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01_Pracovní\"/>
    </mc:Choice>
  </mc:AlternateContent>
  <bookViews>
    <workbookView xWindow="0" yWindow="0" windowWidth="0" windowHeight="0"/>
  </bookViews>
  <sheets>
    <sheet name="Rekapitulace stavby" sheetId="1" r:id="rId1"/>
    <sheet name="SO 01.1 - Sanace suterénn..." sheetId="2" r:id="rId2"/>
    <sheet name="1 - Elektroinstalace" sheetId="3" r:id="rId3"/>
    <sheet name="2 - Rozvaděče" sheetId="4" r:id="rId4"/>
    <sheet name="SO 03 - Odvodnění terénu ..." sheetId="5" r:id="rId5"/>
    <sheet name="Pokyny pro vyplnění" sheetId="6" r:id="rId6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'SO 01.1 - Sanace suterénn...'!$C$96:$K$221</definedName>
    <definedName name="_xlnm.Print_Area" localSheetId="1">'SO 01.1 - Sanace suterénn...'!$C$4:$J$41,'SO 01.1 - Sanace suterénn...'!$C$47:$J$76,'SO 01.1 - Sanace suterénn...'!$C$82:$K$221</definedName>
    <definedName name="_xlnm.Print_Titles" localSheetId="1">'SO 01.1 - Sanace suterénn...'!$96:$96</definedName>
    <definedName name="_xlnm._FilterDatabase" localSheetId="2" hidden="1">'1 - Elektroinstalace'!$C$95:$K$146</definedName>
    <definedName name="_xlnm.Print_Area" localSheetId="2">'1 - Elektroinstalace'!$C$4:$J$43,'1 - Elektroinstalace'!$C$49:$J$73,'1 - Elektroinstalace'!$C$79:$K$146</definedName>
    <definedName name="_xlnm.Print_Titles" localSheetId="2">'1 - Elektroinstalace'!$95:$95</definedName>
    <definedName name="_xlnm._FilterDatabase" localSheetId="3" hidden="1">'2 - Rozvaděče'!$C$92:$K$110</definedName>
    <definedName name="_xlnm.Print_Area" localSheetId="3">'2 - Rozvaděče'!$C$4:$J$43,'2 - Rozvaděče'!$C$49:$J$70,'2 - Rozvaděče'!$C$76:$K$110</definedName>
    <definedName name="_xlnm.Print_Titles" localSheetId="3">'2 - Rozvaděče'!$92:$92</definedName>
    <definedName name="_xlnm._FilterDatabase" localSheetId="4" hidden="1">'SO 03 - Odvodnění terénu ...'!$C$99:$K$616</definedName>
    <definedName name="_xlnm.Print_Area" localSheetId="4">'SO 03 - Odvodnění terénu ...'!$C$4:$J$39,'SO 03 - Odvodnění terénu ...'!$C$45:$J$81,'SO 03 - Odvodnění terénu ...'!$C$87:$K$616</definedName>
    <definedName name="_xlnm.Print_Titles" localSheetId="4">'SO 03 - Odvodnění terénu ...'!$99:$99</definedName>
    <definedName name="_xlnm.Print_Area" localSheetId="5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5" l="1" r="T248"/>
  <c r="R248"/>
  <c r="P248"/>
  <c r="BK248"/>
  <c r="J248"/>
  <c r="J63"/>
  <c r="J37"/>
  <c r="J36"/>
  <c i="1" r="AY60"/>
  <c i="5" r="J35"/>
  <c i="1" r="AX60"/>
  <c i="5" r="BI614"/>
  <c r="BH614"/>
  <c r="BG614"/>
  <c r="BF614"/>
  <c r="T614"/>
  <c r="T613"/>
  <c r="R614"/>
  <c r="R613"/>
  <c r="P614"/>
  <c r="P613"/>
  <c r="BI610"/>
  <c r="BH610"/>
  <c r="BG610"/>
  <c r="BF610"/>
  <c r="T610"/>
  <c r="T609"/>
  <c r="R610"/>
  <c r="R609"/>
  <c r="P610"/>
  <c r="P609"/>
  <c r="BI607"/>
  <c r="BH607"/>
  <c r="BG607"/>
  <c r="BF607"/>
  <c r="T607"/>
  <c r="T606"/>
  <c r="R607"/>
  <c r="R606"/>
  <c r="P607"/>
  <c r="P606"/>
  <c r="BI603"/>
  <c r="BH603"/>
  <c r="BG603"/>
  <c r="BF603"/>
  <c r="T603"/>
  <c r="T602"/>
  <c r="R603"/>
  <c r="R602"/>
  <c r="P603"/>
  <c r="P602"/>
  <c r="BI600"/>
  <c r="BH600"/>
  <c r="BG600"/>
  <c r="BF600"/>
  <c r="T600"/>
  <c r="T599"/>
  <c r="T598"/>
  <c r="R600"/>
  <c r="R599"/>
  <c r="R598"/>
  <c r="P600"/>
  <c r="P599"/>
  <c r="P598"/>
  <c r="BI591"/>
  <c r="BH591"/>
  <c r="BG591"/>
  <c r="BF591"/>
  <c r="T591"/>
  <c r="R591"/>
  <c r="P591"/>
  <c r="BI590"/>
  <c r="BH590"/>
  <c r="BG590"/>
  <c r="BF590"/>
  <c r="T590"/>
  <c r="R590"/>
  <c r="P590"/>
  <c r="BI587"/>
  <c r="BH587"/>
  <c r="BG587"/>
  <c r="BF587"/>
  <c r="T587"/>
  <c r="R587"/>
  <c r="P587"/>
  <c r="BI571"/>
  <c r="BH571"/>
  <c r="BG571"/>
  <c r="BF571"/>
  <c r="T571"/>
  <c r="T570"/>
  <c r="R571"/>
  <c r="R570"/>
  <c r="P571"/>
  <c r="P570"/>
  <c r="BI568"/>
  <c r="BH568"/>
  <c r="BG568"/>
  <c r="BF568"/>
  <c r="T568"/>
  <c r="R568"/>
  <c r="P568"/>
  <c r="BI565"/>
  <c r="BH565"/>
  <c r="BG565"/>
  <c r="BF565"/>
  <c r="T565"/>
  <c r="R565"/>
  <c r="P565"/>
  <c r="BI563"/>
  <c r="BH563"/>
  <c r="BG563"/>
  <c r="BF563"/>
  <c r="T563"/>
  <c r="R563"/>
  <c r="P563"/>
  <c r="BI556"/>
  <c r="BH556"/>
  <c r="BG556"/>
  <c r="BF556"/>
  <c r="T556"/>
  <c r="R556"/>
  <c r="P556"/>
  <c r="BI529"/>
  <c r="BH529"/>
  <c r="BG529"/>
  <c r="BF529"/>
  <c r="T529"/>
  <c r="R529"/>
  <c r="P529"/>
  <c r="BI528"/>
  <c r="BH528"/>
  <c r="BG528"/>
  <c r="BF528"/>
  <c r="T528"/>
  <c r="R528"/>
  <c r="P528"/>
  <c r="BI525"/>
  <c r="BH525"/>
  <c r="BG525"/>
  <c r="BF525"/>
  <c r="T525"/>
  <c r="R525"/>
  <c r="P525"/>
  <c r="BI511"/>
  <c r="BH511"/>
  <c r="BG511"/>
  <c r="BF511"/>
  <c r="T511"/>
  <c r="R511"/>
  <c r="P511"/>
  <c r="BI498"/>
  <c r="BH498"/>
  <c r="BG498"/>
  <c r="BF498"/>
  <c r="T498"/>
  <c r="R498"/>
  <c r="P498"/>
  <c r="BI485"/>
  <c r="BH485"/>
  <c r="BG485"/>
  <c r="BF485"/>
  <c r="T485"/>
  <c r="R485"/>
  <c r="P485"/>
  <c r="BI465"/>
  <c r="BH465"/>
  <c r="BG465"/>
  <c r="BF465"/>
  <c r="T465"/>
  <c r="R465"/>
  <c r="P465"/>
  <c r="BI461"/>
  <c r="BH461"/>
  <c r="BG461"/>
  <c r="BF461"/>
  <c r="T461"/>
  <c r="T460"/>
  <c r="R461"/>
  <c r="R460"/>
  <c r="P461"/>
  <c r="P460"/>
  <c r="BI458"/>
  <c r="BH458"/>
  <c r="BG458"/>
  <c r="BF458"/>
  <c r="T458"/>
  <c r="R458"/>
  <c r="P458"/>
  <c r="BI454"/>
  <c r="BH454"/>
  <c r="BG454"/>
  <c r="BF454"/>
  <c r="T454"/>
  <c r="R454"/>
  <c r="P454"/>
  <c r="BI452"/>
  <c r="BH452"/>
  <c r="BG452"/>
  <c r="BF452"/>
  <c r="T452"/>
  <c r="R452"/>
  <c r="P452"/>
  <c r="BI450"/>
  <c r="BH450"/>
  <c r="BG450"/>
  <c r="BF450"/>
  <c r="T450"/>
  <c r="R450"/>
  <c r="P450"/>
  <c r="BI432"/>
  <c r="BH432"/>
  <c r="BG432"/>
  <c r="BF432"/>
  <c r="T432"/>
  <c r="R432"/>
  <c r="P432"/>
  <c r="BI429"/>
  <c r="BH429"/>
  <c r="BG429"/>
  <c r="BF429"/>
  <c r="T429"/>
  <c r="R429"/>
  <c r="P429"/>
  <c r="BI426"/>
  <c r="BH426"/>
  <c r="BG426"/>
  <c r="BF426"/>
  <c r="T426"/>
  <c r="R426"/>
  <c r="P426"/>
  <c r="BI423"/>
  <c r="BH423"/>
  <c r="BG423"/>
  <c r="BF423"/>
  <c r="T423"/>
  <c r="R423"/>
  <c r="P423"/>
  <c r="BI422"/>
  <c r="BH422"/>
  <c r="BG422"/>
  <c r="BF422"/>
  <c r="T422"/>
  <c r="R422"/>
  <c r="P422"/>
  <c r="BI420"/>
  <c r="BH420"/>
  <c r="BG420"/>
  <c r="BF420"/>
  <c r="T420"/>
  <c r="R420"/>
  <c r="P420"/>
  <c r="BI419"/>
  <c r="BH419"/>
  <c r="BG419"/>
  <c r="BF419"/>
  <c r="T419"/>
  <c r="R419"/>
  <c r="P419"/>
  <c r="BI417"/>
  <c r="BH417"/>
  <c r="BG417"/>
  <c r="BF417"/>
  <c r="T417"/>
  <c r="R417"/>
  <c r="P417"/>
  <c r="BI416"/>
  <c r="BH416"/>
  <c r="BG416"/>
  <c r="BF416"/>
  <c r="T416"/>
  <c r="R416"/>
  <c r="P416"/>
  <c r="BI415"/>
  <c r="BH415"/>
  <c r="BG415"/>
  <c r="BF415"/>
  <c r="T415"/>
  <c r="R415"/>
  <c r="P415"/>
  <c r="BI413"/>
  <c r="BH413"/>
  <c r="BG413"/>
  <c r="BF413"/>
  <c r="T413"/>
  <c r="R413"/>
  <c r="P413"/>
  <c r="BI412"/>
  <c r="BH412"/>
  <c r="BG412"/>
  <c r="BF412"/>
  <c r="T412"/>
  <c r="R412"/>
  <c r="P412"/>
  <c r="BI411"/>
  <c r="BH411"/>
  <c r="BG411"/>
  <c r="BF411"/>
  <c r="T411"/>
  <c r="R411"/>
  <c r="P411"/>
  <c r="BI409"/>
  <c r="BH409"/>
  <c r="BG409"/>
  <c r="BF409"/>
  <c r="T409"/>
  <c r="R409"/>
  <c r="P409"/>
  <c r="BI407"/>
  <c r="BH407"/>
  <c r="BG407"/>
  <c r="BF407"/>
  <c r="T407"/>
  <c r="R407"/>
  <c r="P407"/>
  <c r="BI404"/>
  <c r="BH404"/>
  <c r="BG404"/>
  <c r="BF404"/>
  <c r="T404"/>
  <c r="R404"/>
  <c r="P404"/>
  <c r="BI401"/>
  <c r="BH401"/>
  <c r="BG401"/>
  <c r="BF401"/>
  <c r="T401"/>
  <c r="R401"/>
  <c r="P401"/>
  <c r="BI398"/>
  <c r="BH398"/>
  <c r="BG398"/>
  <c r="BF398"/>
  <c r="T398"/>
  <c r="R398"/>
  <c r="P398"/>
  <c r="BI395"/>
  <c r="BH395"/>
  <c r="BG395"/>
  <c r="BF395"/>
  <c r="T395"/>
  <c r="R395"/>
  <c r="P395"/>
  <c r="BI388"/>
  <c r="BH388"/>
  <c r="BG388"/>
  <c r="BF388"/>
  <c r="T388"/>
  <c r="R388"/>
  <c r="P388"/>
  <c r="BI385"/>
  <c r="BH385"/>
  <c r="BG385"/>
  <c r="BF385"/>
  <c r="T385"/>
  <c r="R385"/>
  <c r="P385"/>
  <c r="BI376"/>
  <c r="BH376"/>
  <c r="BG376"/>
  <c r="BF376"/>
  <c r="T376"/>
  <c r="R376"/>
  <c r="P376"/>
  <c r="BI374"/>
  <c r="BH374"/>
  <c r="BG374"/>
  <c r="BF374"/>
  <c r="T374"/>
  <c r="R374"/>
  <c r="P374"/>
  <c r="BI370"/>
  <c r="BH370"/>
  <c r="BG370"/>
  <c r="BF370"/>
  <c r="T370"/>
  <c r="R370"/>
  <c r="P370"/>
  <c r="BI368"/>
  <c r="BH368"/>
  <c r="BG368"/>
  <c r="BF368"/>
  <c r="T368"/>
  <c r="R368"/>
  <c r="P368"/>
  <c r="BI366"/>
  <c r="BH366"/>
  <c r="BG366"/>
  <c r="BF366"/>
  <c r="T366"/>
  <c r="R366"/>
  <c r="P366"/>
  <c r="BI364"/>
  <c r="BH364"/>
  <c r="BG364"/>
  <c r="BF364"/>
  <c r="T364"/>
  <c r="R364"/>
  <c r="P364"/>
  <c r="BI362"/>
  <c r="BH362"/>
  <c r="BG362"/>
  <c r="BF362"/>
  <c r="T362"/>
  <c r="R362"/>
  <c r="P362"/>
  <c r="BI359"/>
  <c r="BH359"/>
  <c r="BG359"/>
  <c r="BF359"/>
  <c r="T359"/>
  <c r="R359"/>
  <c r="P359"/>
  <c r="BI356"/>
  <c r="BH356"/>
  <c r="BG356"/>
  <c r="BF356"/>
  <c r="T356"/>
  <c r="R356"/>
  <c r="P356"/>
  <c r="BI353"/>
  <c r="BH353"/>
  <c r="BG353"/>
  <c r="BF353"/>
  <c r="T353"/>
  <c r="R353"/>
  <c r="P353"/>
  <c r="BI348"/>
  <c r="BH348"/>
  <c r="BG348"/>
  <c r="BF348"/>
  <c r="T348"/>
  <c r="R348"/>
  <c r="P348"/>
  <c r="BI347"/>
  <c r="BH347"/>
  <c r="BG347"/>
  <c r="BF347"/>
  <c r="T347"/>
  <c r="R347"/>
  <c r="P347"/>
  <c r="BI342"/>
  <c r="BH342"/>
  <c r="BG342"/>
  <c r="BF342"/>
  <c r="T342"/>
  <c r="R342"/>
  <c r="P342"/>
  <c r="BI340"/>
  <c r="BH340"/>
  <c r="BG340"/>
  <c r="BF340"/>
  <c r="T340"/>
  <c r="R340"/>
  <c r="P340"/>
  <c r="BI338"/>
  <c r="BH338"/>
  <c r="BG338"/>
  <c r="BF338"/>
  <c r="T338"/>
  <c r="R338"/>
  <c r="P338"/>
  <c r="BI333"/>
  <c r="BH333"/>
  <c r="BG333"/>
  <c r="BF333"/>
  <c r="T333"/>
  <c r="R333"/>
  <c r="P333"/>
  <c r="BI330"/>
  <c r="BH330"/>
  <c r="BG330"/>
  <c r="BF330"/>
  <c r="T330"/>
  <c r="R330"/>
  <c r="P330"/>
  <c r="BI325"/>
  <c r="BH325"/>
  <c r="BG325"/>
  <c r="BF325"/>
  <c r="T325"/>
  <c r="R325"/>
  <c r="P325"/>
  <c r="BI323"/>
  <c r="BH323"/>
  <c r="BG323"/>
  <c r="BF323"/>
  <c r="T323"/>
  <c r="R323"/>
  <c r="P323"/>
  <c r="BI320"/>
  <c r="BH320"/>
  <c r="BG320"/>
  <c r="BF320"/>
  <c r="T320"/>
  <c r="R320"/>
  <c r="P320"/>
  <c r="BI317"/>
  <c r="BH317"/>
  <c r="BG317"/>
  <c r="BF317"/>
  <c r="T317"/>
  <c r="R317"/>
  <c r="P317"/>
  <c r="BI298"/>
  <c r="BH298"/>
  <c r="BG298"/>
  <c r="BF298"/>
  <c r="T298"/>
  <c r="R298"/>
  <c r="P298"/>
  <c r="BI295"/>
  <c r="BH295"/>
  <c r="BG295"/>
  <c r="BF295"/>
  <c r="T295"/>
  <c r="R295"/>
  <c r="P295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3"/>
  <c r="BH283"/>
  <c r="BG283"/>
  <c r="BF283"/>
  <c r="T283"/>
  <c r="R283"/>
  <c r="P283"/>
  <c r="BI281"/>
  <c r="BH281"/>
  <c r="BG281"/>
  <c r="BF281"/>
  <c r="T281"/>
  <c r="R281"/>
  <c r="P281"/>
  <c r="BI275"/>
  <c r="BH275"/>
  <c r="BG275"/>
  <c r="BF275"/>
  <c r="T275"/>
  <c r="R275"/>
  <c r="P275"/>
  <c r="BI269"/>
  <c r="BH269"/>
  <c r="BG269"/>
  <c r="BF269"/>
  <c r="T269"/>
  <c r="R269"/>
  <c r="P269"/>
  <c r="BI260"/>
  <c r="BH260"/>
  <c r="BG260"/>
  <c r="BF260"/>
  <c r="T260"/>
  <c r="R260"/>
  <c r="P260"/>
  <c r="BI249"/>
  <c r="BH249"/>
  <c r="BG249"/>
  <c r="BF249"/>
  <c r="T249"/>
  <c r="R249"/>
  <c r="P249"/>
  <c r="BI243"/>
  <c r="BH243"/>
  <c r="BG243"/>
  <c r="BF243"/>
  <c r="T243"/>
  <c r="R243"/>
  <c r="P243"/>
  <c r="BI229"/>
  <c r="BH229"/>
  <c r="BG229"/>
  <c r="BF229"/>
  <c r="T229"/>
  <c r="R229"/>
  <c r="P229"/>
  <c r="BI227"/>
  <c r="BH227"/>
  <c r="BG227"/>
  <c r="BF227"/>
  <c r="T227"/>
  <c r="R227"/>
  <c r="P227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7"/>
  <c r="BH207"/>
  <c r="BG207"/>
  <c r="BF207"/>
  <c r="T207"/>
  <c r="R207"/>
  <c r="P207"/>
  <c r="BI205"/>
  <c r="BH205"/>
  <c r="BG205"/>
  <c r="BF205"/>
  <c r="T205"/>
  <c r="R205"/>
  <c r="P205"/>
  <c r="BI202"/>
  <c r="BH202"/>
  <c r="BG202"/>
  <c r="BF202"/>
  <c r="T202"/>
  <c r="R202"/>
  <c r="P202"/>
  <c r="BI193"/>
  <c r="BH193"/>
  <c r="BG193"/>
  <c r="BF193"/>
  <c r="T193"/>
  <c r="R193"/>
  <c r="P193"/>
  <c r="BI190"/>
  <c r="BH190"/>
  <c r="BG190"/>
  <c r="BF190"/>
  <c r="T190"/>
  <c r="R190"/>
  <c r="P190"/>
  <c r="BI176"/>
  <c r="BH176"/>
  <c r="BG176"/>
  <c r="BF176"/>
  <c r="T176"/>
  <c r="R176"/>
  <c r="P176"/>
  <c r="BI172"/>
  <c r="BH172"/>
  <c r="BG172"/>
  <c r="BF172"/>
  <c r="T172"/>
  <c r="R172"/>
  <c r="P172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4"/>
  <c r="BH164"/>
  <c r="BG164"/>
  <c r="BF164"/>
  <c r="T164"/>
  <c r="R164"/>
  <c r="P164"/>
  <c r="BI162"/>
  <c r="BH162"/>
  <c r="BG162"/>
  <c r="BF162"/>
  <c r="T162"/>
  <c r="R162"/>
  <c r="P162"/>
  <c r="BI156"/>
  <c r="BH156"/>
  <c r="BG156"/>
  <c r="BF156"/>
  <c r="T156"/>
  <c r="R156"/>
  <c r="P156"/>
  <c r="BI141"/>
  <c r="BH141"/>
  <c r="BG141"/>
  <c r="BF141"/>
  <c r="T141"/>
  <c r="R141"/>
  <c r="P141"/>
  <c r="BI136"/>
  <c r="BH136"/>
  <c r="BG136"/>
  <c r="BF136"/>
  <c r="T136"/>
  <c r="R136"/>
  <c r="P136"/>
  <c r="BI126"/>
  <c r="BH126"/>
  <c r="BG126"/>
  <c r="BF126"/>
  <c r="T126"/>
  <c r="R126"/>
  <c r="P126"/>
  <c r="BI123"/>
  <c r="BH123"/>
  <c r="BG123"/>
  <c r="BF123"/>
  <c r="T123"/>
  <c r="R123"/>
  <c r="P123"/>
  <c r="BI120"/>
  <c r="BH120"/>
  <c r="BG120"/>
  <c r="BF120"/>
  <c r="T120"/>
  <c r="R120"/>
  <c r="P120"/>
  <c r="BI118"/>
  <c r="BH118"/>
  <c r="BG118"/>
  <c r="BF118"/>
  <c r="T118"/>
  <c r="R118"/>
  <c r="P118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J97"/>
  <c r="J96"/>
  <c r="F96"/>
  <c r="F94"/>
  <c r="E92"/>
  <c r="J55"/>
  <c r="J54"/>
  <c r="F54"/>
  <c r="F52"/>
  <c r="E50"/>
  <c r="J18"/>
  <c r="E18"/>
  <c r="F97"/>
  <c r="J17"/>
  <c r="J12"/>
  <c r="J94"/>
  <c r="E7"/>
  <c r="E90"/>
  <c i="4" r="J41"/>
  <c r="J40"/>
  <c i="1" r="AY59"/>
  <c i="4" r="J39"/>
  <c i="1" r="AX59"/>
  <c i="4" r="BI110"/>
  <c r="BH110"/>
  <c r="BG110"/>
  <c r="BF110"/>
  <c r="T110"/>
  <c r="R110"/>
  <c r="P110"/>
  <c r="BI108"/>
  <c r="BH108"/>
  <c r="BG108"/>
  <c r="BF108"/>
  <c r="T108"/>
  <c r="R108"/>
  <c r="P108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2"/>
  <c r="BH102"/>
  <c r="BG102"/>
  <c r="BF102"/>
  <c r="T102"/>
  <c r="R102"/>
  <c r="P102"/>
  <c r="BI101"/>
  <c r="BH101"/>
  <c r="BG101"/>
  <c r="BF101"/>
  <c r="T101"/>
  <c r="R101"/>
  <c r="P101"/>
  <c r="BI99"/>
  <c r="BH99"/>
  <c r="BG99"/>
  <c r="BF99"/>
  <c r="T99"/>
  <c r="R99"/>
  <c r="P99"/>
  <c r="BI98"/>
  <c r="BH98"/>
  <c r="BG98"/>
  <c r="BF98"/>
  <c r="T98"/>
  <c r="R98"/>
  <c r="P98"/>
  <c r="BI96"/>
  <c r="BH96"/>
  <c r="BG96"/>
  <c r="BF96"/>
  <c r="T96"/>
  <c r="R96"/>
  <c r="P96"/>
  <c r="J90"/>
  <c r="J89"/>
  <c r="F89"/>
  <c r="F87"/>
  <c r="E85"/>
  <c r="J63"/>
  <c r="J62"/>
  <c r="F62"/>
  <c r="F60"/>
  <c r="E58"/>
  <c r="J22"/>
  <c r="E22"/>
  <c r="F90"/>
  <c r="J21"/>
  <c r="J16"/>
  <c r="J60"/>
  <c r="E7"/>
  <c r="E52"/>
  <c i="3" r="J41"/>
  <c r="J40"/>
  <c i="1" r="AY58"/>
  <c i="3" r="J39"/>
  <c i="1" r="AX58"/>
  <c i="3" r="BI145"/>
  <c r="BH145"/>
  <c r="BG145"/>
  <c r="BF145"/>
  <c r="T145"/>
  <c r="T144"/>
  <c r="R145"/>
  <c r="R144"/>
  <c r="P145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J93"/>
  <c r="J92"/>
  <c r="F92"/>
  <c r="F90"/>
  <c r="E88"/>
  <c r="J63"/>
  <c r="J62"/>
  <c r="F62"/>
  <c r="F60"/>
  <c r="E58"/>
  <c r="J22"/>
  <c r="E22"/>
  <c r="F63"/>
  <c r="J21"/>
  <c r="J16"/>
  <c r="J90"/>
  <c r="E7"/>
  <c r="E52"/>
  <c i="2" r="J39"/>
  <c r="J38"/>
  <c i="1" r="AY56"/>
  <c i="2" r="J37"/>
  <c i="1" r="AX56"/>
  <c i="2"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99"/>
  <c r="BH99"/>
  <c r="BG99"/>
  <c r="BF99"/>
  <c r="T99"/>
  <c r="T98"/>
  <c r="R99"/>
  <c r="R98"/>
  <c r="P99"/>
  <c r="P98"/>
  <c r="F91"/>
  <c r="E89"/>
  <c r="F56"/>
  <c r="E54"/>
  <c r="J26"/>
  <c r="E26"/>
  <c r="J94"/>
  <c r="J25"/>
  <c r="J23"/>
  <c r="E23"/>
  <c r="J58"/>
  <c r="J22"/>
  <c r="J20"/>
  <c r="E20"/>
  <c r="F59"/>
  <c r="J19"/>
  <c r="J17"/>
  <c r="E17"/>
  <c r="F58"/>
  <c r="J16"/>
  <c r="J14"/>
  <c r="J91"/>
  <c r="E7"/>
  <c r="E85"/>
  <c i="1" r="L50"/>
  <c r="AM50"/>
  <c r="AM49"/>
  <c r="L49"/>
  <c r="AM47"/>
  <c r="L47"/>
  <c r="L45"/>
  <c r="L44"/>
  <c i="2" r="BK209"/>
  <c i="3" r="BK122"/>
  <c i="4" r="BK96"/>
  <c i="5" r="J210"/>
  <c r="J568"/>
  <c r="J171"/>
  <c i="4" r="J101"/>
  <c i="5" r="BK320"/>
  <c r="J123"/>
  <c i="2" r="BK110"/>
  <c i="3" r="BK131"/>
  <c i="5" r="BK395"/>
  <c i="2" r="J123"/>
  <c i="3" r="J123"/>
  <c i="2" r="BK114"/>
  <c r="BK131"/>
  <c i="3" r="J109"/>
  <c i="5" r="BK338"/>
  <c i="2" r="J174"/>
  <c i="3" r="J145"/>
  <c i="5" r="BK568"/>
  <c r="BK409"/>
  <c r="J342"/>
  <c r="J227"/>
  <c r="BK563"/>
  <c i="2" r="J192"/>
  <c i="3" r="J138"/>
  <c i="5" r="BK136"/>
  <c r="BK465"/>
  <c r="J528"/>
  <c r="BK385"/>
  <c i="2" r="BK202"/>
  <c i="3" r="BK117"/>
  <c i="5" r="J356"/>
  <c r="J167"/>
  <c r="J136"/>
  <c r="J249"/>
  <c i="2" r="BK140"/>
  <c i="5" r="J556"/>
  <c r="J423"/>
  <c r="J289"/>
  <c r="J281"/>
  <c i="2" r="BK102"/>
  <c r="J150"/>
  <c i="3" r="J111"/>
  <c i="5" r="J485"/>
  <c r="BK432"/>
  <c r="BK529"/>
  <c i="2" r="BK165"/>
  <c i="3" r="J142"/>
  <c i="5" r="BK260"/>
  <c r="BK283"/>
  <c r="J401"/>
  <c i="3" r="J140"/>
  <c i="5" r="BK450"/>
  <c r="J385"/>
  <c r="BK359"/>
  <c r="BK227"/>
  <c i="3" r="J100"/>
  <c i="2" r="J127"/>
  <c r="BK192"/>
  <c i="3" r="J129"/>
  <c i="5" r="BK422"/>
  <c r="J285"/>
  <c r="BK171"/>
  <c i="2" r="BK212"/>
  <c i="3" r="BK140"/>
  <c i="4" r="BK107"/>
  <c i="5" r="BK398"/>
  <c r="BK106"/>
  <c i="2" r="J166"/>
  <c i="5" r="BK528"/>
  <c r="J395"/>
  <c r="J323"/>
  <c i="2" r="J196"/>
  <c i="3" r="J117"/>
  <c i="5" r="BK112"/>
  <c r="J525"/>
  <c r="J214"/>
  <c r="J398"/>
  <c r="BK229"/>
  <c i="2" r="BK219"/>
  <c r="BK127"/>
  <c i="3" r="J113"/>
  <c i="5" r="J320"/>
  <c i="2" r="J206"/>
  <c i="3" r="BK119"/>
  <c i="5" r="BK413"/>
  <c r="BK356"/>
  <c r="J603"/>
  <c r="J587"/>
  <c r="BK190"/>
  <c i="2" r="J162"/>
  <c i="3" r="BK121"/>
  <c i="4" r="BK110"/>
  <c i="5" r="BK565"/>
  <c r="J412"/>
  <c r="BK607"/>
  <c i="2" r="BK214"/>
  <c r="J120"/>
  <c i="5" r="J407"/>
  <c r="J212"/>
  <c i="2" r="BK118"/>
  <c i="4" r="BK101"/>
  <c i="5" r="J409"/>
  <c r="J591"/>
  <c i="2" r="J167"/>
  <c i="4" r="J107"/>
  <c i="5" r="BK370"/>
  <c r="BK366"/>
  <c i="2" r="BK150"/>
  <c i="3" r="BK138"/>
  <c i="2" r="J198"/>
  <c i="5" r="J118"/>
  <c r="J269"/>
  <c i="2" r="BK133"/>
  <c r="J168"/>
  <c i="5" r="BK141"/>
  <c r="BK216"/>
  <c r="BK364"/>
  <c r="J454"/>
  <c i="2" r="J194"/>
  <c r="BK172"/>
  <c i="4" r="J110"/>
  <c i="5" r="J563"/>
  <c r="J571"/>
  <c r="J172"/>
  <c i="2" r="J221"/>
  <c i="3" r="BK104"/>
  <c i="5" r="BK120"/>
  <c i="2" r="J104"/>
  <c i="3" r="BK100"/>
  <c i="2" r="J155"/>
  <c r="BK166"/>
  <c i="3" r="J119"/>
  <c i="5" r="J207"/>
  <c r="J164"/>
  <c r="J156"/>
  <c r="J220"/>
  <c r="BK323"/>
  <c i="3" r="J127"/>
  <c i="5" r="BK374"/>
  <c r="J275"/>
  <c r="J222"/>
  <c i="2" r="BK144"/>
  <c i="5" r="J422"/>
  <c r="J347"/>
  <c r="BK118"/>
  <c i="2" r="J204"/>
  <c i="1" r="AS57"/>
  <c i="5" r="BK347"/>
  <c r="J141"/>
  <c i="2" r="J202"/>
  <c r="J118"/>
  <c i="5" r="J415"/>
  <c r="BK429"/>
  <c r="BK452"/>
  <c r="J565"/>
  <c i="2" r="BK142"/>
  <c i="5" r="BK285"/>
  <c i="2" r="J129"/>
  <c r="J144"/>
  <c i="4" r="J98"/>
  <c i="5" r="J432"/>
  <c r="BK210"/>
  <c r="BK420"/>
  <c r="BK417"/>
  <c r="J364"/>
  <c r="BK485"/>
  <c i="2" r="BK170"/>
  <c i="5" r="J112"/>
  <c r="BK458"/>
  <c i="2" r="J99"/>
  <c r="BK188"/>
  <c r="J190"/>
  <c i="5" r="J452"/>
  <c r="BK333"/>
  <c r="J169"/>
  <c r="BK249"/>
  <c i="2" r="J136"/>
  <c r="BK153"/>
  <c i="5" r="J287"/>
  <c r="J359"/>
  <c r="J283"/>
  <c r="BK298"/>
  <c i="2" r="J125"/>
  <c i="4" r="BK108"/>
  <c i="5" r="BK212"/>
  <c r="J376"/>
  <c r="BK376"/>
  <c i="2" r="BK160"/>
  <c i="5" r="J429"/>
  <c i="2" r="J178"/>
  <c i="3" r="J133"/>
  <c i="5" r="J370"/>
  <c r="BK461"/>
  <c i="3" r="J106"/>
  <c i="2" r="BK108"/>
  <c i="3" r="J136"/>
  <c i="5" r="BK164"/>
  <c r="J419"/>
  <c r="BK571"/>
  <c i="3" r="J115"/>
  <c i="5" r="J330"/>
  <c r="J362"/>
  <c i="2" r="BK155"/>
  <c r="J138"/>
  <c r="BK221"/>
  <c r="J108"/>
  <c i="4" r="BK105"/>
  <c i="5" r="BK287"/>
  <c r="J353"/>
  <c r="BK603"/>
  <c i="2" r="BK198"/>
  <c r="J140"/>
  <c i="5" r="BK587"/>
  <c i="2" r="BK196"/>
  <c r="BK104"/>
  <c i="3" r="BK111"/>
  <c i="5" r="J340"/>
  <c r="J338"/>
  <c i="2" r="J148"/>
  <c i="5" r="BK426"/>
  <c r="BK330"/>
  <c r="BK415"/>
  <c i="2" r="J102"/>
  <c i="5" r="BK156"/>
  <c i="2" r="BK148"/>
  <c r="J157"/>
  <c r="BK210"/>
  <c r="J184"/>
  <c i="4" r="J104"/>
  <c i="5" r="J229"/>
  <c i="2" r="BK112"/>
  <c i="3" r="BK129"/>
  <c i="5" r="J366"/>
  <c r="BK222"/>
  <c i="2" r="BK180"/>
  <c i="5" r="BK126"/>
  <c r="J426"/>
  <c i="2" r="J112"/>
  <c i="3" r="J122"/>
  <c i="5" r="J511"/>
  <c r="J243"/>
  <c r="BK218"/>
  <c r="J420"/>
  <c i="2" r="J188"/>
  <c i="4" r="BK104"/>
  <c i="5" r="BK176"/>
  <c i="2" r="BK125"/>
  <c i="3" r="BK136"/>
  <c i="5" r="BK368"/>
  <c r="BK340"/>
  <c r="J458"/>
  <c i="3" r="BK113"/>
  <c i="5" r="J295"/>
  <c r="J529"/>
  <c r="BK416"/>
  <c i="2" r="J110"/>
  <c r="BK174"/>
  <c i="3" r="BK115"/>
  <c r="BK109"/>
  <c i="5" r="BK401"/>
  <c r="BK202"/>
  <c i="2" r="J212"/>
  <c r="BK116"/>
  <c i="5" r="J498"/>
  <c r="J190"/>
  <c i="2" r="J217"/>
  <c r="BK146"/>
  <c i="3" r="J102"/>
  <c i="5" r="BK600"/>
  <c r="BK388"/>
  <c i="2" r="J186"/>
  <c i="3" r="BK133"/>
  <c i="5" r="J465"/>
  <c r="BK614"/>
  <c r="BK325"/>
  <c i="2" r="J142"/>
  <c i="5" r="J109"/>
  <c i="2" r="BK178"/>
  <c r="J114"/>
  <c i="5" r="BK103"/>
  <c i="2" r="J106"/>
  <c i="3" r="BK127"/>
  <c i="5" r="BK404"/>
  <c r="J176"/>
  <c r="J614"/>
  <c r="BK353"/>
  <c r="J600"/>
  <c i="2" r="J124"/>
  <c i="4" r="J102"/>
  <c i="5" r="BK169"/>
  <c i="2" r="J219"/>
  <c r="J116"/>
  <c i="5" r="BK454"/>
  <c i="2" r="J214"/>
  <c r="BK186"/>
  <c i="3" r="BK142"/>
  <c i="5" r="BK289"/>
  <c i="2" r="BK217"/>
  <c r="J200"/>
  <c i="5" r="J413"/>
  <c r="BK419"/>
  <c r="BK498"/>
  <c i="2" r="J216"/>
  <c i="3" r="BK102"/>
  <c i="5" r="J260"/>
  <c i="2" r="BK184"/>
  <c i="3" r="J134"/>
  <c i="5" r="BK525"/>
  <c r="J610"/>
  <c r="BK220"/>
  <c i="2" r="BK129"/>
  <c i="4" r="BK98"/>
  <c i="5" r="BK342"/>
  <c r="BK590"/>
  <c i="2" r="BK176"/>
  <c i="5" r="BK123"/>
  <c r="BK172"/>
  <c i="2" r="J170"/>
  <c r="BK123"/>
  <c i="5" r="J374"/>
  <c i="2" r="BK182"/>
  <c i="5" r="J325"/>
  <c r="BK362"/>
  <c r="J388"/>
  <c r="BK317"/>
  <c i="2" r="J182"/>
  <c r="BK164"/>
  <c i="5" r="J404"/>
  <c i="2" r="BK190"/>
  <c r="J131"/>
  <c i="4" r="J105"/>
  <c i="5" r="J368"/>
  <c r="J411"/>
  <c i="2" r="J165"/>
  <c i="3" r="BK106"/>
  <c i="5" r="J450"/>
  <c r="BK556"/>
  <c r="J607"/>
  <c i="2" r="BK124"/>
  <c i="3" r="BK125"/>
  <c i="5" r="J461"/>
  <c r="J103"/>
  <c i="2" r="J133"/>
  <c i="5" r="BK269"/>
  <c r="BK281"/>
  <c r="J126"/>
  <c i="2" r="BK204"/>
  <c r="J164"/>
  <c i="3" r="J104"/>
  <c i="5" r="BK412"/>
  <c r="J298"/>
  <c i="2" r="J160"/>
  <c i="3" r="J131"/>
  <c i="5" r="BK511"/>
  <c r="J333"/>
  <c i="2" r="BK200"/>
  <c i="5" r="J590"/>
  <c i="2" r="J153"/>
  <c i="5" r="J416"/>
  <c r="J162"/>
  <c r="BK162"/>
  <c r="J218"/>
  <c r="BK167"/>
  <c i="3" r="J121"/>
  <c i="5" r="BK109"/>
  <c i="2" r="BK162"/>
  <c r="J180"/>
  <c i="3" r="J125"/>
  <c i="5" r="J120"/>
  <c i="2" r="BK206"/>
  <c r="J176"/>
  <c i="4" r="BK102"/>
  <c i="5" r="BK407"/>
  <c r="BK275"/>
  <c i="2" r="BK194"/>
  <c r="BK99"/>
  <c i="5" r="BK205"/>
  <c r="BK348"/>
  <c r="BK411"/>
  <c i="2" r="J172"/>
  <c i="3" r="BK134"/>
  <c i="5" r="BK243"/>
  <c i="2" r="J209"/>
  <c r="BK136"/>
  <c i="4" r="J99"/>
  <c i="5" r="J417"/>
  <c i="2" r="J146"/>
  <c i="3" r="BK145"/>
  <c i="2" r="BK120"/>
  <c i="4" r="BK99"/>
  <c i="5" r="BK193"/>
  <c i="2" r="BK168"/>
  <c i="4" r="J96"/>
  <c i="5" r="J205"/>
  <c r="J106"/>
  <c i="2" r="J210"/>
  <c i="5" r="BK591"/>
  <c r="J317"/>
  <c i="2" r="BK157"/>
  <c i="3" r="BK123"/>
  <c i="5" r="J348"/>
  <c r="BK423"/>
  <c r="J193"/>
  <c r="J216"/>
  <c i="2" r="BK138"/>
  <c i="5" r="BK295"/>
  <c i="2" r="BK216"/>
  <c i="4" r="J108"/>
  <c i="5" r="BK207"/>
  <c r="BK214"/>
  <c i="2" r="BK106"/>
  <c r="BK167"/>
  <c i="5" r="J202"/>
  <c r="BK610"/>
  <c i="2" l="1" r="T135"/>
  <c r="T169"/>
  <c r="BK213"/>
  <c r="J213"/>
  <c r="J75"/>
  <c i="5" r="R102"/>
  <c r="R319"/>
  <c i="2" r="P101"/>
  <c r="BK122"/>
  <c r="J122"/>
  <c r="J66"/>
  <c r="T152"/>
  <c r="P163"/>
  <c r="P193"/>
  <c r="T208"/>
  <c i="3" r="P108"/>
  <c r="P99"/>
  <c r="P98"/>
  <c r="P97"/>
  <c r="P96"/>
  <c i="1" r="AU58"/>
  <c i="5" r="BK259"/>
  <c r="J259"/>
  <c r="J64"/>
  <c r="P375"/>
  <c i="2" r="T126"/>
  <c r="P169"/>
  <c r="R213"/>
  <c i="4" r="T95"/>
  <c r="T94"/>
  <c r="T93"/>
  <c i="5" r="BK219"/>
  <c r="J219"/>
  <c r="J62"/>
  <c r="P297"/>
  <c r="BK464"/>
  <c r="J464"/>
  <c r="J71"/>
  <c i="2" r="R135"/>
  <c r="P159"/>
  <c r="T163"/>
  <c r="P208"/>
  <c i="3" r="R108"/>
  <c r="R99"/>
  <c r="R98"/>
  <c r="R97"/>
  <c r="R96"/>
  <c i="5" r="P102"/>
  <c r="T375"/>
  <c r="T555"/>
  <c i="2" r="R101"/>
  <c r="R126"/>
  <c i="3" r="T108"/>
  <c r="T99"/>
  <c r="T98"/>
  <c r="T97"/>
  <c r="T96"/>
  <c i="5" r="P259"/>
  <c r="R375"/>
  <c r="BK555"/>
  <c r="J555"/>
  <c r="J72"/>
  <c r="T586"/>
  <c i="2" r="P122"/>
  <c r="BK152"/>
  <c r="J152"/>
  <c r="J69"/>
  <c r="R159"/>
  <c r="BK193"/>
  <c r="J193"/>
  <c r="J73"/>
  <c r="P213"/>
  <c i="5" r="T102"/>
  <c r="BK297"/>
  <c r="J297"/>
  <c r="J65"/>
  <c r="T464"/>
  <c r="T463"/>
  <c r="BK586"/>
  <c r="J586"/>
  <c r="J74"/>
  <c i="2" r="P126"/>
  <c r="P152"/>
  <c r="BK163"/>
  <c r="J163"/>
  <c r="J71"/>
  <c r="T193"/>
  <c i="3" r="BK108"/>
  <c i="4" r="P95"/>
  <c r="P94"/>
  <c r="P93"/>
  <c i="1" r="AU59"/>
  <c i="5" r="R259"/>
  <c r="T319"/>
  <c r="R449"/>
  <c r="R555"/>
  <c r="R586"/>
  <c i="2" r="T101"/>
  <c r="R122"/>
  <c r="R169"/>
  <c r="T213"/>
  <c i="5" r="R219"/>
  <c r="P319"/>
  <c r="P449"/>
  <c r="P555"/>
  <c r="P586"/>
  <c i="2" r="BK101"/>
  <c r="T122"/>
  <c i="4" r="BK95"/>
  <c r="J95"/>
  <c r="J69"/>
  <c i="5" r="T219"/>
  <c r="BK375"/>
  <c r="J375"/>
  <c r="J67"/>
  <c r="T449"/>
  <c i="2" r="P135"/>
  <c r="BK169"/>
  <c r="J169"/>
  <c r="J72"/>
  <c r="R208"/>
  <c i="5" r="P219"/>
  <c r="R297"/>
  <c r="R464"/>
  <c r="R463"/>
  <c i="2" r="BK135"/>
  <c r="J135"/>
  <c r="J68"/>
  <c r="BK159"/>
  <c r="J159"/>
  <c r="J70"/>
  <c r="R163"/>
  <c r="BK208"/>
  <c r="J208"/>
  <c r="J74"/>
  <c i="5" r="T259"/>
  <c r="BK319"/>
  <c r="J319"/>
  <c r="J66"/>
  <c r="BK449"/>
  <c r="J449"/>
  <c r="J68"/>
  <c i="2" r="BK126"/>
  <c r="J126"/>
  <c r="J67"/>
  <c r="R152"/>
  <c r="T159"/>
  <c r="R193"/>
  <c i="4" r="R95"/>
  <c r="R94"/>
  <c r="R93"/>
  <c i="5" r="BK102"/>
  <c r="BK101"/>
  <c r="T297"/>
  <c r="P464"/>
  <c r="P463"/>
  <c i="3" r="BK144"/>
  <c r="J144"/>
  <c r="J72"/>
  <c i="2" r="BK98"/>
  <c r="J98"/>
  <c r="J64"/>
  <c i="5" r="BK460"/>
  <c r="J460"/>
  <c r="J69"/>
  <c r="BK599"/>
  <c r="J599"/>
  <c r="J76"/>
  <c r="BK606"/>
  <c r="J606"/>
  <c r="J78"/>
  <c r="BK602"/>
  <c r="J602"/>
  <c r="J77"/>
  <c r="BK613"/>
  <c r="J613"/>
  <c r="J80"/>
  <c r="BK609"/>
  <c r="J609"/>
  <c r="J79"/>
  <c r="BK570"/>
  <c r="J570"/>
  <c r="J73"/>
  <c r="BE106"/>
  <c r="BE136"/>
  <c r="BE167"/>
  <c r="BE171"/>
  <c r="BE193"/>
  <c r="BE281"/>
  <c r="BE287"/>
  <c r="BE348"/>
  <c r="BE401"/>
  <c r="BE422"/>
  <c r="BE141"/>
  <c r="BE190"/>
  <c r="BE229"/>
  <c r="BE269"/>
  <c r="BE362"/>
  <c r="BE420"/>
  <c r="BE528"/>
  <c r="BE590"/>
  <c r="BE607"/>
  <c i="4" r="BK94"/>
  <c r="J94"/>
  <c r="J68"/>
  <c i="5" r="J52"/>
  <c r="BE118"/>
  <c r="BE202"/>
  <c r="BE222"/>
  <c r="BE260"/>
  <c r="BE289"/>
  <c r="BE333"/>
  <c r="BE407"/>
  <c r="BE511"/>
  <c r="BE556"/>
  <c r="BE600"/>
  <c r="BE603"/>
  <c r="BE614"/>
  <c r="BE210"/>
  <c r="BE218"/>
  <c r="BE563"/>
  <c r="BE565"/>
  <c r="BE571"/>
  <c r="BE591"/>
  <c r="BE123"/>
  <c r="BE162"/>
  <c r="BE164"/>
  <c r="BE205"/>
  <c r="BE249"/>
  <c r="BE347"/>
  <c r="BE395"/>
  <c r="BE419"/>
  <c r="BE485"/>
  <c r="BE610"/>
  <c r="E48"/>
  <c r="BE356"/>
  <c r="BE368"/>
  <c r="BE385"/>
  <c r="BE413"/>
  <c r="BE415"/>
  <c r="BE416"/>
  <c r="BE423"/>
  <c r="BE450"/>
  <c r="BE103"/>
  <c r="BE120"/>
  <c r="BE126"/>
  <c r="BE216"/>
  <c r="BE330"/>
  <c r="BE374"/>
  <c r="BE398"/>
  <c r="BE426"/>
  <c r="BE458"/>
  <c r="BE461"/>
  <c r="BE214"/>
  <c r="BE285"/>
  <c r="BE295"/>
  <c r="BE317"/>
  <c r="BE320"/>
  <c r="BE325"/>
  <c r="BE432"/>
  <c r="BE498"/>
  <c r="BE529"/>
  <c r="F55"/>
  <c r="BE172"/>
  <c r="BE176"/>
  <c r="BE207"/>
  <c r="BE275"/>
  <c r="BE298"/>
  <c r="BE323"/>
  <c r="BE340"/>
  <c r="BE364"/>
  <c r="BE370"/>
  <c r="BE376"/>
  <c r="BE404"/>
  <c r="BE429"/>
  <c r="BE454"/>
  <c r="BE465"/>
  <c r="BE587"/>
  <c r="BE525"/>
  <c r="BE109"/>
  <c r="BE169"/>
  <c r="BE212"/>
  <c r="BE338"/>
  <c r="BE411"/>
  <c r="BE417"/>
  <c r="BE568"/>
  <c r="BE112"/>
  <c r="BE156"/>
  <c r="BE220"/>
  <c r="BE227"/>
  <c r="BE243"/>
  <c r="BE283"/>
  <c r="BE342"/>
  <c r="BE353"/>
  <c r="BE359"/>
  <c r="BE366"/>
  <c r="BE388"/>
  <c r="BE409"/>
  <c r="BE412"/>
  <c r="BE452"/>
  <c i="4" r="J87"/>
  <c r="BE110"/>
  <c r="E79"/>
  <c r="BE96"/>
  <c r="BE107"/>
  <c r="F63"/>
  <c r="BE105"/>
  <c r="BE98"/>
  <c r="BE99"/>
  <c r="BE101"/>
  <c r="BE108"/>
  <c r="BE104"/>
  <c i="3" r="J108"/>
  <c r="J71"/>
  <c i="4" r="BE102"/>
  <c i="3" r="BE106"/>
  <c r="BE113"/>
  <c r="BE136"/>
  <c r="BE100"/>
  <c r="BE129"/>
  <c r="BE145"/>
  <c r="F93"/>
  <c r="BE104"/>
  <c r="BE134"/>
  <c r="BE138"/>
  <c i="2" r="J101"/>
  <c r="J65"/>
  <c i="3" r="BE125"/>
  <c r="BE117"/>
  <c r="BE121"/>
  <c r="J60"/>
  <c r="BE102"/>
  <c r="BE142"/>
  <c r="E82"/>
  <c r="BE115"/>
  <c r="BE123"/>
  <c r="BE131"/>
  <c r="BE133"/>
  <c r="BE109"/>
  <c r="BE122"/>
  <c r="BE140"/>
  <c r="BE111"/>
  <c r="BE119"/>
  <c r="BE127"/>
  <c i="2" r="J93"/>
  <c r="E50"/>
  <c r="F93"/>
  <c r="BE104"/>
  <c r="BE108"/>
  <c r="BE125"/>
  <c r="BE150"/>
  <c r="BE153"/>
  <c r="BE172"/>
  <c r="BE182"/>
  <c r="BE184"/>
  <c r="BE186"/>
  <c r="BE192"/>
  <c r="F94"/>
  <c r="BE155"/>
  <c r="BE160"/>
  <c r="BE162"/>
  <c r="BE188"/>
  <c r="BE106"/>
  <c r="BE112"/>
  <c r="BE165"/>
  <c r="BE166"/>
  <c r="BE174"/>
  <c r="BE190"/>
  <c r="BE99"/>
  <c r="BE102"/>
  <c r="BE120"/>
  <c r="BE133"/>
  <c r="BE198"/>
  <c r="J59"/>
  <c r="BE140"/>
  <c r="BE157"/>
  <c r="BE168"/>
  <c r="BE170"/>
  <c r="BE180"/>
  <c r="BE202"/>
  <c r="BE204"/>
  <c r="BE206"/>
  <c r="BE209"/>
  <c r="BE210"/>
  <c r="BE212"/>
  <c r="BE217"/>
  <c r="BE221"/>
  <c r="J56"/>
  <c r="BE116"/>
  <c r="BE118"/>
  <c r="BE167"/>
  <c r="BE176"/>
  <c r="BE178"/>
  <c r="BE196"/>
  <c r="BE200"/>
  <c r="BE110"/>
  <c r="BE114"/>
  <c r="BE123"/>
  <c r="BE124"/>
  <c r="BE131"/>
  <c r="BE142"/>
  <c r="BE194"/>
  <c r="BE127"/>
  <c r="BE129"/>
  <c r="BE136"/>
  <c r="BE138"/>
  <c r="BE144"/>
  <c r="BE146"/>
  <c r="BE148"/>
  <c r="BE164"/>
  <c r="BE214"/>
  <c r="BE216"/>
  <c r="BE219"/>
  <c i="3" r="F41"/>
  <c i="1" r="BD58"/>
  <c i="3" r="F39"/>
  <c i="1" r="BB58"/>
  <c i="4" r="J38"/>
  <c i="1" r="AW59"/>
  <c i="5" r="F34"/>
  <c i="1" r="BA60"/>
  <c r="AS55"/>
  <c r="AS54"/>
  <c i="4" r="F39"/>
  <c i="1" r="BB59"/>
  <c i="3" r="F38"/>
  <c i="1" r="BA58"/>
  <c i="2" r="J36"/>
  <c i="1" r="AW56"/>
  <c i="5" r="F35"/>
  <c i="1" r="BB60"/>
  <c i="3" r="F40"/>
  <c i="1" r="BC58"/>
  <c i="2" r="F36"/>
  <c i="1" r="BA56"/>
  <c i="4" r="F41"/>
  <c i="1" r="BD59"/>
  <c i="5" r="F37"/>
  <c i="1" r="BD60"/>
  <c i="2" r="F37"/>
  <c i="1" r="BB56"/>
  <c i="3" r="J38"/>
  <c i="1" r="AW58"/>
  <c i="5" r="F36"/>
  <c i="1" r="BC60"/>
  <c i="4" r="F38"/>
  <c i="1" r="BA59"/>
  <c i="2" r="F38"/>
  <c i="1" r="BC56"/>
  <c i="2" r="F39"/>
  <c i="1" r="BD56"/>
  <c i="4" r="F40"/>
  <c i="1" r="BC59"/>
  <c i="5" r="J34"/>
  <c i="1" r="AW60"/>
  <c i="2" l="1" r="R97"/>
  <c i="5" r="T101"/>
  <c r="T100"/>
  <c i="2" r="BK97"/>
  <c r="J97"/>
  <c r="T97"/>
  <c i="5" r="R101"/>
  <c r="R100"/>
  <c i="3" r="BK99"/>
  <c r="BK98"/>
  <c r="J98"/>
  <c r="J69"/>
  <c i="2" r="P97"/>
  <c i="1" r="AU56"/>
  <c i="5" r="P101"/>
  <c r="P100"/>
  <c i="1" r="AU60"/>
  <c i="5" r="BK463"/>
  <c r="J463"/>
  <c r="J70"/>
  <c r="BK598"/>
  <c r="J598"/>
  <c r="J75"/>
  <c r="J101"/>
  <c r="J60"/>
  <c r="J102"/>
  <c r="J61"/>
  <c i="4" r="BK93"/>
  <c r="J93"/>
  <c r="J67"/>
  <c i="3" r="F37"/>
  <c i="1" r="AZ58"/>
  <c r="BA57"/>
  <c r="AW57"/>
  <c i="3" r="J37"/>
  <c i="1" r="AV58"/>
  <c r="AT58"/>
  <c i="5" r="J33"/>
  <c i="1" r="AV60"/>
  <c r="AT60"/>
  <c i="4" r="F37"/>
  <c i="1" r="AZ59"/>
  <c r="BD57"/>
  <c i="2" r="J35"/>
  <c i="1" r="AV56"/>
  <c r="AT56"/>
  <c i="2" r="J32"/>
  <c i="1" r="AG56"/>
  <c r="AU57"/>
  <c r="BC57"/>
  <c r="AY57"/>
  <c i="5" r="F33"/>
  <c i="1" r="AZ60"/>
  <c i="2" r="F35"/>
  <c i="1" r="AZ56"/>
  <c i="4" r="J37"/>
  <c i="1" r="AV59"/>
  <c r="AT59"/>
  <c r="BB57"/>
  <c r="AX57"/>
  <c i="5" l="1" r="BK100"/>
  <c r="J100"/>
  <c i="2" r="J63"/>
  <c i="3" r="BK97"/>
  <c r="BK96"/>
  <c r="J96"/>
  <c r="J99"/>
  <c r="J70"/>
  <c i="2" r="J41"/>
  <c i="1" r="AN56"/>
  <c r="BB55"/>
  <c r="AX55"/>
  <c i="4" r="J34"/>
  <c i="1" r="AG59"/>
  <c i="5" r="J30"/>
  <c i="1" r="AG60"/>
  <c r="BD55"/>
  <c r="AU55"/>
  <c r="AU54"/>
  <c i="3" r="J34"/>
  <c i="1" r="AG58"/>
  <c r="BA55"/>
  <c r="AW55"/>
  <c r="BC55"/>
  <c r="AY55"/>
  <c r="AZ57"/>
  <c r="AV57"/>
  <c r="AT57"/>
  <c i="5" l="1" r="J39"/>
  <c i="3" r="J43"/>
  <c r="J97"/>
  <c r="J68"/>
  <c r="J67"/>
  <c i="5" r="J59"/>
  <c i="4" r="J43"/>
  <c i="1" r="AN59"/>
  <c r="AN60"/>
  <c r="AN58"/>
  <c r="AG57"/>
  <c r="AG55"/>
  <c r="AG54"/>
  <c r="AK26"/>
  <c r="BC54"/>
  <c r="W32"/>
  <c r="BD54"/>
  <c r="W33"/>
  <c r="AZ55"/>
  <c r="AV55"/>
  <c r="AT55"/>
  <c r="AN55"/>
  <c r="BA54"/>
  <c r="AW54"/>
  <c r="AK30"/>
  <c r="BB54"/>
  <c r="W31"/>
  <c l="1" r="AN57"/>
  <c r="AZ54"/>
  <c r="AV54"/>
  <c r="AK29"/>
  <c r="AK35"/>
  <c r="W30"/>
  <c r="AX54"/>
  <c r="AY54"/>
  <c l="1" r="AT54"/>
  <c r="AN54"/>
  <c r="W29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<sst xmlns="http://schemas.openxmlformats.org/spreadsheetml/2006/main">
  <si>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</si>
  <si>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</si>
  <si>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</si>
  <si>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</si>
  <si>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</si>
  <si>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{b37c74d7-71a9-424b-8c21-1fd704e339be}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</si>
  <si>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</si>
  <si>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</si>
  <si>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</si>
  <si>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</si>
  <si>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</si>
  <si>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</si>
  <si>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</si>
  <si>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</si>
  <si>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22_b_12_a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</si>
  <si>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</si>
  <si>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</si>
  <si>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ZŠ F-M, Lískovec 320 – hydroizolace spodní stavby I.etapa</t>
  </si>
  <si>
    <t>KSO:</t>
  </si>
  <si>
    <t/>
  </si>
  <si>
    <t>CC-CZ:</t>
  </si>
  <si>
    <t>Místo:</t>
  </si>
  <si>
    <t>K Sedlištím 320, Lískovec, 738 01</t>
  </si>
  <si>
    <t>Datum:</t>
  </si>
  <si>
    <t>21. 11. 2022</t>
  </si>
  <si>
    <t>Zadavatel:</t>
  </si>
  <si>
    <t>IČ:</t>
  </si>
  <si>
    <t>Statutární město Frýdek-Místek</t>
  </si>
  <si>
    <t>DIČ:</t>
  </si>
  <si>
    <t>Uchazeč:</t>
  </si>
  <si>
    <t>Vyplň údaj</t>
  </si>
  <si>
    <t>Projektant:</t>
  </si>
  <si>
    <t>BENEPRO, a.s.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</si>
  <si>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</si>
  <si>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</si>
  <si>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</si>
  <si>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</si>
  <si>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</si>
  <si>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</si>
  <si>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</si>
  <si>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</si>
  <si>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</si>
  <si>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</si>
  <si>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</si>
  <si>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</si>
  <si>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</si>
  <si>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</si>
  <si>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</si>
  <si>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</si>
  <si>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</si>
  <si>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</si>
  <si>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</si>
  <si>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</si>
  <si>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</si>
  <si>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</si>
  <si>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</si>
  <si>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</si>
  <si>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</si>
  <si>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</si>
  <si>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</si>
  <si>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</si>
  <si>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</si>
  <si>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</si>
  <si>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</si>
  <si>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</si>
  <si>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</si>
  <si>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</si>
  <si>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</si>
  <si>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</si>
  <si>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</si>
  <si>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</si>
  <si>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</si>
  <si>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</si>
  <si>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</si>
  <si>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</si>
  <si>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</si>
  <si>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Suterén základní školy</t>
  </si>
  <si>
    <t>STA</t>
  </si>
  <si>
    <t>1</t>
  </si>
  <si>
    <t>{47f7d3c3-44d9-4ff4-a992-ba0eb04f1010}</t>
  </si>
  <si>
    <t>2</t>
  </si>
  <si>
    <t>/</t>
  </si>
  <si>
    <t>SO 01.1</t>
  </si>
  <si>
    <t>Sanace suterénních prostor</t>
  </si>
  <si>
    <t>Soupis</t>
  </si>
  <si>
    <t>{ba8333f9-6275-4768-9b98-3a2399b1b36e}</t>
  </si>
  <si>
    <t>SO 01.2</t>
  </si>
  <si>
    <t>Větrací zařízení 1.PP</t>
  </si>
  <si>
    <t>{3ad8099f-6f6e-4b3f-89f9-967acb8b7321}</t>
  </si>
  <si>
    <t>Elektroinstalace</t>
  </si>
  <si>
    <t>3</t>
  </si>
  <si>
    <t>{cad91ec4-f054-4ce1-9af2-c012541bbe32}</t>
  </si>
  <si>
    <t>Rozvaděče</t>
  </si>
  <si>
    <t>{8e7167f7-367d-41af-bed7-d3436e543c8c}</t>
  </si>
  <si>
    <t>SO 03</t>
  </si>
  <si>
    <t>Odvodnění terénu a hydroizolace</t>
  </si>
  <si>
    <t>{a6c5c651-3a57-4ee4-bf41-41cc3b9e6151}</t>
  </si>
  <si>
    <t>KRYCÍ LIST SOUPISU PRACÍ</t>
  </si>
  <si>
    <t>Objekt:</t>
  </si>
  <si>
    <t>SO 01 - Suterén základní školy</t>
  </si>
  <si>
    <t>Soupis:</t>
  </si>
  <si>
    <t>SO 01.1 - Sanace suterénních prostor</t>
  </si>
  <si>
    <t xml:space="preserve"> </t>
  </si>
  <si>
    <t>REKAPITULACE ČLENĚNÍ SOUPISU PRACÍ</t>
  </si>
  <si>
    <t>Kód dílu - Popis</t>
  </si>
  <si>
    <t>Cena celkem [CZK]</t>
  </si>
  <si>
    <t>-1</t>
  </si>
  <si>
    <t>3 - Svislé a kompletní konstrukce</t>
  </si>
  <si>
    <t>61 - Úpravy povrchů vnitřní</t>
  </si>
  <si>
    <t>91 - Doplňující práce</t>
  </si>
  <si>
    <t>96 - Bourání konstrukcí</t>
  </si>
  <si>
    <t>S01 - Sanace zdiva</t>
  </si>
  <si>
    <t>711 - Izolace proti vodě</t>
  </si>
  <si>
    <t>728 - Vzduchotechnika</t>
  </si>
  <si>
    <t>781 - Obklady keramické</t>
  </si>
  <si>
    <t>M21 - Elektromontáže</t>
  </si>
  <si>
    <t>D96 - Přesuny suti a vybouraných hmot</t>
  </si>
  <si>
    <t>VN - Vedlejší náklady</t>
  </si>
  <si>
    <t>ON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</si>
  <si>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</si>
  <si>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</si>
  <si>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</si>
  <si>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</si>
  <si>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</si>
  <si>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</si>
  <si>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</si>
  <si>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</si>
  <si>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</si>
  <si>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</si>
  <si>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</si>
  <si>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</si>
  <si>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</si>
  <si>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Svislé a kompletní konstrukce</t>
  </si>
  <si>
    <t>ROZPOCET</t>
  </si>
  <si>
    <t>K</t>
  </si>
  <si>
    <t>347081241R00</t>
  </si>
  <si>
    <t>Předstěna tl.80mm, z paropropustných cemento-polystyrénových desek vč. finální úpravy paropropustným štukem</t>
  </si>
  <si>
    <t>m2</t>
  </si>
  <si>
    <t>RTS 22/ II</t>
  </si>
  <si>
    <t>4</t>
  </si>
  <si>
    <t>P</t>
  </si>
  <si>
    <t>Poznámka k položce:_x000d_
S18 : 4,39*4,195_x000d_
S23 : 7,52*2,88_x000d_
S25 : 15,71*2,655</t>
  </si>
  <si>
    <t>61</t>
  </si>
  <si>
    <t>Úpravy povrchů vnitřní</t>
  </si>
  <si>
    <t>601015103R00</t>
  </si>
  <si>
    <t>Postřik stěn a stropů vápenný ručně</t>
  </si>
  <si>
    <t>Poznámka k položce:_x000d_
Včetně pomocného lešení._x000d_
S01 : 10,35*1,0_x000d_
S02 : (13,4*1,0)+(1,9*1,5)_x000d_
S07 : 5,54*1,0_x000d_
S09 : 6,38*1,0_x000d_
S11 : (32,13*1,725)+(4,23*0,4)_x000d_
S12 : (14,43*1,2)+(18,27*1,0)_x000d_
S21 : (5,415*2,4)+(5,665*1,4)+(6,57*1,1)_x000d_
S22 : 21,38*1,1_x000d_
S23 : 14,72*2,88_x000d_
S24 : 10,87*2,466</t>
  </si>
  <si>
    <t>602022122R00</t>
  </si>
  <si>
    <t>Podhoz sanační, jimájící sůl, vyrovnávací</t>
  </si>
  <si>
    <t>6</t>
  </si>
  <si>
    <t>Poznámka k položce:_x000d_
Odkaz na mn. položky pořadí 2 : 252,09327</t>
  </si>
  <si>
    <t>610411129R00</t>
  </si>
  <si>
    <t>Nástřik protisolným roztokem, hloubkově penetrující nátěr na vlhké a zasolené zdivo</t>
  </si>
  <si>
    <t>8</t>
  </si>
  <si>
    <t>Poznámka k položce:_x000d_
první vrstva_x000d_
Odkaz na mn. položky pořadí 2 : 252,09327</t>
  </si>
  <si>
    <t>5</t>
  </si>
  <si>
    <t>10</t>
  </si>
  <si>
    <t>Poznámka k položce:_x000d_
druhá vrstva_x000d_
Odkaz na mn. položky pořadí 4 : 252,09327</t>
  </si>
  <si>
    <t>612421637R00</t>
  </si>
  <si>
    <t>Omítka vnitřní zdiva, sanační, štuková, tl. 2,0 mm</t>
  </si>
  <si>
    <t>12</t>
  </si>
  <si>
    <t>7</t>
  </si>
  <si>
    <t>612472121R00</t>
  </si>
  <si>
    <t>Omítka vnitřní tepelně-izolační, tl. 3,0 cm, vč. kotvícího postřiku, vyrovnání podkladu, jádrové vrstvy</t>
  </si>
  <si>
    <t>14</t>
  </si>
  <si>
    <t>Poznámka k položce:_x000d_
Špalety oken a dveří, zešikmené parapety_x000d_
S18 : 4,46*5,55_x000d_
S21 : 8,88*4,195</t>
  </si>
  <si>
    <t>R-01</t>
  </si>
  <si>
    <t>Desinfekce prostor proti plísním aktivním ozónem</t>
  </si>
  <si>
    <t>m3</t>
  </si>
  <si>
    <t>Indiv</t>
  </si>
  <si>
    <t>16</t>
  </si>
  <si>
    <t>Poznámka k položce:_x000d_
kompletní výměra suterénních prostor_x000d_
S18 : 28,436*4,195_x000d_
S20 : 20,22*3,245_x000d_
S21 : 29,30*5,55_x000d_
S22 : 28,895*2,88_x000d_
S23 : 30,94*2,88_x000d_
S24 : 7,831*2,466_x000d_
S25 : 14,74*2,655</t>
  </si>
  <si>
    <t>9</t>
  </si>
  <si>
    <t>SAN 01</t>
  </si>
  <si>
    <t>Dodávka a montáž vnitřní difuzní lišty, plast, bílá, rozměr 70 x 14 x 2500 mm</t>
  </si>
  <si>
    <t>m</t>
  </si>
  <si>
    <t>18</t>
  </si>
  <si>
    <t>Poznámka k položce:_x000d_
S12 : 14,5</t>
  </si>
  <si>
    <t>San. odsol.2</t>
  </si>
  <si>
    <t>Snížení salinity zdiva propařováním</t>
  </si>
  <si>
    <t>20</t>
  </si>
  <si>
    <t>11</t>
  </si>
  <si>
    <t>612430032RAA</t>
  </si>
  <si>
    <t>Sanační porézní omítka, vápennná, tl. 2,5 cm, vysoké zasolení</t>
  </si>
  <si>
    <t>Součtová</t>
  </si>
  <si>
    <t>22</t>
  </si>
  <si>
    <t>91</t>
  </si>
  <si>
    <t>Doplňující práce</t>
  </si>
  <si>
    <t xml:space="preserve">900      R01</t>
  </si>
  <si>
    <t>HZS - podlah 1.NP fólií nebo geotextílií proti poškození zakrývání vnitřních povrchů, stavební dělník v tarifní třídě 4</t>
  </si>
  <si>
    <t>hod</t>
  </si>
  <si>
    <t>24</t>
  </si>
  <si>
    <t>13</t>
  </si>
  <si>
    <t xml:space="preserve">900      RT1</t>
  </si>
  <si>
    <t>HZS - překotvení instalací v zóně sanace bude útováno dle skutečností</t>
  </si>
  <si>
    <t>26</t>
  </si>
  <si>
    <t xml:space="preserve">905      R01</t>
  </si>
  <si>
    <t>HZS - revize a kontrola rozvodů vniřních instalací a elektrorozvodů před před povrchovými úpravami Revize</t>
  </si>
  <si>
    <t>28</t>
  </si>
  <si>
    <t>96</t>
  </si>
  <si>
    <t>Bourání konstrukcí</t>
  </si>
  <si>
    <t>216904391R00</t>
  </si>
  <si>
    <t>Příplatek za ruční dočištění ocelovými kartáči</t>
  </si>
  <si>
    <t>30</t>
  </si>
  <si>
    <t>Poznámka k položce:_x000d_
vnitřní omítky : 252,09327_x000d_
drážky v místě izolací : 175,55*0,30</t>
  </si>
  <si>
    <t>289902111R00</t>
  </si>
  <si>
    <t>Otlučení nebo odsekání omítek stěn</t>
  </si>
  <si>
    <t>32</t>
  </si>
  <si>
    <t>Poznámka k položce:_x000d_
Včetně:_x000d_
- otlučení staré malty ze zdiva a vyčištění spár,_x000d_
- odstranění zbytků malty z líce zdiva ocelovým kartáčem,_x000d_
- shrabání a smetení otlučené suti._x000d_
vnitřní omítky : 252,09327</t>
  </si>
  <si>
    <t>17</t>
  </si>
  <si>
    <t>974031167R00</t>
  </si>
  <si>
    <t>Vysekání drážky v keramickém obkladu v místě podřezu nebo v místě vedení elektroosmózy drážka min. 300 mm vysoká</t>
  </si>
  <si>
    <t>34</t>
  </si>
  <si>
    <t xml:space="preserve">Poznámka k položce:_x000d_
Včetně pomocného lešení o výšce podlahy do 1900 mm a pro zatížení do 1,5 kPa  (150 kg/m2)._x000d_
S01 : 5,2_x000d_
S02 : 1,05+2,12+3,7+3,7+5,83+0,9_x000d_
S05 : (1,95+4,21+0,53)*2,0_x000d_
S06 : 9,18+9,18+1,6+7,62_x000d_
S07 : 4,65+1,72_x000d_
S08 : 17,96_x000d_
S09 : 4,48+1,9_x000d_
S10 : 18,02_x000d_
S11 : 19,5+7,12+3,30+8,76_x000d_
S20 : 2,54+1,60+2,14+2,22+5,44+1,37_x000d_
S22 : 1,57+5,90_x000d_
S24 : 1,90</t>
  </si>
  <si>
    <t>978023411R00</t>
  </si>
  <si>
    <t>Vysekání a úprava spár zdiva cihelného mimo komín.</t>
  </si>
  <si>
    <t>36</t>
  </si>
  <si>
    <t>S01</t>
  </si>
  <si>
    <t>Sanace zdiva</t>
  </si>
  <si>
    <t>19</t>
  </si>
  <si>
    <t>319300015RT1</t>
  </si>
  <si>
    <t>Dodatečné vložení izolace podřezáním strojně,fólie kamenné a smíšené zdivo tloušťky 45 cm</t>
  </si>
  <si>
    <t>38</t>
  </si>
  <si>
    <t>Poznámka k položce:_x000d_
severovýchodní strana : 0,93+1,3+0,8_x000d_
vnitřní stěny : 4,1+1,8+2,7+2,8+6,36</t>
  </si>
  <si>
    <t>319300016RT1</t>
  </si>
  <si>
    <t>Dodatečné vložení izolace podřezáním strojně,fólie kamenné a smíšené zdivo tloušťky 60 cm</t>
  </si>
  <si>
    <t>40</t>
  </si>
  <si>
    <t>Poznámka k položce:_x000d_
vnitřní stěny : 6,3</t>
  </si>
  <si>
    <t>319300017RT1</t>
  </si>
  <si>
    <t>Dodatečné vložení izolace podřezáním strojně,fólie kamenné a smíšené zdivo tloušťky 90 cm</t>
  </si>
  <si>
    <t>42</t>
  </si>
  <si>
    <t>Poznámka k položce:_x000d_
severovýchodní strana : 3,1+17,8_x000d_
jihovýchodní strana : 6,51+13,5_x000d_
vnitřní stěny : 1,93+1,3+7,5+0,95+2,6+4,7+4,31+4,6</t>
  </si>
  <si>
    <t>281606211.SA02T00</t>
  </si>
  <si>
    <t>Injektáž - vyčištění otvorů stlačeným vzduchem, d=12-18 mm</t>
  </si>
  <si>
    <t>44</t>
  </si>
  <si>
    <t>Poznámka k položce:_x000d_
včetně přesunu hmot_x000d_
Dvouřadá injektáž : 50,31702_x000d_
Jednořadá injektáž - svislé přechody : 8,35_x000d_
Plošná injektáž : 43,262</t>
  </si>
  <si>
    <t>23</t>
  </si>
  <si>
    <t>281606214.T03</t>
  </si>
  <si>
    <t>Dvouřadá tlaková injektáž akrylátovými gely, vrty rozteč do 150mm, ve dvou řadách 80mm nad sebou</t>
  </si>
  <si>
    <t>46</t>
  </si>
  <si>
    <t>Poznámka k položce:_x000d_
Vyvrtání otvorů, vyčištění vrtu od hrubých nečistot, osazení pakrů,nízkotlaká injektáž do 10 bar, dodávka injektážní inejktážnícho prostředku, aplikce injektážním zařízením._x000d_
Včetně přesunu hmot_x000d_
severozápadní strana : (9,23*0,83)+(4,1*0,72)+(10,0*0,38)_x000d_
jihozáoadní strana : (5,2*0,76)+(2,1*0,76)+(18,9*0,56)_x000d_
jihovýchodní strana : 3,1*1,03_x000d_
vnitřní stěny : (8,1*0,86)+(8,5*1,04)+(0,675*0,655)+(3,31*0,1)</t>
  </si>
  <si>
    <t>281606214.T04</t>
  </si>
  <si>
    <t>Jednořadá tlaková injektáž akrylátovými gely, vrty rozteč 100 - 120mm - svislá</t>
  </si>
  <si>
    <t>48</t>
  </si>
  <si>
    <t>Poznámka k položce:_x000d_
Vyvrtání otvorů, vyčištění vrtu od hrubých nečistot, osazení pakrů,nízkotlaká injektáž do 10 bar, dodávka injektážní inejktážnícho prostředku, aplikce injektážním zařízením._x000d_
Včetně přesunu hmot_x000d_
(0,72*1,0)+(0,42*1,0)+(0,75*1,0)+(0,89*1,0)+(0,89*1,0)+(0,72*1,0)+(0,22*1,0)+(0,66*1,0)+(0,95*1,0)+(0,65*1,0)+(0,83*1,0)+(0,65*1,0)</t>
  </si>
  <si>
    <t>25</t>
  </si>
  <si>
    <t>281606214.T07</t>
  </si>
  <si>
    <t>Plošná tlaková injektáž akrylátovými gely vrty rozteč 150/150 hl. 25cm, příp. 200/200 hl. 40cm</t>
  </si>
  <si>
    <t>50</t>
  </si>
  <si>
    <t>Poznámka k položce:_x000d_
Dvousložková těsnící injektáž_x000d_
- včetně přesunu hmot_x000d_
severozápadní strana : 11,9*2,88_x000d_
jihovýchodní strana : 3,1*2,9</t>
  </si>
  <si>
    <t>R 28101</t>
  </si>
  <si>
    <t>Zamazání vrtů po provedené tlakové injektáži</t>
  </si>
  <si>
    <t>52</t>
  </si>
  <si>
    <t>Poznámka k položce:_x000d_
Včetně přesunu hmot_x000d_
Dvouřadá injektáž : 50,31702_x000d_
Jednořadá injektáž - svislé přechody : 8,35_x000d_
Plošná injektáž : 43,262</t>
  </si>
  <si>
    <t>711</t>
  </si>
  <si>
    <t>Izolace proti vodě</t>
  </si>
  <si>
    <t>27</t>
  </si>
  <si>
    <t>612451121R00</t>
  </si>
  <si>
    <t>Pordrovnání zdiva, omítka hladká zatřená, pro aplika stěrek</t>
  </si>
  <si>
    <t>54</t>
  </si>
  <si>
    <t>Poznámka k položce:_x000d_
95,89*2*0,3</t>
  </si>
  <si>
    <t>711212000R00</t>
  </si>
  <si>
    <t>Penetrace podkladu pod hydroizolační nátěr,vč.dod.</t>
  </si>
  <si>
    <t>56</t>
  </si>
  <si>
    <t>29</t>
  </si>
  <si>
    <t>711212002RT5</t>
  </si>
  <si>
    <t>Hydroizolační povlak - nátěr nebo stěrka bitumen, zesílení v místě řezu , s výztuží, oboustranné</t>
  </si>
  <si>
    <t>58</t>
  </si>
  <si>
    <t>728</t>
  </si>
  <si>
    <t>Vzduchotechnika</t>
  </si>
  <si>
    <t>970041130R00</t>
  </si>
  <si>
    <t>Vrtání jádrové smíšené zdivo do D 130 mm</t>
  </si>
  <si>
    <t>60</t>
  </si>
  <si>
    <t>Poznámka k položce:_x000d_
Hloubka provedení 0,4 m pro instalaci 1ks odvětrávaného prvku_x000d_
0,708+0,745+0,882+0,924+0,754+0,722+0,749+0,837+0,837</t>
  </si>
  <si>
    <t>31</t>
  </si>
  <si>
    <t>VZT 1.03</t>
  </si>
  <si>
    <t>Odvětrání vnitřních prostor ventilátorem - časovač, hygrostat vč. provozního řádu k odvětrání</t>
  </si>
  <si>
    <t>kompl</t>
  </si>
  <si>
    <t>62</t>
  </si>
  <si>
    <t>781</t>
  </si>
  <si>
    <t>Obklady keramické</t>
  </si>
  <si>
    <t>781471107R00</t>
  </si>
  <si>
    <t>Obklad vnitř.stěn,keram.režný,hladký, MC, 20x20 cm</t>
  </si>
  <si>
    <t>64</t>
  </si>
  <si>
    <t>33</t>
  </si>
  <si>
    <t>781479701R00</t>
  </si>
  <si>
    <t>Přípl.za práci v omez.prostoru,vnitř.obkl.keram.</t>
  </si>
  <si>
    <t>66</t>
  </si>
  <si>
    <t>781479704R00</t>
  </si>
  <si>
    <t>Příplatek k obkladu stěn keram.spár.bílým cementem</t>
  </si>
  <si>
    <t>68</t>
  </si>
  <si>
    <t>35</t>
  </si>
  <si>
    <t>781479711R00</t>
  </si>
  <si>
    <t>Příplatek k obkladu stěn keram.,za plochu do 10 m2</t>
  </si>
  <si>
    <t>70</t>
  </si>
  <si>
    <t>597623122R</t>
  </si>
  <si>
    <t>Dlaždice 20x20, glazovaná dlažba, pro interiérové použití</t>
  </si>
  <si>
    <t>Kalkul</t>
  </si>
  <si>
    <t>72</t>
  </si>
  <si>
    <t>M21</t>
  </si>
  <si>
    <t>Elektromontáže</t>
  </si>
  <si>
    <t>37</t>
  </si>
  <si>
    <t>970031018R00</t>
  </si>
  <si>
    <t>Vrtání jádrové do zdiva cihelného d 14-18 mm</t>
  </si>
  <si>
    <t>74</t>
  </si>
  <si>
    <t>Poznámka k položce:_x000d_
0,8+0,65+0,675+0,66+0,695+0,3+0,713+0,706+0,869+0,9+0,95</t>
  </si>
  <si>
    <t>970031035R00</t>
  </si>
  <si>
    <t>Vrtání jádrové do zdiva cihelného d 35-39 mm , pro katody systému elektroosmózy ( 1ks / 1,0bm )</t>
  </si>
  <si>
    <t>76</t>
  </si>
  <si>
    <t>Poznámka k položce:_x000d_
Standardní provedení je hloubka 1,0m pro instalaci 1ks katody, hlubší vývrty viz. výkaz výměr_x000d_
Okruh 1. : 19_x000d_
Okruh 2. : 18_x000d_
kladná tyčová anoda : 2,0*0,6</t>
  </si>
  <si>
    <t>39</t>
  </si>
  <si>
    <t>R - 2101</t>
  </si>
  <si>
    <t>Vysoušení extrémně zavlhlého zdiva nad 10% hm.vl. topnými sál.panely se snížením na hodnitu cca 7,5% hm. vlhkosti</t>
  </si>
  <si>
    <t>78</t>
  </si>
  <si>
    <t>Poznámka k položce:_x000d_
mikrovln.technol. v kombinaci s topnými sál.panely - vysoušení zdiva na cca 7% hm. vlhkosti, měření vlhkosti gravimetrickou metodou popř. mikrovlnnou technologií_x000d_
88,311</t>
  </si>
  <si>
    <t>R - 2102</t>
  </si>
  <si>
    <t>Snížení relativní vlhkosti vnitřního prostředí (po odstranění omítek) kondenzačními odvlhčovači ,vč. obsluhy, montáže a demontáže</t>
  </si>
  <si>
    <t>den</t>
  </si>
  <si>
    <t>80</t>
  </si>
  <si>
    <t>Poznámka k položce:_x000d_
osazení kondenzačních (při teplotě &gt; 15°C) popř. adsorpčních odvlhčovačů (při teplotě &lt; 15°C) s výkonem každé jednotky pro cca 300 m3 odvlhčovaného prostoru, obsluha pro manipulaci, náklady na spotřebovanou el. energii při provozu, napojení do stávající sítě s měřením spotřeby</t>
  </si>
  <si>
    <t>41</t>
  </si>
  <si>
    <t>R - EL. 1001</t>
  </si>
  <si>
    <t>D+M mírné drátové elektroosmózy - řídící jednotka systému elektroosmózy</t>
  </si>
  <si>
    <t>ks</t>
  </si>
  <si>
    <t>82</t>
  </si>
  <si>
    <t xml:space="preserve">Poznámka k položce:_x000d_
Dodávka, montáž a uvedení do provozu řídící jednotky systému mírné drátové elektroosmózy. Výstupní hodnoty ŘJ -  napětí max. 6V s účinnou efektivní hodnotou 2,8V, záznam údajů (průtok proudu v mA, počítadlo provozních hodin), napojení na síťový rozvod 230V/50Hz ( zřízení přívodního kabelu napájení není součástí dodávky )</t>
  </si>
  <si>
    <t>R - EL. 1002a</t>
  </si>
  <si>
    <t>D+M mírné drátové elektroosmózy - provedení kladné pásové elektrody ( ANODY )</t>
  </si>
  <si>
    <t>bm</t>
  </si>
  <si>
    <t>84</t>
  </si>
  <si>
    <t xml:space="preserve">Poznámka k položce:_x000d_
Síťová elektroda (anoda + pól) -  pás ze skelných vláken potažených vodivým plastem vysoký 25-30cm, kontaktní vodič titan stříbro (3:4). Instalace na zdivo zbavené stávajících omítek vč. spárování, po předchozím podrovnáním maltou vápenné báze ( standard Knauf MV 1 ), krytí kontaktní maltou s vodivou příměsí._x000d_
Okruh 1. : _x000d_
S12 : 8,4_x000d_
S18 : 13,25_x000d_
S21 : 17,54_x000d_
S23 : 12,84_x000d_
S25 : 6,92_x000d_
Okruh 2. : _x000d_
S01 : 5,2_x000d_
S02 : 3,74_x000d_
S03 : 1,3_x000d_
S04 : 4,2_x000d_
S05 : 6,79_x000d_
S06 : 9,2_x000d_
severovýchodní strana : 17,2_x000d_
jihovýchodní strana : 11,8</t>
  </si>
  <si>
    <t>43</t>
  </si>
  <si>
    <t>R - EL. 1002b</t>
  </si>
  <si>
    <t>D+M mírné drátové elektroosmózy - provedení kladné tyčové elektrody ( ANODY )</t>
  </si>
  <si>
    <t>86</t>
  </si>
  <si>
    <t xml:space="preserve">Poznámka k položce:_x000d_
Kladná tyčová elektroda (anoda + pól) - tyčové elektrody na bázi grafitu v délce 100 mm  průměru min. 20 mm, osová rozteč 0,6 m, provozované napětí 1,4V. Položka zahrnuje, instalaci elektrody do vývrtu a její zalití kontaktním lakem na bázi grafitu, vč. dodávky laku. Vývrt ( hl.0,3m/1ks ) není součástí položky a je oceněn v oddíle prorážení otvorů.</t>
  </si>
  <si>
    <t>R - EL. 1003</t>
  </si>
  <si>
    <t>D+M mírné drátové elektroosmózy - provedení záporné tyčové elektrody ( KATODY )</t>
  </si>
  <si>
    <t>88</t>
  </si>
  <si>
    <t xml:space="preserve">Poznámka k položce:_x000d_
Zemní elektroda (katoda -pól) - tyčové elektrody na bázi grafitu v délce 450-650mm  průměru min 20mm, osová rozteč do 4,5m ( není li projektem stanoveno jinak ), provozované napětí 1,4V. Položka zahrnuje, instalaci katody do vývrtu a její zalití kontaktním lakem na bázi grafitu, vč. dodávky laku. Vývrt ( hl.1,0m/1ks ) není součástí položky a je oceněn v oddíle prorážení otvorů._x000d_
Okruh 1. : 19_x000d_
Okruh 2. : 18</t>
  </si>
  <si>
    <t>45</t>
  </si>
  <si>
    <t>R - EL. 1004</t>
  </si>
  <si>
    <t>D+M mírné drátové elektroosmózy - propojovací vedení systému</t>
  </si>
  <si>
    <t>90</t>
  </si>
  <si>
    <t>Poznámka k položce:_x000d_
vč. dodávky systémových vodičů a těsněných spojů_x000d_
Okruh 1. : 0,7+5,4+26,2+0,8+0,75+0,3_x000d_
Okruh 2. : 0,9+0,87+1,1+1,22+0,67+2,7+0,7</t>
  </si>
  <si>
    <t>R - EL. 1005</t>
  </si>
  <si>
    <t>Vybudování kontrolních bodů systému mírné drátové elektroosmózy</t>
  </si>
  <si>
    <t>92</t>
  </si>
  <si>
    <t xml:space="preserve">Poznámka k položce:_x000d_
Zřízení  vývodu katodového a anodového okruhu s vyvedením přes svorkovnici uloženou v podomítkové krabičce, vč. dodávky a usazení el. krabičky a souvisejících propojovacích vedení a těsněných spojů.</t>
  </si>
  <si>
    <t>47</t>
  </si>
  <si>
    <t>R - EL. 1006</t>
  </si>
  <si>
    <t>Kontrolní bod pevné sítě měřičských bodů pro sledování vývoje a změn vlhkosti zdiva, při odvlhčování , systémem mírné (drátové) elektroosmózy</t>
  </si>
  <si>
    <t>94</t>
  </si>
  <si>
    <t>Poznámka k položce:_x000d_
Cena za 1 pozici ve 3 výškových úrovních, součástí zhotovení je provedení zaměření výchozí vlhkosti se záznamem v protokolu.</t>
  </si>
  <si>
    <t>R-21010</t>
  </si>
  <si>
    <t>Dočasná instalace elektroosmotického vysoušecího přístroje ,vč. napojení na elektroinstalaci, montáže a demontáže</t>
  </si>
  <si>
    <t>D96</t>
  </si>
  <si>
    <t>Přesuny suti a vybouraných hmot</t>
  </si>
  <si>
    <t>49</t>
  </si>
  <si>
    <t>979011221R00</t>
  </si>
  <si>
    <t>Svislá doprava suti a vybour. hmot za 1.PP nošením</t>
  </si>
  <si>
    <t>t</t>
  </si>
  <si>
    <t>98</t>
  </si>
  <si>
    <t>Poznámka k položce:_x000d_
omítky : 304,75827*0,035*1,8</t>
  </si>
  <si>
    <t>979081111R00</t>
  </si>
  <si>
    <t>Odvoz suti a vybour. hmot na skládku do 1 km</t>
  </si>
  <si>
    <t>100</t>
  </si>
  <si>
    <t>51</t>
  </si>
  <si>
    <t>979081121R00</t>
  </si>
  <si>
    <t>Příplatek k odvozu za každý další 1 km</t>
  </si>
  <si>
    <t>102</t>
  </si>
  <si>
    <t>Poznámka k položce:_x000d_
skladka do 15 km_x000d_
omítky : 304,75827*0,035*1,8*15,0</t>
  </si>
  <si>
    <t>979082111R00</t>
  </si>
  <si>
    <t>Vnitrostaveništní doprava suti do 10 m</t>
  </si>
  <si>
    <t>104</t>
  </si>
  <si>
    <t>53</t>
  </si>
  <si>
    <t>979082121R00</t>
  </si>
  <si>
    <t>Příplatek k vnitrost. dopravě suti za dalších 5 m</t>
  </si>
  <si>
    <t>106</t>
  </si>
  <si>
    <t>Poznámka k položce:_x000d_
omítky : 304,75827*0,035*1,8*12,0</t>
  </si>
  <si>
    <t>979981104R00</t>
  </si>
  <si>
    <t>Kontejner, suť bez příměsí, odvoz a likvidace, 9 t</t>
  </si>
  <si>
    <t>108</t>
  </si>
  <si>
    <t>55</t>
  </si>
  <si>
    <t>979990107R00</t>
  </si>
  <si>
    <t>Poplatek za skládku suti - směs betonu,cihel,omítek</t>
  </si>
  <si>
    <t>110</t>
  </si>
  <si>
    <t>VN</t>
  </si>
  <si>
    <t>Vedlejší náklady</t>
  </si>
  <si>
    <t>005124010R</t>
  </si>
  <si>
    <t>Koordinační činnost</t>
  </si>
  <si>
    <t>%</t>
  </si>
  <si>
    <t>112</t>
  </si>
  <si>
    <t>57</t>
  </si>
  <si>
    <t>00524 R</t>
  </si>
  <si>
    <t>Předání a převzetí díla</t>
  </si>
  <si>
    <t>114</t>
  </si>
  <si>
    <t>Poznámka k položce:_x000d_
Náklady zhotovitele, které vzniknou v souvislosti s povinnostmi zhotovitele při předání a převzetí díla.</t>
  </si>
  <si>
    <t>VN-1</t>
  </si>
  <si>
    <t>přesun stavební kapacit</t>
  </si>
  <si>
    <t>116</t>
  </si>
  <si>
    <t>ON</t>
  </si>
  <si>
    <t>Ostatní náklady</t>
  </si>
  <si>
    <t>59</t>
  </si>
  <si>
    <t>005121 R</t>
  </si>
  <si>
    <t>Zařízení staveniště</t>
  </si>
  <si>
    <t>118</t>
  </si>
  <si>
    <t>Poznámka k položce:_x000d_
Veškeré náklady spojené s vybudováním, provozem a odstraněním zařízení staveniště.</t>
  </si>
  <si>
    <t>005122 R</t>
  </si>
  <si>
    <t>Provozní vlivy</t>
  </si>
  <si>
    <t>120</t>
  </si>
  <si>
    <t>005211020R</t>
  </si>
  <si>
    <t>Ochrana stávaj. inženýrských sítí na staveništi</t>
  </si>
  <si>
    <t>122</t>
  </si>
  <si>
    <t>Poznámka k položce:_x000d_
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</si>
  <si>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005211080R</t>
  </si>
  <si>
    <t>Bezpečnostní a hygienická opatření na staveništi</t>
  </si>
  <si>
    <t>124</t>
  </si>
  <si>
    <t>Poznámka k položce:_x000d_
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</si>
  <si>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63</t>
  </si>
  <si>
    <t>005241010R</t>
  </si>
  <si>
    <t>Dokumentace skutečného provedení</t>
  </si>
  <si>
    <t>126</t>
  </si>
  <si>
    <t>SO 01.2 - Větrací zařízení 1.PP</t>
  </si>
  <si>
    <t>Úroveň 3:</t>
  </si>
  <si>
    <t>1 - Elektroinstalace</t>
  </si>
  <si>
    <t>623 11 832</t>
  </si>
  <si>
    <t>Petr Kubala</t>
  </si>
  <si>
    <t>CZ6403301047</t>
  </si>
  <si>
    <t>HSV - Práce a dodávky HSV</t>
  </si>
  <si>
    <t xml:space="preserve">    9 - Ostatní konstrukce a práce, bourání</t>
  </si>
  <si>
    <t xml:space="preserve">      PSV - Práce a dodávky PSV</t>
  </si>
  <si>
    <t xml:space="preserve">        741 - Elektroinstalace - silnoproud</t>
  </si>
  <si>
    <t xml:space="preserve">        HZS - Hodinové zúčtovací sazby</t>
  </si>
  <si>
    <t>HSV</t>
  </si>
  <si>
    <t>Práce a dodávky HSV</t>
  </si>
  <si>
    <t>Ostatní konstrukce a práce, bourání</t>
  </si>
  <si>
    <t>PSV</t>
  </si>
  <si>
    <t>Práce a dodávky PSV</t>
  </si>
  <si>
    <t>953991111</t>
  </si>
  <si>
    <t>Dodání a osazení hmoždinek profilu 6 až 8 mm do zdiva z cihel</t>
  </si>
  <si>
    <t>kus</t>
  </si>
  <si>
    <t>CS ÚRS 2022 02</t>
  </si>
  <si>
    <t>-310834885</t>
  </si>
  <si>
    <t>Online PSC</t>
  </si>
  <si>
    <t>https://podminky.urs.cz/item/CS_URS_2022_02/953991111</t>
  </si>
  <si>
    <t>971033131</t>
  </si>
  <si>
    <t>Vybourání otvorů ve zdivu cihelném D do 60 mm na MVC nebo MV tl do 150 mm</t>
  </si>
  <si>
    <t>-1462440445</t>
  </si>
  <si>
    <t>https://podminky.urs.cz/item/CS_URS_2022_02/971033131</t>
  </si>
  <si>
    <t>971033141</t>
  </si>
  <si>
    <t>Vybourání otvorů ve zdivu cihelném D do 60 mm na MVC nebo MV tl do 300 mm</t>
  </si>
  <si>
    <t>-1747066521</t>
  </si>
  <si>
    <t>https://podminky.urs.cz/item/CS_URS_2022_02/971033141</t>
  </si>
  <si>
    <t>971033161</t>
  </si>
  <si>
    <t>Vybourání otvorů ve zdivu cihelném D do 60 mm na MVC nebo MV tl do 600 mm</t>
  </si>
  <si>
    <t>-730707842</t>
  </si>
  <si>
    <t>https://podminky.urs.cz/item/CS_URS_2022_02/971033161</t>
  </si>
  <si>
    <t>741</t>
  </si>
  <si>
    <t>Elektroinstalace - silnoproud</t>
  </si>
  <si>
    <t>741110511</t>
  </si>
  <si>
    <t>Montáž lišta a kanálek vkládací šířky do 60 mm s víčkem</t>
  </si>
  <si>
    <t>182931739</t>
  </si>
  <si>
    <t>https://podminky.urs.cz/item/CS_URS_2022_02/741110511</t>
  </si>
  <si>
    <t>M</t>
  </si>
  <si>
    <t>34571004</t>
  </si>
  <si>
    <t>lišta elektroinstalační hranatá PVC 20x20mm</t>
  </si>
  <si>
    <t>-1444490080</t>
  </si>
  <si>
    <t>VV</t>
  </si>
  <si>
    <t>6*1,1 "Přepočtené koeficientem množství</t>
  </si>
  <si>
    <t>34571007</t>
  </si>
  <si>
    <t>lišta elektroinstalační hranatá PVC 40x20mm</t>
  </si>
  <si>
    <t>1437165997</t>
  </si>
  <si>
    <t>10*1,1 "Přepočtené koeficientem množství</t>
  </si>
  <si>
    <t>10.029.034</t>
  </si>
  <si>
    <t>Lišta 20x20 vkládací, bezhalogenová, bílá, délka 2m</t>
  </si>
  <si>
    <t>-1739888952</t>
  </si>
  <si>
    <t>30*1,1 "Přepočtené koeficientem množství</t>
  </si>
  <si>
    <t>10.078.266</t>
  </si>
  <si>
    <t>Lišta 40x20 vkládací, bezhalogenová, bílá, délka 2m</t>
  </si>
  <si>
    <t>-1086131046</t>
  </si>
  <si>
    <t>48*1,1 "Přepočtené koeficientem množství</t>
  </si>
  <si>
    <t>741112103</t>
  </si>
  <si>
    <t>Montáž rozvodka zapuštěná plastová čtyřhranná</t>
  </si>
  <si>
    <t>-550619461</t>
  </si>
  <si>
    <t>https://podminky.urs.cz/item/CS_URS_2022_02/741112103</t>
  </si>
  <si>
    <t>1000113974</t>
  </si>
  <si>
    <t xml:space="preserve">KOPOS KSK 80 KA  KRABICE S KRYTÍM IP 66</t>
  </si>
  <si>
    <t>-954305517</t>
  </si>
  <si>
    <t>10.152.068</t>
  </si>
  <si>
    <t>KOPOS Svorkovnice TYP016 bezšroubová</t>
  </si>
  <si>
    <t>2139646664</t>
  </si>
  <si>
    <t>741122211</t>
  </si>
  <si>
    <t>Montáž kabel Cu plný kulatý žíla 3x1,5 až 6 mm2 uložený volně (např. CYKY)</t>
  </si>
  <si>
    <t>-1152939881</t>
  </si>
  <si>
    <t>https://podminky.urs.cz/item/CS_URS_2022_02/741122211</t>
  </si>
  <si>
    <t>34111030</t>
  </si>
  <si>
    <t xml:space="preserve">kabel instalační jádro Cu plné izolace PVC plášť PVC 450/750V  3x1,5mm2</t>
  </si>
  <si>
    <t>570432901</t>
  </si>
  <si>
    <t>12*1,1 "Přepočtené koeficientem množství</t>
  </si>
  <si>
    <t>34111258</t>
  </si>
  <si>
    <t xml:space="preserve">kabel silový oheň retardující bezhalogenový bez funkční schopnosti při požáru jádro Cu 0,6/1kV  3x1,5mm2</t>
  </si>
  <si>
    <t>539547149</t>
  </si>
  <si>
    <t>35*1,1 "Přepočtené koeficientem množství</t>
  </si>
  <si>
    <t>741122231</t>
  </si>
  <si>
    <t>Montáž kabel Cu plný kulatý žíla 5x1,5 až 2,5 mm2 uložený volně (např. CYKY)</t>
  </si>
  <si>
    <t>1649836460</t>
  </si>
  <si>
    <t>https://podminky.urs.cz/item/CS_URS_2022_02/741122231</t>
  </si>
  <si>
    <t>34111090</t>
  </si>
  <si>
    <t>kabel instalační jádro Cu plné izolace PVC plášť PVC 450/750V 5x1,5mm2</t>
  </si>
  <si>
    <t>1855836348</t>
  </si>
  <si>
    <t>15*1,1 "Přepočtené koeficientem množství</t>
  </si>
  <si>
    <t>34111036</t>
  </si>
  <si>
    <t>kabel instalační jádro Cu plné izolace PVC plášť PVC 450/750V (CYKY) 3x2,5mm2</t>
  </si>
  <si>
    <t>1105219999</t>
  </si>
  <si>
    <t>34111296</t>
  </si>
  <si>
    <t xml:space="preserve">kabel silový oheň retardující bezhalogenový bez funkční schopnosti při požáru jádro Cu 0,6/1kV  5x2,5mm2</t>
  </si>
  <si>
    <t>602327593</t>
  </si>
  <si>
    <t>741122237</t>
  </si>
  <si>
    <t>Montáž kabel Cu plný kulatý žíla 7x1,5 až 2,5 mm2 uložený volně (např. CYKY)</t>
  </si>
  <si>
    <t>-1727119692</t>
  </si>
  <si>
    <t>https://podminky.urs.cz/item/CS_URS_2022_02/741122237</t>
  </si>
  <si>
    <t>34111302</t>
  </si>
  <si>
    <t xml:space="preserve">kabel silový oheň retardující bezhalogenový bez funkční schopnosti při požáru jádro Cu 0,6/1kV  7x2,5mm2</t>
  </si>
  <si>
    <t>-1463146337</t>
  </si>
  <si>
    <t>40*1,1 "Přepočtené koeficientem množství</t>
  </si>
  <si>
    <t>741810001</t>
  </si>
  <si>
    <t>Celková prohlídka elektrického rozvodu a zařízení do 100 000,- Kč</t>
  </si>
  <si>
    <t>533697646</t>
  </si>
  <si>
    <t>https://podminky.urs.cz/item/CS_URS_2022_02/741810001</t>
  </si>
  <si>
    <t>998741201</t>
  </si>
  <si>
    <t>Přesun hmot procentní pro silnoproud v objektech výšky do 6 m</t>
  </si>
  <si>
    <t>1832488067</t>
  </si>
  <si>
    <t>https://podminky.urs.cz/item/CS_URS_2022_02/998741201</t>
  </si>
  <si>
    <t>HZS</t>
  </si>
  <si>
    <t>Hodinové zúčtovací sazby</t>
  </si>
  <si>
    <t>HZS2231</t>
  </si>
  <si>
    <t>Hodinová zúčtovací sazba elektrikář - Práce nedefinované v položkovými cenami, např. připojení ventilátorů, zpřístupnění prostor, pomocné a přípavné práce, úklid pracoviště ...</t>
  </si>
  <si>
    <t>-2070787507</t>
  </si>
  <si>
    <t>https://podminky.urs.cz/item/CS_URS_2022_02/HZS2231</t>
  </si>
  <si>
    <t>2 - Rozvaděče</t>
  </si>
  <si>
    <t>PSV - Práce a dodávky PSV</t>
  </si>
  <si>
    <t xml:space="preserve">    741 - Elektroinstalace - silnoproud</t>
  </si>
  <si>
    <t>741210001</t>
  </si>
  <si>
    <t>Montáž rozvodnice oceloplechová nebo plastová běžná do 20 kg</t>
  </si>
  <si>
    <t>-13604108</t>
  </si>
  <si>
    <t>https://podminky.urs.cz/item/CS_URS_2022_02/741210001</t>
  </si>
  <si>
    <t>1000140548</t>
  </si>
  <si>
    <t>Rozvaděčová skříň RV.1 podle specifikace na výkrese</t>
  </si>
  <si>
    <t>1808709723</t>
  </si>
  <si>
    <t>741310201</t>
  </si>
  <si>
    <t>Montáž spínač, šroubové připojení, jednopólový se zapojením vodičů</t>
  </si>
  <si>
    <t>1146139381</t>
  </si>
  <si>
    <t>https://podminky.urs.cz/item/CS_URS_2022_02/741310201</t>
  </si>
  <si>
    <t>10.074.313</t>
  </si>
  <si>
    <t>Spínač na DIN, 1-polový, I=32A</t>
  </si>
  <si>
    <t>-1214147342</t>
  </si>
  <si>
    <t>741320101</t>
  </si>
  <si>
    <t>Montáž jističů jednopólových nn do 25 A bez krytu se zapojením vodičů</t>
  </si>
  <si>
    <t>-678479650</t>
  </si>
  <si>
    <t>https://podminky.urs.cz/item/CS_URS_2022_02/741320101</t>
  </si>
  <si>
    <t>1000140633</t>
  </si>
  <si>
    <t xml:space="preserve">Jistič 6B/1 </t>
  </si>
  <si>
    <t>1320316084</t>
  </si>
  <si>
    <t>741321001</t>
  </si>
  <si>
    <t>Montáž proudových chráničů dvoupólových nn do 25 A bez krytu se zapojením vodičů</t>
  </si>
  <si>
    <t>-1162438360</t>
  </si>
  <si>
    <t>https://podminky.urs.cz/item/CS_URS_2022_02/741321001</t>
  </si>
  <si>
    <t>1000140252</t>
  </si>
  <si>
    <t xml:space="preserve">6B-1N-030AC Proudový chránič s nadproudovou ochranou </t>
  </si>
  <si>
    <t>1596853025</t>
  </si>
  <si>
    <t>741331051</t>
  </si>
  <si>
    <t xml:space="preserve">Montáž spínače časového </t>
  </si>
  <si>
    <t>249236900</t>
  </si>
  <si>
    <t>https://podminky.urs.cz/item/CS_URS_2022_02/741331051</t>
  </si>
  <si>
    <t>1000287405</t>
  </si>
  <si>
    <t>Digitální spínací hodiny, jednomodulové, se zálohou chodu, týdenní, interval sepnutí 1min., jednokanálové</t>
  </si>
  <si>
    <t>1989629957</t>
  </si>
  <si>
    <t>SO 03 - Odvodnění terénu a hydroizolace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</si>
  <si>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</si>
  <si>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</si>
  <si>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</si>
  <si>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</si>
  <si>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</si>
  <si>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</si>
  <si>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997 - Přesun sutě</t>
  </si>
  <si>
    <t xml:space="preserve">    998 - Přesun hmot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</si>
  <si>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</si>
  <si>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</si>
  <si>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</si>
  <si>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764 - Konstrukce klempířské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</si>
  <si>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</si>
  <si>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</si>
  <si>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</si>
  <si>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</si>
  <si>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VRN7 - Provozní vlivy</t>
  </si>
  <si>
    <t xml:space="preserve">    VRN9 - Ostatní náklady</t>
  </si>
  <si>
    <t>Zemní práce</t>
  </si>
  <si>
    <t>113106151</t>
  </si>
  <si>
    <t>Rozebrání dlažeb vozovek a ploch s přemístěním hmot na skládku na vzdálenost do 3 m nebo s naložením na dopravní prostředek, s jakoukoliv výplní spár ručně z velkých kostek s ložem z kameniva</t>
  </si>
  <si>
    <t>-1513317438</t>
  </si>
  <si>
    <t>https://podminky.urs.cz/item/CS_URS_2022_02/113106151</t>
  </si>
  <si>
    <t>"stáv. okap chodník"30,6</t>
  </si>
  <si>
    <t>113106171</t>
  </si>
  <si>
    <t>Rozebrání dlažeb vozovek a ploch s přemístěním hmot na skládku na vzdálenost do 3 m nebo s naložením na dopravní prostředek, s jakoukoliv výplní spár ručně ze zámkové dlažby s ložem z kameniva</t>
  </si>
  <si>
    <t>-2001846932</t>
  </si>
  <si>
    <t>https://podminky.urs.cz/item/CS_URS_2022_02/113106171</t>
  </si>
  <si>
    <t>"stáv. zámková dl."46,2</t>
  </si>
  <si>
    <t>113107111</t>
  </si>
  <si>
    <t>Odstranění podkladů nebo krytů ručně s přemístěním hmot na skládku na vzdálenost do 3 m nebo s naložením na dopravní prostředek z kameniva těženého, o tl. vrstvy do 100 mm</t>
  </si>
  <si>
    <t>1334142569</t>
  </si>
  <si>
    <t>https://podminky.urs.cz/item/CS_URS_2022_02/113107111</t>
  </si>
  <si>
    <t>"stáv. štěrk. pásy"25,8</t>
  </si>
  <si>
    <t>113107122</t>
  </si>
  <si>
    <t>Odstranění podkladů nebo krytů ručně s přemístěním hmot na skládku na vzdálenost do 3 m nebo s naložením na dopravní prostředek z kameniva hrubého drceného, o tl. vrstvy přes 100 do 200 mm</t>
  </si>
  <si>
    <t>-365890856</t>
  </si>
  <si>
    <t>https://podminky.urs.cz/item/CS_URS_2022_02/113107122</t>
  </si>
  <si>
    <t>Součet</t>
  </si>
  <si>
    <t>113107321</t>
  </si>
  <si>
    <t>Odstranění podkladů nebo krytů strojně plochy jednotlivě do 50 m2 s přemístěním hmot na skládku na vzdálenost do 3 m nebo s naložením na dopravní prostředek z kameniva hrubého drceného, o tl. vrstvy do 100 mm</t>
  </si>
  <si>
    <t>1047054761</t>
  </si>
  <si>
    <t>https://podminky.urs.cz/item/CS_URS_2022_02/113107321</t>
  </si>
  <si>
    <t>113202111</t>
  </si>
  <si>
    <t>Vytrhání obrub s vybouráním lože, s přemístěním hmot na skládku na vzdálenost do 3 m nebo s naložením na dopravní prostředek z krajníků nebo obrubníků stojatých</t>
  </si>
  <si>
    <t>-1223656108</t>
  </si>
  <si>
    <t>https://podminky.urs.cz/item/CS_URS_2022_02/113202111</t>
  </si>
  <si>
    <t>"stávající betonová obruba"82,9</t>
  </si>
  <si>
    <t>121112003</t>
  </si>
  <si>
    <t>Sejmutí ornice ručně při souvislé ploše, tl. vrstvy do 200 mm</t>
  </si>
  <si>
    <t>1595921367</t>
  </si>
  <si>
    <t>https://podminky.urs.cz/item/CS_URS_2022_02/121112003</t>
  </si>
  <si>
    <t>"terénní úpravy" 220</t>
  </si>
  <si>
    <t>122311101</t>
  </si>
  <si>
    <t>Odkopávky a prokopávky ručně zapažené i nezapažené v hornině třídy těžitelnosti II skupiny 4</t>
  </si>
  <si>
    <t>1954906271</t>
  </si>
  <si>
    <t>https://podminky.urs.cz/item/CS_URS_2022_02/122311101</t>
  </si>
  <si>
    <t>"úprava řez A-A"3,285*(1,0+10,31+1,1)*0,2</t>
  </si>
  <si>
    <t>"úprava řez B-B"1,5*(10,605+9,005+4,735+1,380)*0,2</t>
  </si>
  <si>
    <t>"úprava řez C-C"3,6*(9,605+0,920)*0,2</t>
  </si>
  <si>
    <t>"úprava řez D-D"(0,1+0,6+0,235+0,5+0,05)*17,5*0,2</t>
  </si>
  <si>
    <t>"úprava řez E-E"1,5*16,490*0,2</t>
  </si>
  <si>
    <t>"úprava řez F-F"(0,05+0,6+0,830)*(0,508+10+0,58)*0,2</t>
  </si>
  <si>
    <t>"úprava SO5 západní stěna"(95+39)*0,4</t>
  </si>
  <si>
    <t>131213701</t>
  </si>
  <si>
    <t>Hloubení nezapažených jam ručně s urovnáním dna do předepsaného profilu a spádu v hornině třídy těžitelnosti I skupiny 3 soudržných</t>
  </si>
  <si>
    <t>1491424549</t>
  </si>
  <si>
    <t>https://podminky.urs.cz/item/CS_URS_2022_02/131213701</t>
  </si>
  <si>
    <t>"RŠ" 1*1*1</t>
  </si>
  <si>
    <t>"sanace stáv. zděné šachty"1,0*1,5*1</t>
  </si>
  <si>
    <t>132212331</t>
  </si>
  <si>
    <t>Hloubení nezapažených rýh šířky přes 800 do 2 000 mm ručně s urovnáním dna do předepsaného profilu a spádu v hornině třídy těžitelnosti I skupiny 3 soudržných</t>
  </si>
  <si>
    <t>1137061380</t>
  </si>
  <si>
    <t>https://podminky.urs.cz/item/CS_URS_2022_02/132212331</t>
  </si>
  <si>
    <t>"V2"1,0*0,8*1,71</t>
  </si>
  <si>
    <t>"V3"1,0*0,7*0,95</t>
  </si>
  <si>
    <t>"V4"1,0*0,6*0,45</t>
  </si>
  <si>
    <t>Mezisoučet</t>
  </si>
  <si>
    <t>"úprava řez A-A"1,055*(1,0+10,31+1,1)*1,150</t>
  </si>
  <si>
    <t>"úprava řez B-B"(0,8*10,605*1,710)+(0,8*9,005*1,25)+(0,8*(4,735+1,38)*2,05)</t>
  </si>
  <si>
    <t>"úprava řez C-C"1,0*(9,605+0,920)*0,35</t>
  </si>
  <si>
    <t>"úprava řez D-D"(0,1+0,6+0,235+0,5+0,05)*17,5*0,5</t>
  </si>
  <si>
    <t>"úprava řez E-E"1,5*16,490*1,045</t>
  </si>
  <si>
    <t>"úprava řez F-F"(0,05+0,6+0,830)*(0,508+10+0,58)*1,475</t>
  </si>
  <si>
    <t>"úprava SO1 vnitřní stěny"1,0*(7,56+5,48)*1,5"průměrná hloubka"</t>
  </si>
  <si>
    <t>151811132</t>
  </si>
  <si>
    <t>Zřízení pažicích boxů pro pažení a rozepření stěn rýh podzemního vedení hloubka výkopu do 4 m, šířka přes 1,2 do 2,5 m</t>
  </si>
  <si>
    <t>1238875863</t>
  </si>
  <si>
    <t>https://podminky.urs.cz/item/CS_URS_2022_02/151811132</t>
  </si>
  <si>
    <t>"úprava řez B-B"1*(10,605+9,005+4,735+1,380)*1,710</t>
  </si>
  <si>
    <t>"úprava řez E-E"1*16,490*1,045</t>
  </si>
  <si>
    <t>"úprava řez F-F"1*(0,508+10+0,58)*1,475</t>
  </si>
  <si>
    <t>151811232</t>
  </si>
  <si>
    <t>Odstranění pažicích boxů pro pažení a rozepření stěn rýh podzemního vedení hloubka výkopu do 4 m, šířka přes 1,2 do 2,5 m</t>
  </si>
  <si>
    <t>-41836285</t>
  </si>
  <si>
    <t>https://podminky.urs.cz/item/CS_URS_2022_02/151811232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</si>
  <si>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</si>
  <si>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</si>
  <si>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-1151082528</t>
  </si>
  <si>
    <t>https://podminky.urs.cz/item/CS_URS_2022_02/162751117</t>
  </si>
  <si>
    <t>90,476+2,5+137,191</t>
  </si>
  <si>
    <t>167151111</t>
  </si>
  <si>
    <t>Nakládání, skládání a překládání neulehlého výkopku nebo sypaniny strojně nakládání, množství přes 100 m3, z hornin třídy těžitelnosti I, skupiny 1 až 3</t>
  </si>
  <si>
    <t>2094270786</t>
  </si>
  <si>
    <t>https://podminky.urs.cz/item/CS_URS_2022_02/167151111</t>
  </si>
  <si>
    <t>167151121</t>
  </si>
  <si>
    <t>Nakládání, skládání a překládání neulehlého výkopku nebo sypaniny strojně skládání nebo překládání, z hornin třídy těžitelnosti I, skupiny 1 až 3</t>
  </si>
  <si>
    <t>818106427</t>
  </si>
  <si>
    <t>https://podminky.urs.cz/item/CS_URS_2022_02/167151121</t>
  </si>
  <si>
    <t>171201201</t>
  </si>
  <si>
    <t>Uložení sypaniny na skládky nebo meziskládky bez hutnění s upravením uložené sypaniny do předepsaného tvaru</t>
  </si>
  <si>
    <t>2102705784</t>
  </si>
  <si>
    <t>171201231</t>
  </si>
  <si>
    <t>Poplatek za uložení stavebního odpadu na recyklační skládce (skládkovné) zeminy a kamení zatříděného do Katalogu odpadů pod kódem 17 05 04</t>
  </si>
  <si>
    <t>-1364578761</t>
  </si>
  <si>
    <t>https://podminky.urs.cz/item/CS_URS_2022_02/171201231</t>
  </si>
  <si>
    <t>Poznámka k položce:_x000d_
Koeficient 1,9 pro přepočet m3 na t.</t>
  </si>
  <si>
    <t>230,167*1,9 'Přepočtené koeficientem množství</t>
  </si>
  <si>
    <t>174111101</t>
  </si>
  <si>
    <t>Zásyp sypaninou z jakékoliv horniny ručně s uložením výkopku ve vrstvách se zhutněním jam, šachet, rýh nebo kolem objektů v těchto vykopávkách</t>
  </si>
  <si>
    <t>22989839</t>
  </si>
  <si>
    <t>https://podminky.urs.cz/item/CS_URS_2022_02/174111101</t>
  </si>
  <si>
    <t>Hutněný zásyp ve vrstvách.</t>
  </si>
  <si>
    <t>Celkový objem výkopu:</t>
  </si>
  <si>
    <t>230,167</t>
  </si>
  <si>
    <t>mínus objem obsypu potrubí</t>
  </si>
  <si>
    <t>"V2"-1,0*1,71*(0,1+0,160+0,3)</t>
  </si>
  <si>
    <t>"V3"-1,0*0,95*(0,1+0,160+0,3)</t>
  </si>
  <si>
    <t>"V4"-1,0*0,45*(0,1+0,160+0,3)</t>
  </si>
  <si>
    <t>"úprava řez F-F"-(0,05+0,6+0,830)*(0,508+10+0,58+6,1)*(0,1+0,160+0,3)</t>
  </si>
  <si>
    <t>"KŠ"-(0,1575*0,1575*3,14)*0,54</t>
  </si>
  <si>
    <t>"RŠ"-(0,2125*0,2125*3,15)*0,78</t>
  </si>
  <si>
    <t>"sanace stáv. zděné šachty"-0,75*1,3*0,7</t>
  </si>
  <si>
    <t>58343930</t>
  </si>
  <si>
    <t>kamenivo drcené hrubé frakce 16/32</t>
  </si>
  <si>
    <t>1200683130</t>
  </si>
  <si>
    <t>Poznámka k položce:_x000d_
kamenivo přírodní těžené frakce 16/32 (nepřípustné pro zásyp jsou popílek, hlušina (haldovina), struska a recykláty)._x000d_
Koeficient 1,9 pro přepočet m3 na t.</t>
  </si>
  <si>
    <t>213,344*1,9 'Přepočtené koeficientem množství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</si>
  <si>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</si>
  <si>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</si>
  <si>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-1918474937</t>
  </si>
  <si>
    <t>https://podminky.urs.cz/item/CS_URS_2022_02/175111101</t>
  </si>
  <si>
    <t>Poznámka k položce:_x000d_
Hutnění materiálu ve vrstvách max. 200mm!</t>
  </si>
  <si>
    <t>Hutněný obsyp ve vrstvách.</t>
  </si>
  <si>
    <t>"V2"1,0*1,71*(0,1+0,160+0,3)</t>
  </si>
  <si>
    <t>"V3"1,0*0,95*(0,1+0,160+0,3)</t>
  </si>
  <si>
    <t>"V4"1,0*0,45*(0,1+0,160+0,3)</t>
  </si>
  <si>
    <t>"úprava řez F-F"(0,05+0,6+0,830)*(0,508+10+0,58+6,1)*(0,1+0,160+0,3)</t>
  </si>
  <si>
    <t>58337302</t>
  </si>
  <si>
    <t>štěrkopísek frakce 0/16</t>
  </si>
  <si>
    <t>-504797101</t>
  </si>
  <si>
    <t>Poznámka k položce:_x000d_
Hutněný obsyp ve vrstvách – přírodní těžené kamenivo_x000d_
Koeficient 1,9 pro přepočet t na m3.</t>
  </si>
  <si>
    <t>15,987*1,9 'Přepočtené koeficientem množství</t>
  </si>
  <si>
    <t>181351103</t>
  </si>
  <si>
    <t>Rozprostření a urovnání ornice v rovině nebo ve svahu sklonu do 1:5 strojně při souvislé ploše přes 100 do 500 m2, tl. vrstvy do 200 mm</t>
  </si>
  <si>
    <t>-1829766254</t>
  </si>
  <si>
    <t>https://podminky.urs.cz/item/CS_URS_2022_02/181351103</t>
  </si>
  <si>
    <t>181411121</t>
  </si>
  <si>
    <t>Založení trávníku na půdě předem připravené plochy do 1000 m2 výsevem včetně utažení lučního v rovině nebo na svahu do 1:5</t>
  </si>
  <si>
    <t>-1625698668</t>
  </si>
  <si>
    <t>https://podminky.urs.cz/item/CS_URS_2022_02/181411121</t>
  </si>
  <si>
    <t>"zatravnění terénu"220</t>
  </si>
  <si>
    <t>00572100</t>
  </si>
  <si>
    <t>osivo jetelotráva intenzivní víceletá</t>
  </si>
  <si>
    <t>kg</t>
  </si>
  <si>
    <t>-1769230243</t>
  </si>
  <si>
    <t>220*0,03 'Přepočtené koeficientem množství</t>
  </si>
  <si>
    <t>182303111</t>
  </si>
  <si>
    <t>Doplnění zeminy nebo substrátu na travnatých plochách tloušťky do 50 mm v rovině nebo na svahu do 1:5</t>
  </si>
  <si>
    <t>-450875425</t>
  </si>
  <si>
    <t>https://podminky.urs.cz/item/CS_URS_2022_02/182303111</t>
  </si>
  <si>
    <t>10371500</t>
  </si>
  <si>
    <t>substrát pro trávníky VL</t>
  </si>
  <si>
    <t>479696026</t>
  </si>
  <si>
    <t>220*0,11 'Přepočtené koeficientem množství</t>
  </si>
  <si>
    <t>185803112</t>
  </si>
  <si>
    <t>Ošetření trávníku jednorázové na svahu přes 1:5 do 1:2</t>
  </si>
  <si>
    <t>-1102255266</t>
  </si>
  <si>
    <t>https://podminky.urs.cz/item/CS_URS_2022_02/185803112</t>
  </si>
  <si>
    <t>185803211</t>
  </si>
  <si>
    <t>Uválcování trávníku v rovině nebo na svahu do 1:5</t>
  </si>
  <si>
    <t>-981857054</t>
  </si>
  <si>
    <t>Zakládání</t>
  </si>
  <si>
    <t>212752101.R01</t>
  </si>
  <si>
    <t>Trativody z drenážních trubek pro liniové stavby a komunikace s jejich obsypem v otevřeném výkopu trubka korugovaná sendvičová PE-HD SN 4 celoperforovaná 360° DN 100</t>
  </si>
  <si>
    <t>na podkladě CS ÚRS</t>
  </si>
  <si>
    <t>-329474867</t>
  </si>
  <si>
    <t>"SO5 - monolit. žlab"53,5</t>
  </si>
  <si>
    <t>213141111</t>
  </si>
  <si>
    <t>Zřízení vrstvy z geotextilie filtrační, separační, odvodňovací, ochranné, výztužné nebo protierozní v rovině nebo ve sklonu do 1:5, šířky do 3 m</t>
  </si>
  <si>
    <t>176734427</t>
  </si>
  <si>
    <t>https://podminky.urs.cz/item/CS_URS_2022_02/213141111</t>
  </si>
  <si>
    <t>"SO1 - okap. chodník (třívrstvá)"52,5*1*3</t>
  </si>
  <si>
    <t>"SO5 - monolit. žlab"53,5*1*3</t>
  </si>
  <si>
    <t>69311290.R01</t>
  </si>
  <si>
    <t>třírozměrný geotextilní drén - drenážní vrstva a dvě vrstvy netkané filtrační geotextilie</t>
  </si>
  <si>
    <t>-1324655508</t>
  </si>
  <si>
    <t>318*1,05 'Přepočtené koeficientem množství</t>
  </si>
  <si>
    <t>274313711</t>
  </si>
  <si>
    <t>Základy z betonu prostého pasy betonu kamenem neprokládaného tř. C 20/25</t>
  </si>
  <si>
    <t>-1994280151</t>
  </si>
  <si>
    <t>https://podminky.urs.cz/item/CS_URS_2022_02/274313711</t>
  </si>
  <si>
    <t>Beton C20/25 XF3</t>
  </si>
  <si>
    <t>"dvornÍ vpusť"0,25</t>
  </si>
  <si>
    <t>základ obrubníku:</t>
  </si>
  <si>
    <t>"úprava řez A-A"(1,0+10,31+1,1)*0,1*0,2</t>
  </si>
  <si>
    <t>"úprava řez B-B"(10,605+9,005+4,735+1,380)*0,1*0,2</t>
  </si>
  <si>
    <t>"úprava řez C-C"(9,605+0,920)*0,1*0,2</t>
  </si>
  <si>
    <t>"úprava řez D-D"17,5*0,1*0,2</t>
  </si>
  <si>
    <t>"úprava řez E-E"16,490*0,1*0,2</t>
  </si>
  <si>
    <t>"úprava jižní stěny"(8,485+1,5+4,735)*0,1*0,2</t>
  </si>
  <si>
    <t>"žlab polymer."3,0*0,35*0,1</t>
  </si>
  <si>
    <t>2,303*1,05 'Přepočtené koeficientem množství</t>
  </si>
  <si>
    <t>274313811</t>
  </si>
  <si>
    <t>Základy z betonu prostého pasy betonu kamenem neprokládaného tř. C 25/30</t>
  </si>
  <si>
    <t>1478867551</t>
  </si>
  <si>
    <t>https://podminky.urs.cz/item/CS_URS_2022_02/274313811</t>
  </si>
  <si>
    <t>"prefabrik. beton. žlab"(17,5+10)*0,75*0,25</t>
  </si>
  <si>
    <t>"polymer. žlab"(17,5+11)*0,5*0,1</t>
  </si>
  <si>
    <t>Vodorovné konstrukce</t>
  </si>
  <si>
    <t>451573111</t>
  </si>
  <si>
    <t>Lože pod potrubí, stoky a drobné objekty v otevřeném výkopu z písku a štěrkopísku do 63 mm</t>
  </si>
  <si>
    <t>-1534533288</t>
  </si>
  <si>
    <t>https://podminky.urs.cz/item/CS_URS_2022_02/451573111</t>
  </si>
  <si>
    <t>"V1"1,0*0,1*1,7</t>
  </si>
  <si>
    <t>"V2"1,0*0,1*1,71</t>
  </si>
  <si>
    <t>"V3"1,0*0,1*0,95</t>
  </si>
  <si>
    <t>"V4"1,0*0,1*0,45</t>
  </si>
  <si>
    <t>"úprava řez F-F"(0,05+0,6+0,830)*(0,508+10+0,58)*0,1</t>
  </si>
  <si>
    <t>"KŠ" 1*1*0,15</t>
  </si>
  <si>
    <t>"RŠ" 1*1*0,15</t>
  </si>
  <si>
    <t>Komunikace pozemní</t>
  </si>
  <si>
    <t>564201011</t>
  </si>
  <si>
    <t>Podklad nebo podsyp ze štěrkopísku ŠP s rozprostřením, vlhčením a zhutněním plochy jednotlivě do 100 m2, po zhutnění tl. 40 mm</t>
  </si>
  <si>
    <t>298167417</t>
  </si>
  <si>
    <t>https://podminky.urs.cz/item/CS_URS_2022_02/564201011</t>
  </si>
  <si>
    <t>"SO1 -okap. chodník"52,5*0,5</t>
  </si>
  <si>
    <t>"SO7 -úprava řez D-D"17,5*0,5</t>
  </si>
  <si>
    <t>"SO7 -úprava řez D-D"3*0,5</t>
  </si>
  <si>
    <t>"SO6 -úprava řez B-B"(10,605+9,005+4,735+1,380)*0,85</t>
  </si>
  <si>
    <t>"SO6 -úprava řez E-E"16,490*0,5</t>
  </si>
  <si>
    <t>"SO8 - úprava řez F-F"(0,508+10+0,58)*2,0</t>
  </si>
  <si>
    <t>564851011</t>
  </si>
  <si>
    <t>Podklad ze štěrkodrti ŠD s rozprostřením a zhutněním plochy jednotlivě do 100 m2, po zhutnění tl. 150 mm</t>
  </si>
  <si>
    <t>-2068636991</t>
  </si>
  <si>
    <t>https://podminky.urs.cz/item/CS_URS_2022_02/564851011</t>
  </si>
  <si>
    <t>"SO7-úprava řez D-D"17,5*0,5</t>
  </si>
  <si>
    <t>"SO8 "21,5</t>
  </si>
  <si>
    <t>564861011</t>
  </si>
  <si>
    <t>Podklad ze štěrkodrti ŠD s rozprostřením a zhutněním plochy jednotlivě do 100 m2, po zhutnění tl. 200 mm</t>
  </si>
  <si>
    <t>1588699238</t>
  </si>
  <si>
    <t>https://podminky.urs.cz/item/CS_URS_2022_02/564861011</t>
  </si>
  <si>
    <t>"SO6 "34,8</t>
  </si>
  <si>
    <t>596211110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</si>
  <si>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</si>
  <si>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942920533</t>
  </si>
  <si>
    <t>https://podminky.urs.cz/item/CS_URS_2022_02/596211110</t>
  </si>
  <si>
    <t>59245018</t>
  </si>
  <si>
    <t>dlažba tvar obdélník betonová 200x100x60mm přírodní</t>
  </si>
  <si>
    <t>-601886938</t>
  </si>
  <si>
    <t>21,5*1,05 'Přepočtené koeficientem množství</t>
  </si>
  <si>
    <t>596211210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</si>
  <si>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do 50 m2</t>
  </si>
  <si>
    <t>-1902995271</t>
  </si>
  <si>
    <t>https://podminky.urs.cz/item/CS_URS_2022_02/596211210</t>
  </si>
  <si>
    <t>59245020</t>
  </si>
  <si>
    <t>dlažba tvar obdélník betonová 200x100x80mm přírodní</t>
  </si>
  <si>
    <t>-1702399633</t>
  </si>
  <si>
    <t>34,8*1,05 'Přepočtené koeficientem množství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</si>
  <si>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</si>
  <si>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</si>
  <si>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222046876</t>
  </si>
  <si>
    <t>https://podminky.urs.cz/item/CS_URS_2022_02/596811120</t>
  </si>
  <si>
    <t>59245601</t>
  </si>
  <si>
    <t>dlažba desková betonová 500x500x50mm přírodní</t>
  </si>
  <si>
    <t>-1751211485</t>
  </si>
  <si>
    <t>36,5*1,03 'Přepočtené koeficientem množství</t>
  </si>
  <si>
    <t>Úpravy povrchů, podlahy a osazování výplní</t>
  </si>
  <si>
    <t>622111111</t>
  </si>
  <si>
    <t>Vyspravení povrchu neomítaných vnějších ploch betonových nebo železobetonových konstrukcí s rozetřením vysprávky do ztracena maltou cementovou celoplošně stěn</t>
  </si>
  <si>
    <t>1883302417</t>
  </si>
  <si>
    <t>https://podminky.urs.cz/item/CS_URS_2022_02/622111111</t>
  </si>
  <si>
    <t>SO2</t>
  </si>
  <si>
    <t>"úprava řez A-A"(1,0+10,31+1,1)*1,4</t>
  </si>
  <si>
    <t>"úprava řez E-E"16,490*1,4</t>
  </si>
  <si>
    <t>"úprava řez F-F"(0,508+10+0,58)*1,6</t>
  </si>
  <si>
    <t>SO3</t>
  </si>
  <si>
    <t>"úprava řez B-B"(10,605+9,005+4,735+1,380)*2</t>
  </si>
  <si>
    <t>"úprava řez D-D"17,5*0,65</t>
  </si>
  <si>
    <t>SO4</t>
  </si>
  <si>
    <t>"úprava řez A-A"(1,0+10,31+1,1)*(1,280+0,790+0,580)</t>
  </si>
  <si>
    <t>"úprava řez E-E"16,490*(1,420+0,830+1,01)</t>
  </si>
  <si>
    <t>629992112.R01</t>
  </si>
  <si>
    <t>Zatmelení styčných spar trvale pružným polyuretanovým tmelem včetně vyčištění spar, provedení penetračního nátěru</t>
  </si>
  <si>
    <t>-960142730</t>
  </si>
  <si>
    <t>"beton. plocha před zadním vstupem do ZŠ"150</t>
  </si>
  <si>
    <t>Trubní vedení</t>
  </si>
  <si>
    <t>871260310</t>
  </si>
  <si>
    <t>Montáž kanalizačního potrubí z plastů z polypropylenu PP hladkého plnostěnného SN 10 DN 100</t>
  </si>
  <si>
    <t>969640155</t>
  </si>
  <si>
    <t>https://podminky.urs.cz/item/CS_URS_2022_02/871260310</t>
  </si>
  <si>
    <t>"zaústění drenáže do angl. dvorků"4*1</t>
  </si>
  <si>
    <t>28617001</t>
  </si>
  <si>
    <t>trubka kanalizační PP plnostěnná třívrstvá DN 100x1000mm SN10</t>
  </si>
  <si>
    <t>497158910</t>
  </si>
  <si>
    <t>4*1,015 'Přepočtené koeficientem množství</t>
  </si>
  <si>
    <t>871265211</t>
  </si>
  <si>
    <t>Kanalizační potrubí z tvrdého PVC v otevřeném výkopu ve sklonu do 20 %, hladkého plnostěnného jednovrstvého, tuhost třídy SN 4 DN 110</t>
  </si>
  <si>
    <t>-1506149634</t>
  </si>
  <si>
    <t>https://podminky.urs.cz/item/CS_URS_2022_02/871265211</t>
  </si>
  <si>
    <t>"V2"1,71</t>
  </si>
  <si>
    <t>"V4"0,45</t>
  </si>
  <si>
    <t>871275811</t>
  </si>
  <si>
    <t>Bourání stávajícího potrubí z PVC nebo polypropylenu PP v otevřeném výkopu DN do 150</t>
  </si>
  <si>
    <t>-691475067</t>
  </si>
  <si>
    <t>https://podminky.urs.cz/item/CS_URS_2022_02/871275811</t>
  </si>
  <si>
    <t>"přípojky ke stáv. vpusti"2</t>
  </si>
  <si>
    <t>871315211</t>
  </si>
  <si>
    <t>Kanalizační potrubí z tvrdého PVC v otevřeném výkopu ve sklonu do 20 %, hladkého plnostěnného jednovrstvého, tuhost třídy SN 4 DN 160</t>
  </si>
  <si>
    <t>-413836988</t>
  </si>
  <si>
    <t>https://podminky.urs.cz/item/CS_URS_2022_02/871315211</t>
  </si>
  <si>
    <t>"úprava řez F-F"12,6+6,1</t>
  </si>
  <si>
    <t>877265261</t>
  </si>
  <si>
    <t>Montáž tvarovek na kanalizačním potrubí z trub z plastu z tvrdého PVC nebo z polypropylenu v otevřeném výkopu dvorních vpustí DN 110</t>
  </si>
  <si>
    <t>310446061</t>
  </si>
  <si>
    <t>https://podminky.urs.cz/item/CS_URS_2022_02/877265261</t>
  </si>
  <si>
    <t>56231165</t>
  </si>
  <si>
    <t>vtok DN 110 se svislým odtokem plast 244x244mm/litina 226x226mm se sifonovou vložkou</t>
  </si>
  <si>
    <t>35887480</t>
  </si>
  <si>
    <t>Poznámka k položce:_x000d_
Dvorní vpusť.</t>
  </si>
  <si>
    <t>877310430</t>
  </si>
  <si>
    <t>Montáž tvarovek na kanalizačním plastovém potrubí z polypropylenu PP korugovaného nebo žebrovaného spojek, redukcí nebo navrtávacích sedel DN 150</t>
  </si>
  <si>
    <t>1346706535</t>
  </si>
  <si>
    <t>https://podminky.urs.cz/item/CS_URS_2022_02/877310430</t>
  </si>
  <si>
    <t>"RŠ" 1</t>
  </si>
  <si>
    <t>"sanace stáv. zděné šachty"1</t>
  </si>
  <si>
    <t>28617420</t>
  </si>
  <si>
    <t>spojka přesuvná kanalizace PP korugované DN 160</t>
  </si>
  <si>
    <t>-417644819</t>
  </si>
  <si>
    <t>890111812</t>
  </si>
  <si>
    <t>Bourání šachet a jímek ručně velikosti obestavěného prostoru do 1,5 m3 ze zdiva cihelného</t>
  </si>
  <si>
    <t>2117427059</t>
  </si>
  <si>
    <t>https://podminky.urs.cz/item/CS_URS_2022_02/890111812</t>
  </si>
  <si>
    <t>"vybourání vnějších stěn a potrubí zděné šachty"0,3</t>
  </si>
  <si>
    <t>"zrušení stáv. vpusti"1</t>
  </si>
  <si>
    <t>890231811</t>
  </si>
  <si>
    <t>Bourání šachet a jímek ručně velikosti obestavěného prostoru přes 1,5 do 3 m3 z prostého betonu</t>
  </si>
  <si>
    <t>-464661644</t>
  </si>
  <si>
    <t>https://podminky.urs.cz/item/CS_URS_2022_02/890231811</t>
  </si>
  <si>
    <t>"vybourání zrušeného septiku"2,7</t>
  </si>
  <si>
    <t>890811811</t>
  </si>
  <si>
    <t>Bourání šachet a jímek ručně velikosti obestavěného prostoru do 1,5 m3 z plastu</t>
  </si>
  <si>
    <t>-961372059</t>
  </si>
  <si>
    <t>https://podminky.urs.cz/item/CS_URS_2022_02/890811811</t>
  </si>
  <si>
    <t>"demontáž stáv. šachty"1</t>
  </si>
  <si>
    <t>894212111.R01</t>
  </si>
  <si>
    <t>Šachty kanalizační z prostého betonu výšky vstupu do 1,50 m čtvercové s obložením dna betonem tř. C 25/30, na potrubí DN do 200</t>
  </si>
  <si>
    <t>260462488</t>
  </si>
  <si>
    <t>Poznámka k položce:_x000d_
Přesné provedení viz výkres D.1.1.24 Sanace zděné šachty._x000d_
Včetně podlahové vpusti 150X150, odtok DN 50.</t>
  </si>
  <si>
    <t>894812203.R01</t>
  </si>
  <si>
    <t>Revizní a čistící šachta z polypropylenu PP pro hladké trouby DN 425 šachtové dno</t>
  </si>
  <si>
    <t>-1140916994</t>
  </si>
  <si>
    <t>"RŠ"1</t>
  </si>
  <si>
    <t>894812237</t>
  </si>
  <si>
    <t>Revizní a čistící šachta z polypropylenu PP pro hladké trouby DN 425 roura šachtová korugovaná bez hrdla, světlé hloubky 6000 mm</t>
  </si>
  <si>
    <t>321943469</t>
  </si>
  <si>
    <t>https://podminky.urs.cz/item/CS_URS_2022_02/894812237</t>
  </si>
  <si>
    <t>894812249</t>
  </si>
  <si>
    <t>Revizní a čistící šachta z polypropylenu PP pro hladké trouby DN 425 roura šachtová korugovaná Příplatek k cenám 2231 - 2242 za uříznutí šachtové roury</t>
  </si>
  <si>
    <t>-1562697930</t>
  </si>
  <si>
    <t>https://podminky.urs.cz/item/CS_URS_2022_02/894812249</t>
  </si>
  <si>
    <t>894812257</t>
  </si>
  <si>
    <t>Revizní a čistící šachta z polypropylenu PP pro hladké trouby DN 425 poklop plastový (pro třídu zatížení) pochůzí (A15)</t>
  </si>
  <si>
    <t>-144114998</t>
  </si>
  <si>
    <t>https://podminky.urs.cz/item/CS_URS_2022_02/894812257</t>
  </si>
  <si>
    <t>899104112</t>
  </si>
  <si>
    <t>Osazení poklopů litinových a ocelových včetně rámů pro třídu zatížení D400, E600</t>
  </si>
  <si>
    <t>-388427491</t>
  </si>
  <si>
    <t>https://podminky.urs.cz/item/CS_URS_2022_02/899104112</t>
  </si>
  <si>
    <t>Poznámka k položce:_x000d_
Přesné provedení viz výkres D.1.1.24 Sanace zděné šachty.</t>
  </si>
  <si>
    <t>55241020</t>
  </si>
  <si>
    <t>poklop šachtový třída D400, čtvercový rám 850, vstup 600mm, bez ventilace</t>
  </si>
  <si>
    <t>101205611</t>
  </si>
  <si>
    <t>65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</si>
  <si>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</si>
  <si>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</si>
  <si>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1759337117</t>
  </si>
  <si>
    <t>https://podminky.urs.cz/item/CS_URS_2022_02/916231213</t>
  </si>
  <si>
    <t>"úprava řez A-A"1,0+10,31+1,1</t>
  </si>
  <si>
    <t>"úprava řez B-B"10,605+9,005+4,735+1,380</t>
  </si>
  <si>
    <t>"úprava řez C-C"9,605+0,920</t>
  </si>
  <si>
    <t>"úprava řez D-D"17,5</t>
  </si>
  <si>
    <t>"úprava řez E-E"16,490</t>
  </si>
  <si>
    <t>"úprava jižní stěny"8,485+1,5+4,735</t>
  </si>
  <si>
    <t>59217002</t>
  </si>
  <si>
    <t>obrubník betonový zahradní šedý 1000x50x200mm</t>
  </si>
  <si>
    <t>2121952131</t>
  </si>
  <si>
    <t>25,725*1,02 'Přepočtené koeficientem množství</t>
  </si>
  <si>
    <t>67</t>
  </si>
  <si>
    <t>59217010</t>
  </si>
  <si>
    <t>obrubník betonový zahradní přírodní šedá 500x50x150mm</t>
  </si>
  <si>
    <t>-1411246575</t>
  </si>
  <si>
    <t>56,925*1,02 'Přepočtené koeficientem množství</t>
  </si>
  <si>
    <t>59217017</t>
  </si>
  <si>
    <t>obrubník betonový chodníkový 1000x100x250mm</t>
  </si>
  <si>
    <t>107680623</t>
  </si>
  <si>
    <t>14,72*1,02 'Přepočtené koeficientem množství</t>
  </si>
  <si>
    <t>69</t>
  </si>
  <si>
    <t>916921112</t>
  </si>
  <si>
    <t>Monolitické příkopové žlaby, rigoly, krajníky nebo obrubníky z betonové směsi pro cementobetonové vozovky a letištní plochy v přímce nebo v oblouku o poloměru přes 20 m, průřezových ploch přes 0,10 do 0,15 m2</t>
  </si>
  <si>
    <t>-1661928457</t>
  </si>
  <si>
    <t>https://podminky.urs.cz/item/CS_URS_2022_02/916921112</t>
  </si>
  <si>
    <t>919735123</t>
  </si>
  <si>
    <t>Řezání stávajícího betonového krytu nebo podkladu hloubky přes 100 do 150 mm</t>
  </si>
  <si>
    <t>1573052924</t>
  </si>
  <si>
    <t>https://podminky.urs.cz/item/CS_URS_2022_02/919735123</t>
  </si>
  <si>
    <t>71</t>
  </si>
  <si>
    <t>935112211</t>
  </si>
  <si>
    <t>Osazení betonového příkopového žlabu s vyplněním a zatřením spár cementovou maltou s ložem tl. 100 mm z betonu prostého z betonových příkopových tvárnic šířky přes 500 do 800 mm</t>
  </si>
  <si>
    <t>478250985</t>
  </si>
  <si>
    <t>https://podminky.urs.cz/item/CS_URS_2022_02/935112211</t>
  </si>
  <si>
    <t>"prefabrik. beton. žlab"17,5+11+10</t>
  </si>
  <si>
    <t>59227029.R01</t>
  </si>
  <si>
    <t>žlabovka příkopová betonová 90-600</t>
  </si>
  <si>
    <t>68597450</t>
  </si>
  <si>
    <t>Poznámka k položce:_x000d_
Např. TBM Q90-600 s perem a polodrážkou.</t>
  </si>
  <si>
    <t>73</t>
  </si>
  <si>
    <t>935113111</t>
  </si>
  <si>
    <t>Osazení odvodňovacího žlabu s krycím roštem polymerbetonového šířky do 200 mm</t>
  </si>
  <si>
    <t>142181609</t>
  </si>
  <si>
    <t>https://podminky.urs.cz/item/CS_URS_2022_02/935113111</t>
  </si>
  <si>
    <t>59227006.R01</t>
  </si>
  <si>
    <t>žlab odvodňovací z polymerbetonu bez spádu dna š. 100mm</t>
  </si>
  <si>
    <t>650479114</t>
  </si>
  <si>
    <t>75</t>
  </si>
  <si>
    <t>56241004</t>
  </si>
  <si>
    <t>rošt mřížkový A15 Pz pro žlab š 100mm</t>
  </si>
  <si>
    <t>-1608791367</t>
  </si>
  <si>
    <t>935113112</t>
  </si>
  <si>
    <t>Osazení odvodňovacího žlabu s krycím roštem polymerbetonového šířky přes 200 mm</t>
  </si>
  <si>
    <t>-401578018</t>
  </si>
  <si>
    <t>https://podminky.urs.cz/item/CS_URS_2022_02/935113112</t>
  </si>
  <si>
    <t>77</t>
  </si>
  <si>
    <t>59227011.R01</t>
  </si>
  <si>
    <t>žlab odvodňovací z polymerbetonu bez spádu dna, š 235mm</t>
  </si>
  <si>
    <t>1843326475</t>
  </si>
  <si>
    <t>56241030</t>
  </si>
  <si>
    <t>rošt mřížkový B125 Pz pro žlab š 200mm</t>
  </si>
  <si>
    <t>1052663153</t>
  </si>
  <si>
    <t>79</t>
  </si>
  <si>
    <t>935923216</t>
  </si>
  <si>
    <t>Osazení odvodňovacího žlabu s krycím roštem vpusti pro žlab šířky do 200 mm</t>
  </si>
  <si>
    <t>624104297</t>
  </si>
  <si>
    <t>https://podminky.urs.cz/item/CS_URS_2022_02/935923216</t>
  </si>
  <si>
    <t>59223074.R01</t>
  </si>
  <si>
    <t>vpusť polymerbetonová s integrovaným těsněním pro žlab š.100mm</t>
  </si>
  <si>
    <t>-753210301</t>
  </si>
  <si>
    <t>81</t>
  </si>
  <si>
    <t>935923218</t>
  </si>
  <si>
    <t>Osazení odvodňovacího žlabu s krycím roštem vpusti pro žlab šířky přes 200 mm</t>
  </si>
  <si>
    <t>-1396397575</t>
  </si>
  <si>
    <t>https://podminky.urs.cz/item/CS_URS_2022_02/935923218</t>
  </si>
  <si>
    <t>59223073.R01</t>
  </si>
  <si>
    <t>vpusť polymerbetonová s integrovaným těsněním pro žlab š.235mm</t>
  </si>
  <si>
    <t>1455052727</t>
  </si>
  <si>
    <t>83</t>
  </si>
  <si>
    <t>961055111</t>
  </si>
  <si>
    <t>Bourání základů z betonu železového</t>
  </si>
  <si>
    <t>1037805985</t>
  </si>
  <si>
    <t>https://podminky.urs.cz/item/CS_URS_2022_02/961055111</t>
  </si>
  <si>
    <t>"odbourání části opěrné zídky"1,6</t>
  </si>
  <si>
    <t>966008211</t>
  </si>
  <si>
    <t>Bourání odvodňovacího žlabu s odklizením a uložením vybouraného materiálu na skládku na vzdálenost do 10 m nebo s naložením na dopravní prostředek z betonových příkopových tvárnic nebo desek šířky do 500 mm</t>
  </si>
  <si>
    <t>-2039286294</t>
  </si>
  <si>
    <t>https://podminky.urs.cz/item/CS_URS_2022_02/966008211</t>
  </si>
  <si>
    <t>"stáv. beton. příkopový žlab"17,5+10</t>
  </si>
  <si>
    <t>85</t>
  </si>
  <si>
    <t>977151119</t>
  </si>
  <si>
    <t>Jádrové vrty diamantovými korunkami do stavebních materiálů (železobetonu, betonu, cihel, obkladů, dlažeb, kamene) průměru přes 100 do 110 mm</t>
  </si>
  <si>
    <t>1563612199</t>
  </si>
  <si>
    <t>https://podminky.urs.cz/item/CS_URS_2022_02/977151119</t>
  </si>
  <si>
    <t>985311112</t>
  </si>
  <si>
    <t>Reprofilace betonu sanačními maltami na cementové bázi ručně stěn, tloušťky přes 10 do 20 mm</t>
  </si>
  <si>
    <t>136648171</t>
  </si>
  <si>
    <t>https://podminky.urs.cz/item/CS_URS_2022_02/985311112</t>
  </si>
  <si>
    <t>"úprava řez A-A"(1,0+10,31+1,1)*1,150</t>
  </si>
  <si>
    <t>"úprava řez E-E"16,490*1,045</t>
  </si>
  <si>
    <t>"úprava řez F-F"(0,508+10+0,58)*0,3</t>
  </si>
  <si>
    <t>"úprava řez B-B"(10,605+9,005+4,735+1,380)*1,710</t>
  </si>
  <si>
    <t>"úprava řez D-D"17,5*0,5</t>
  </si>
  <si>
    <t>"úprava řez F-F"(0,508+10+0,58)*1,475</t>
  </si>
  <si>
    <t>997</t>
  </si>
  <si>
    <t>Přesun sutě</t>
  </si>
  <si>
    <t>87</t>
  </si>
  <si>
    <t>997002611</t>
  </si>
  <si>
    <t>Nakládání suti a vybouraných hmot na dopravní prostředek pro vodorovné přemístění</t>
  </si>
  <si>
    <t>1026393127</t>
  </si>
  <si>
    <t>https://podminky.urs.cz/item/CS_URS_2022_02/997002611</t>
  </si>
  <si>
    <t>997013501</t>
  </si>
  <si>
    <t>Odvoz suti a vybouraných hmot na skládku nebo meziskládku se složením, na vzdálenost do 1 km</t>
  </si>
  <si>
    <t>688685685</t>
  </si>
  <si>
    <t>https://podminky.urs.cz/item/CS_URS_2022_02/997013501</t>
  </si>
  <si>
    <t>89</t>
  </si>
  <si>
    <t>997013509</t>
  </si>
  <si>
    <t>Odvoz suti a vybouraných hmot na skládku nebo meziskládku se složením, na vzdálenost Příplatek k ceně za každý další i započatý 1 km přes 1 km</t>
  </si>
  <si>
    <t>1896512901</t>
  </si>
  <si>
    <t>https://podminky.urs.cz/item/CS_URS_2022_02/997013509</t>
  </si>
  <si>
    <t>Poznámka k položce:_x000d_
Celkem 10Km.</t>
  </si>
  <si>
    <t>111,894*9 'Přepočtené koeficientem množství</t>
  </si>
  <si>
    <t>997013871</t>
  </si>
  <si>
    <t>Poplatek za uložení stavebního odpadu na recyklační skládce (skládkovné) směsného stavebního a demoličního zatříděného do Katalogu odpadů pod kódem 17 09 04</t>
  </si>
  <si>
    <t>1376652307</t>
  </si>
  <si>
    <t>https://podminky.urs.cz/item/CS_URS_2022_02/997013871</t>
  </si>
  <si>
    <t>998</t>
  </si>
  <si>
    <t>Přesun hmot</t>
  </si>
  <si>
    <t>998276101</t>
  </si>
  <si>
    <t>Přesun hmot pro trubní vedení hloubené z trub z plastických hmot nebo sklolaminátových pro vodovody nebo kanalizace v otevřeném výkopu dopravní vzdálenost do 15 m</t>
  </si>
  <si>
    <t>-187302515</t>
  </si>
  <si>
    <t>https://podminky.urs.cz/item/CS_URS_2022_02/998276101</t>
  </si>
  <si>
    <t>Izolace proti vodě, vlhkosti a plynům</t>
  </si>
  <si>
    <t>711131821</t>
  </si>
  <si>
    <t>Odstranění izolace proti zemní vlhkosti na ploše svislé S</t>
  </si>
  <si>
    <t>-534823957</t>
  </si>
  <si>
    <t>https://podminky.urs.cz/item/CS_URS_2022_02/711131821</t>
  </si>
  <si>
    <t>Stáv. nopová folie + stáv. hydroizol. vrstvy:</t>
  </si>
  <si>
    <t>"úprava řez A-A"((1,0+10,31+1,1)*1,4)*2</t>
  </si>
  <si>
    <t>"úprava řez E-E"(16,490*1,4)*2</t>
  </si>
  <si>
    <t>"úprava řez F-F"((0,508+10+0,58)*1,6)*2</t>
  </si>
  <si>
    <t>"úprava řez B-B"((10,605+9,005+4,735+1,380)*2)*2</t>
  </si>
  <si>
    <t>"úprava řez D-D"(17,5*0,65)*2</t>
  </si>
  <si>
    <t>"úprava SO1 vnitřní stěny"(7,56+5,48)*1,5)*2"průměrná hloubka"</t>
  </si>
  <si>
    <t>"úprava řez A-A"((1,0+10,31+1,1)*(1,280+0,790+0,580))*2</t>
  </si>
  <si>
    <t>"úprava řez E-E"(16,490*(1,420+0,830+1,01))*2</t>
  </si>
  <si>
    <t>93</t>
  </si>
  <si>
    <t>711161222</t>
  </si>
  <si>
    <t>Izolace proti zemní vlhkosti a beztlakové vodě nopovými fóliemi na ploše svislé S vrstva ochranná, odvětrávací a drenážní s nakašírovanou filtrační textilií výška nopku 8,0 mm, tl. fólie do 0,6 mm</t>
  </si>
  <si>
    <t>1277728424</t>
  </si>
  <si>
    <t>https://podminky.urs.cz/item/CS_URS_2022_02/711161222</t>
  </si>
  <si>
    <t>711161384</t>
  </si>
  <si>
    <t>Izolace proti zemní vlhkosti a beztlakové vodě nopovými fóliemi ostatní ukončení izolace provětrávací lištou</t>
  </si>
  <si>
    <t>-845902329</t>
  </si>
  <si>
    <t>https://podminky.urs.cz/item/CS_URS_2022_02/711161384</t>
  </si>
  <si>
    <t>"úprava řez A-A"(1,0+10,31+1,1)</t>
  </si>
  <si>
    <t>"úprava řez F-F"(0,508+10+0,58)</t>
  </si>
  <si>
    <t>"úprava řez B-B"(10,605+9,005+4,735+1,380)</t>
  </si>
  <si>
    <t>95</t>
  </si>
  <si>
    <t>711161389</t>
  </si>
  <si>
    <t>Izolace proti zemní vlhkosti a beztlakové vodě nopovými fóliemi ostatní utěsnění spár tmelem elastickým</t>
  </si>
  <si>
    <t>-1155300749</t>
  </si>
  <si>
    <t>https://podminky.urs.cz/item/CS_URS_2022_02/711161389</t>
  </si>
  <si>
    <t>"prefabrik. beton. žlab"17,5</t>
  </si>
  <si>
    <t>"úprava řez F-F"0,508+10+0,58</t>
  </si>
  <si>
    <t>711493001</t>
  </si>
  <si>
    <t>Provedení dvojitého hydroizolačního systému pro izolaci spodní stavby proti povrchové a podpovrchové tlakové vodě ostatní opracování prostupu, průměru do 200 mm</t>
  </si>
  <si>
    <t>-1147745702</t>
  </si>
  <si>
    <t>https://podminky.urs.cz/item/CS_URS_2022_02/711493001</t>
  </si>
  <si>
    <t>"zaústění drenáže do angl. dvorků"4</t>
  </si>
  <si>
    <t>97</t>
  </si>
  <si>
    <t>24551007.R01</t>
  </si>
  <si>
    <t>opravná sada hydroizolační stěrka polyuretanová pro spodní stavby</t>
  </si>
  <si>
    <t>sada</t>
  </si>
  <si>
    <t>983536983</t>
  </si>
  <si>
    <t>711493121</t>
  </si>
  <si>
    <t>Izolace proti podpovrchové a tlakové vodě - ostatní na ploše svislé S dvousložkovou na bázi cementu</t>
  </si>
  <si>
    <t>-1594835010</t>
  </si>
  <si>
    <t>https://podminky.urs.cz/item/CS_URS_2022_02/711493121</t>
  </si>
  <si>
    <t>Poznámka k položce:_x000d_
Pružná dvousložková reaktivní HI stěrka (dvě vrstvy).</t>
  </si>
  <si>
    <t xml:space="preserve">SO2(dvě vrstvy) </t>
  </si>
  <si>
    <t>hloubka úpravy -150 mm (hloubka ukončovací lišty pod UT) + 400 mm (přesah na dno výkopu)</t>
  </si>
  <si>
    <t>"úprava řez A-A"((1,0+10,31+1,1)*(1,4-0,15+0,4))*2</t>
  </si>
  <si>
    <t>"úprava řez E-E"(16,490*(1,4-0,15+0,4))*2</t>
  </si>
  <si>
    <t>"úprava řez F-F"((0,508+10+0,58)*(1,6-0,15+0,4))*2</t>
  </si>
  <si>
    <t>SO3(dvě vrstvy)</t>
  </si>
  <si>
    <t>"úprava řez B-B"((10,605+9,005+4,735+1,380)*(2-0,15+0,4))*2</t>
  </si>
  <si>
    <t>"úprava řez D-D"(17,5*(0,65-0,15+0,4))*2</t>
  </si>
  <si>
    <t>SO4(dvě vrstvy)</t>
  </si>
  <si>
    <t>"úprava SO1 vnitřní stěny"(7,56+5,48)*(1,5-0,15+0,4)"průměrná hloubka (hloubka ukončovací lišty pod UT) + 400 mm (přesah na dno výkopu)"</t>
  </si>
  <si>
    <t>"SO5 - monolit. žlab"53,5*1*2</t>
  </si>
  <si>
    <t>713</t>
  </si>
  <si>
    <t>Izolace tepelné</t>
  </si>
  <si>
    <t>99</t>
  </si>
  <si>
    <t>713131141</t>
  </si>
  <si>
    <t>Montáž tepelné izolace stěn rohožemi, pásy, deskami, dílci, bloky (izolační materiál ve specifikaci) lepením celoplošně</t>
  </si>
  <si>
    <t>-2127022265</t>
  </si>
  <si>
    <t>https://podminky.urs.cz/item/CS_URS_2022_02/713131141</t>
  </si>
  <si>
    <t>28376014</t>
  </si>
  <si>
    <t>deska perimetrická fasádní soklová 150kPa λ=0,035 tl 60mm</t>
  </si>
  <si>
    <t>-1569646601</t>
  </si>
  <si>
    <t>69,095*1,05 'Přepočtené koeficientem množství</t>
  </si>
  <si>
    <t>101</t>
  </si>
  <si>
    <t>713131151</t>
  </si>
  <si>
    <t>Montáž tepelné izolace stěn rohožemi, pásy, deskami, dílci, bloky (izolační materiál ve specifikaci) vložením jednovrstvě</t>
  </si>
  <si>
    <t>-1005556394</t>
  </si>
  <si>
    <t>https://podminky.urs.cz/item/CS_URS_2022_02/713131151</t>
  </si>
  <si>
    <t>"prefabrik. beton. žlab"17,5*0,15</t>
  </si>
  <si>
    <t>28375929</t>
  </si>
  <si>
    <t>deska EPS 70 fasádní λ=0,039 tl 10mm</t>
  </si>
  <si>
    <t>2062309084</t>
  </si>
  <si>
    <t>2,625*1,05 'Přepočtené koeficientem množství</t>
  </si>
  <si>
    <t>762</t>
  </si>
  <si>
    <t>Konstrukce tesařské</t>
  </si>
  <si>
    <t>103</t>
  </si>
  <si>
    <t>762431013</t>
  </si>
  <si>
    <t>Obložení stěn z dřevoštěpkových desek OSB přibíjených na sraz, tloušťky desky 15 mm</t>
  </si>
  <si>
    <t>255787154</t>
  </si>
  <si>
    <t>https://podminky.urs.cz/item/CS_URS_2022_02/762431013</t>
  </si>
  <si>
    <t>"úprava SO1 vnitřní stěny"(7,56+5,48)*1,5"průměrná hloubka"</t>
  </si>
  <si>
    <t>764</t>
  </si>
  <si>
    <t>Konstrukce klempířské</t>
  </si>
  <si>
    <t>764501108</t>
  </si>
  <si>
    <t>Montáž žlabu podokapního půlkruhového kotlíku</t>
  </si>
  <si>
    <t>131477194</t>
  </si>
  <si>
    <t>https://podminky.urs.cz/item/CS_URS_2022_02/764501108</t>
  </si>
  <si>
    <t>"K01"4</t>
  </si>
  <si>
    <t>105</t>
  </si>
  <si>
    <t>55350208.R01</t>
  </si>
  <si>
    <t>sběrný trychtýř prům. 285/87mm</t>
  </si>
  <si>
    <t>2074787350</t>
  </si>
  <si>
    <t>764518621</t>
  </si>
  <si>
    <t>Svod z pozinkovaného plechu s upraveným povrchem včetně objímek, kolen a odskoků kruhový, průměru do 90 mm</t>
  </si>
  <si>
    <t>-864867414</t>
  </si>
  <si>
    <t>https://podminky.urs.cz/item/CS_URS_2022_02/764518621</t>
  </si>
  <si>
    <t>"zaústění A"1,09</t>
  </si>
  <si>
    <t>"zaústění B"0,5</t>
  </si>
  <si>
    <t>"zaústění C"1,0</t>
  </si>
  <si>
    <t>"zaústění D"0,940</t>
  </si>
  <si>
    <t>VRN</t>
  </si>
  <si>
    <t>Vedlejší rozpočtové náklady</t>
  </si>
  <si>
    <t>VRN1</t>
  </si>
  <si>
    <t>Průzkumné, geodetické a projektové práce</t>
  </si>
  <si>
    <t>107</t>
  </si>
  <si>
    <t>013254000</t>
  </si>
  <si>
    <t>Dokumentace skutečného provedení stavby</t>
  </si>
  <si>
    <t>komplet</t>
  </si>
  <si>
    <t>1024</t>
  </si>
  <si>
    <t>1763010840</t>
  </si>
  <si>
    <t>https://podminky.urs.cz/item/CS_URS_2022_02/013254000</t>
  </si>
  <si>
    <t>VRN2</t>
  </si>
  <si>
    <t>Příprava staveniště</t>
  </si>
  <si>
    <t>020001000</t>
  </si>
  <si>
    <t xml:space="preserve">Příprava staveniště </t>
  </si>
  <si>
    <t>-1597498740</t>
  </si>
  <si>
    <t>https://podminky.urs.cz/item/CS_URS_2022_02/020001000</t>
  </si>
  <si>
    <t>Poznámka k položce:_x000d_
(specifikace a rozsah - dle vyhlášky 169/2016 Sb.)_x000d_
-Zřízení trvalé, dočasné deponie a mezideponie_x000d_
-zřízení příjezdů a přístupů na staveniště_x000d_
-dodržení podmínek pro provádění staveb z hlediska BOZP (vč. označení stavby)_x000d_
-dodržování podmínek pro ochranu životního prostředí při výstavbě_x000d_
-dodržení podmínek - možnosti nakládání s odpady_x000d_
-splnění zvláštních požadavků na provádění stavby, které vyžadují zvláštní bezpečnostní opatření_x000d_
)</t>
  </si>
  <si>
    <t>VRN3</t>
  </si>
  <si>
    <t>109</t>
  </si>
  <si>
    <t>030001000</t>
  </si>
  <si>
    <t xml:space="preserve">Zařízení staveniště </t>
  </si>
  <si>
    <t>-29753593</t>
  </si>
  <si>
    <t>https://podminky.urs.cz/item/CS_URS_2022_02/030001000</t>
  </si>
  <si>
    <t>VRN7</t>
  </si>
  <si>
    <t>071103000</t>
  </si>
  <si>
    <t>Provoz investora</t>
  </si>
  <si>
    <t>CS ÚRS 2022 01</t>
  </si>
  <si>
    <t>1041266643</t>
  </si>
  <si>
    <t>https://podminky.urs.cz/item/CS_URS_2022_01/071103000</t>
  </si>
  <si>
    <t>Poznámka k položce:_x000d_
Provoz areálu a okolí, omezení pracovní doby.</t>
  </si>
  <si>
    <t>VRN9</t>
  </si>
  <si>
    <t>111</t>
  </si>
  <si>
    <t>090001000</t>
  </si>
  <si>
    <t>559486482</t>
  </si>
  <si>
    <t>https://podminky.urs.cz/item/CS_URS_2022_02/090001000</t>
  </si>
  <si>
    <t>Poznámka k položce:_x000d_
V jednotkové ceně zahrnuty náklady :_x000d_
-ostatní náklady dle vyhlášky 169/2016 Sb_x000d_
-náklady zhotovitele spojené s ochranou všech dotčených, jinde nespecifikovaných, dřevin, stromů, porostů a vegetačních ploch při stavebních prací dle ČSN 83 9061 - po celou dobu výstavby_x000d_
-uvedení všech dotčených ploch, konstrukcí a povrchů do původního, bezvadného stavu_x000d_
-vytyčení všech inženýrských sítí před zahájením prací vč. řádného zajištění. Zpětné protokolární předání všech inženýrských sítí jednotlivým správcům vč. uvedení dotčených ploch do bezvadného stavu.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</si>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</sst>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i/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0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20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3" fillId="0" borderId="15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4" fillId="4" borderId="8" xfId="0" applyFont="1" applyFill="1" applyBorder="1" applyAlignment="1" applyProtection="1">
      <alignment horizontal="center" vertical="center"/>
    </xf>
    <xf numFmtId="0" fontId="24" fillId="4" borderId="8" xfId="0" applyFont="1" applyFill="1" applyBorder="1" applyAlignment="1" applyProtection="1">
      <alignment horizontal="right" vertical="center"/>
    </xf>
    <xf numFmtId="0" fontId="24" fillId="4" borderId="9" xfId="0" applyFont="1" applyFill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2" fillId="0" borderId="15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8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8" fillId="0" borderId="0" xfId="0" applyNumberFormat="1" applyFont="1" applyAlignment="1" applyProtection="1">
      <alignment horizontal="righ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6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4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6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5" fillId="0" borderId="13" xfId="0" applyNumberFormat="1" applyFont="1" applyBorder="1" applyAlignment="1" applyProtection="1"/>
    <xf numFmtId="166" fontId="35" fillId="0" borderId="14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4" fillId="0" borderId="23" xfId="0" applyFont="1" applyBorder="1" applyAlignment="1" applyProtection="1">
      <alignment horizontal="center" vertical="center"/>
    </xf>
    <xf numFmtId="49" fontId="24" fillId="0" borderId="23" xfId="0" applyNumberFormat="1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167" fontId="24" fillId="0" borderId="23" xfId="0" applyNumberFormat="1" applyFont="1" applyBorder="1" applyAlignment="1" applyProtection="1">
      <alignment vertical="center"/>
    </xf>
    <xf numFmtId="4" fontId="24" fillId="2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</xf>
    <xf numFmtId="0" fontId="25" fillId="2" borderId="15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6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24" fillId="2" borderId="23" xfId="0" applyNumberFormat="1" applyFont="1" applyFill="1" applyBorder="1" applyAlignment="1" applyProtection="1">
      <alignment vertical="center"/>
      <protection locked="0"/>
    </xf>
    <xf numFmtId="0" fontId="25" fillId="2" borderId="20" xfId="0" applyFont="1" applyFill="1" applyBorder="1" applyAlignment="1" applyProtection="1">
      <alignment horizontal="left" vertical="center"/>
      <protection locked="0"/>
    </xf>
    <xf numFmtId="0" fontId="25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166" fontId="25" fillId="0" borderId="22" xfId="0" applyNumberFormat="1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vertical="center"/>
    </xf>
    <xf numFmtId="4" fontId="8" fillId="0" borderId="21" xfId="0" applyNumberFormat="1" applyFont="1" applyBorder="1" applyAlignment="1" applyProtection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39" fillId="0" borderId="0" xfId="0" applyFont="1" applyAlignment="1" applyProtection="1">
      <alignment horizontal="left" vertical="center"/>
    </xf>
    <xf numFmtId="0" fontId="40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protection locked="0"/>
    </xf>
    <xf numFmtId="4" fontId="9" fillId="0" borderId="0" xfId="0" applyNumberFormat="1" applyFont="1" applyAlignment="1" applyProtection="1"/>
    <xf numFmtId="0" fontId="9" fillId="0" borderId="4" xfId="0" applyFont="1" applyBorder="1" applyAlignment="1"/>
    <xf numFmtId="0" fontId="9" fillId="0" borderId="15" xfId="0" applyFont="1" applyBorder="1" applyAlignment="1" applyProtection="1"/>
    <xf numFmtId="0" fontId="9" fillId="0" borderId="0" xfId="0" applyFont="1" applyBorder="1" applyAlignment="1" applyProtection="1"/>
    <xf numFmtId="166" fontId="9" fillId="0" borderId="0" xfId="0" applyNumberFormat="1" applyFont="1" applyBorder="1" applyAlignment="1" applyProtection="1"/>
    <xf numFmtId="166" fontId="9" fillId="0" borderId="16" xfId="0" applyNumberFormat="1" applyFont="1" applyBorder="1" applyAlignment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41" fillId="0" borderId="23" xfId="0" applyFont="1" applyBorder="1" applyAlignment="1" applyProtection="1">
      <alignment horizontal="center" vertical="center"/>
    </xf>
    <xf numFmtId="49" fontId="41" fillId="0" borderId="23" xfId="0" applyNumberFormat="1" applyFont="1" applyBorder="1" applyAlignment="1" applyProtection="1">
      <alignment horizontal="left" vertical="center" wrapText="1"/>
    </xf>
    <xf numFmtId="0" fontId="41" fillId="0" borderId="23" xfId="0" applyFont="1" applyBorder="1" applyAlignment="1" applyProtection="1">
      <alignment horizontal="left" vertical="center" wrapText="1"/>
    </xf>
    <xf numFmtId="0" fontId="41" fillId="0" borderId="23" xfId="0" applyFont="1" applyBorder="1" applyAlignment="1" applyProtection="1">
      <alignment horizontal="center" vertical="center" wrapText="1"/>
    </xf>
    <xf numFmtId="167" fontId="41" fillId="0" borderId="23" xfId="0" applyNumberFormat="1" applyFont="1" applyBorder="1" applyAlignment="1" applyProtection="1">
      <alignment vertical="center"/>
    </xf>
    <xf numFmtId="4" fontId="41" fillId="2" borderId="23" xfId="0" applyNumberFormat="1" applyFont="1" applyFill="1" applyBorder="1" applyAlignment="1" applyProtection="1">
      <alignment vertical="center"/>
      <protection locked="0"/>
    </xf>
    <xf numFmtId="4" fontId="41" fillId="0" borderId="23" xfId="0" applyNumberFormat="1" applyFont="1" applyBorder="1" applyAlignment="1" applyProtection="1">
      <alignment vertical="center"/>
    </xf>
    <xf numFmtId="0" fontId="42" fillId="0" borderId="4" xfId="0" applyFont="1" applyBorder="1" applyAlignment="1">
      <alignment vertical="center"/>
    </xf>
    <xf numFmtId="0" fontId="41" fillId="2" borderId="15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41" fillId="2" borderId="20" xfId="0" applyFont="1" applyFill="1" applyBorder="1" applyAlignment="1" applyProtection="1">
      <alignment horizontal="left" vertical="center"/>
      <protection locked="0"/>
    </xf>
    <xf numFmtId="0" fontId="41" fillId="0" borderId="21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3" fillId="0" borderId="4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  <protection locked="0"/>
    </xf>
    <xf numFmtId="0" fontId="13" fillId="0" borderId="4" xfId="0" applyFont="1" applyBorder="1" applyAlignment="1">
      <alignment vertical="center"/>
    </xf>
    <xf numFmtId="0" fontId="13" fillId="0" borderId="1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3" fillId="0" borderId="24" xfId="0" applyFont="1" applyBorder="1" applyAlignment="1">
      <alignment vertical="center" wrapText="1"/>
    </xf>
    <xf numFmtId="0" fontId="43" fillId="0" borderId="25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7" xfId="0" applyFont="1" applyBorder="1" applyAlignment="1">
      <alignment vertical="center" wrapText="1"/>
    </xf>
    <xf numFmtId="0" fontId="45" fillId="0" borderId="29" xfId="0" applyFont="1" applyBorder="1" applyAlignment="1">
      <alignment horizontal="left" wrapText="1"/>
    </xf>
    <xf numFmtId="0" fontId="43" fillId="0" borderId="28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7" fillId="0" borderId="27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vertical="center"/>
    </xf>
    <xf numFmtId="49" fontId="46" fillId="0" borderId="1" xfId="0" applyNumberFormat="1" applyFont="1" applyBorder="1" applyAlignment="1">
      <alignment horizontal="left" vertical="center" wrapText="1"/>
    </xf>
    <xf numFmtId="49" fontId="46" fillId="0" borderId="1" xfId="0" applyNumberFormat="1" applyFont="1" applyBorder="1" applyAlignment="1">
      <alignment vertical="center" wrapText="1"/>
    </xf>
    <xf numFmtId="0" fontId="43" fillId="0" borderId="30" xfId="0" applyFont="1" applyBorder="1" applyAlignment="1">
      <alignment vertical="center" wrapText="1"/>
    </xf>
    <xf numFmtId="0" fontId="48" fillId="0" borderId="29" xfId="0" applyFont="1" applyBorder="1" applyAlignment="1">
      <alignment vertical="center" wrapText="1"/>
    </xf>
    <xf numFmtId="0" fontId="43" fillId="0" borderId="31" xfId="0" applyFont="1" applyBorder="1" applyAlignment="1">
      <alignment vertical="center" wrapText="1"/>
    </xf>
    <xf numFmtId="0" fontId="43" fillId="0" borderId="1" xfId="0" applyFont="1" applyBorder="1" applyAlignment="1">
      <alignment vertical="top"/>
    </xf>
    <xf numFmtId="0" fontId="43" fillId="0" borderId="0" xfId="0" applyFont="1" applyAlignment="1">
      <alignment vertical="top"/>
    </xf>
    <xf numFmtId="0" fontId="43" fillId="0" borderId="24" xfId="0" applyFont="1" applyBorder="1" applyAlignment="1">
      <alignment horizontal="left" vertical="center"/>
    </xf>
    <xf numFmtId="0" fontId="43" fillId="0" borderId="25" xfId="0" applyFont="1" applyBorder="1" applyAlignment="1">
      <alignment horizontal="left" vertical="center"/>
    </xf>
    <xf numFmtId="0" fontId="43" fillId="0" borderId="26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3" fillId="0" borderId="28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29" xfId="0" applyFont="1" applyBorder="1" applyAlignment="1">
      <alignment horizontal="center" vertical="center"/>
    </xf>
    <xf numFmtId="0" fontId="49" fillId="0" borderId="29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27" xfId="0" applyFont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center" vertical="center"/>
    </xf>
    <xf numFmtId="0" fontId="43" fillId="0" borderId="30" xfId="0" applyFont="1" applyBorder="1" applyAlignment="1">
      <alignment horizontal="left" vertical="center"/>
    </xf>
    <xf numFmtId="0" fontId="48" fillId="0" borderId="29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left" vertical="center" wrapText="1"/>
    </xf>
    <xf numFmtId="0" fontId="43" fillId="0" borderId="25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9" fillId="0" borderId="27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/>
    </xf>
    <xf numFmtId="0" fontId="47" fillId="0" borderId="28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/>
    </xf>
    <xf numFmtId="0" fontId="47" fillId="0" borderId="30" xfId="0" applyFont="1" applyBorder="1" applyAlignment="1">
      <alignment horizontal="left" vertical="center" wrapText="1"/>
    </xf>
    <xf numFmtId="0" fontId="47" fillId="0" borderId="29" xfId="0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/>
    </xf>
    <xf numFmtId="0" fontId="46" fillId="0" borderId="1" xfId="0" applyFont="1" applyBorder="1" applyAlignment="1">
      <alignment horizontal="center" vertical="top"/>
    </xf>
    <xf numFmtId="0" fontId="47" fillId="0" borderId="30" xfId="0" applyFont="1" applyBorder="1" applyAlignment="1">
      <alignment horizontal="left" vertical="center"/>
    </xf>
    <xf numFmtId="0" fontId="47" fillId="0" borderId="31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5" fillId="0" borderId="1" xfId="0" applyFont="1" applyBorder="1" applyAlignment="1">
      <alignment vertical="center"/>
    </xf>
    <xf numFmtId="0" fontId="49" fillId="0" borderId="29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6" fillId="0" borderId="1" xfId="0" applyFont="1" applyBorder="1" applyAlignment="1">
      <alignment vertical="top"/>
    </xf>
    <xf numFmtId="49" fontId="4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5" fillId="0" borderId="29" xfId="0" applyFont="1" applyBorder="1" applyAlignment="1">
      <alignment horizontal="left"/>
    </xf>
    <xf numFmtId="0" fontId="49" fillId="0" borderId="29" xfId="0" applyFont="1" applyBorder="1" applyAlignment="1"/>
    <xf numFmtId="0" fontId="43" fillId="0" borderId="27" xfId="0" applyFont="1" applyBorder="1" applyAlignment="1">
      <alignment vertical="top"/>
    </xf>
    <xf numFmtId="0" fontId="43" fillId="0" borderId="28" xfId="0" applyFont="1" applyBorder="1" applyAlignment="1">
      <alignment vertical="top"/>
    </xf>
    <xf numFmtId="0" fontId="43" fillId="0" borderId="30" xfId="0" applyFont="1" applyBorder="1" applyAlignment="1">
      <alignment vertical="top"/>
    </xf>
    <xf numFmtId="0" fontId="43" fillId="0" borderId="29" xfId="0" applyFont="1" applyBorder="1" applyAlignment="1">
      <alignment vertical="top"/>
    </xf>
    <xf numFmtId="0" fontId="43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953991111" TargetMode="External" /><Relationship Id="rId2" Type="http://schemas.openxmlformats.org/officeDocument/2006/relationships/hyperlink" Target="https://podminky.urs.cz/item/CS_URS_2022_02/971033131" TargetMode="External" /><Relationship Id="rId3" Type="http://schemas.openxmlformats.org/officeDocument/2006/relationships/hyperlink" Target="https://podminky.urs.cz/item/CS_URS_2022_02/971033141" TargetMode="External" /><Relationship Id="rId4" Type="http://schemas.openxmlformats.org/officeDocument/2006/relationships/hyperlink" Target="https://podminky.urs.cz/item/CS_URS_2022_02/971033161" TargetMode="External" /><Relationship Id="rId5" Type="http://schemas.openxmlformats.org/officeDocument/2006/relationships/hyperlink" Target="https://podminky.urs.cz/item/CS_URS_2022_02/741110511" TargetMode="External" /><Relationship Id="rId6" Type="http://schemas.openxmlformats.org/officeDocument/2006/relationships/hyperlink" Target="https://podminky.urs.cz/item/CS_URS_2022_02/741112103" TargetMode="External" /><Relationship Id="rId7" Type="http://schemas.openxmlformats.org/officeDocument/2006/relationships/hyperlink" Target="https://podminky.urs.cz/item/CS_URS_2022_02/741122211" TargetMode="External" /><Relationship Id="rId8" Type="http://schemas.openxmlformats.org/officeDocument/2006/relationships/hyperlink" Target="https://podminky.urs.cz/item/CS_URS_2022_02/741122231" TargetMode="External" /><Relationship Id="rId9" Type="http://schemas.openxmlformats.org/officeDocument/2006/relationships/hyperlink" Target="https://podminky.urs.cz/item/CS_URS_2022_02/741122237" TargetMode="External" /><Relationship Id="rId10" Type="http://schemas.openxmlformats.org/officeDocument/2006/relationships/hyperlink" Target="https://podminky.urs.cz/item/CS_URS_2022_02/741810001" TargetMode="External" /><Relationship Id="rId11" Type="http://schemas.openxmlformats.org/officeDocument/2006/relationships/hyperlink" Target="https://podminky.urs.cz/item/CS_URS_2022_02/998741201" TargetMode="External" /><Relationship Id="rId12" Type="http://schemas.openxmlformats.org/officeDocument/2006/relationships/hyperlink" Target="https://podminky.urs.cz/item/CS_URS_2022_02/HZS2231" TargetMode="External" /><Relationship Id="rId13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741210001" TargetMode="External" /><Relationship Id="rId2" Type="http://schemas.openxmlformats.org/officeDocument/2006/relationships/hyperlink" Target="https://podminky.urs.cz/item/CS_URS_2022_02/741310201" TargetMode="External" /><Relationship Id="rId3" Type="http://schemas.openxmlformats.org/officeDocument/2006/relationships/hyperlink" Target="https://podminky.urs.cz/item/CS_URS_2022_02/741320101" TargetMode="External" /><Relationship Id="rId4" Type="http://schemas.openxmlformats.org/officeDocument/2006/relationships/hyperlink" Target="https://podminky.urs.cz/item/CS_URS_2022_02/741321001" TargetMode="External" /><Relationship Id="rId5" Type="http://schemas.openxmlformats.org/officeDocument/2006/relationships/hyperlink" Target="https://podminky.urs.cz/item/CS_URS_2022_02/741331051" TargetMode="External" /><Relationship Id="rId6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3106151" TargetMode="External" /><Relationship Id="rId2" Type="http://schemas.openxmlformats.org/officeDocument/2006/relationships/hyperlink" Target="https://podminky.urs.cz/item/CS_URS_2022_02/113106171" TargetMode="External" /><Relationship Id="rId3" Type="http://schemas.openxmlformats.org/officeDocument/2006/relationships/hyperlink" Target="https://podminky.urs.cz/item/CS_URS_2022_02/113107111" TargetMode="External" /><Relationship Id="rId4" Type="http://schemas.openxmlformats.org/officeDocument/2006/relationships/hyperlink" Target="https://podminky.urs.cz/item/CS_URS_2022_02/113107122" TargetMode="External" /><Relationship Id="rId5" Type="http://schemas.openxmlformats.org/officeDocument/2006/relationships/hyperlink" Target="https://podminky.urs.cz/item/CS_URS_2022_02/113107321" TargetMode="External" /><Relationship Id="rId6" Type="http://schemas.openxmlformats.org/officeDocument/2006/relationships/hyperlink" Target="https://podminky.urs.cz/item/CS_URS_2022_02/113202111" TargetMode="External" /><Relationship Id="rId7" Type="http://schemas.openxmlformats.org/officeDocument/2006/relationships/hyperlink" Target="https://podminky.urs.cz/item/CS_URS_2022_02/121112003" TargetMode="External" /><Relationship Id="rId8" Type="http://schemas.openxmlformats.org/officeDocument/2006/relationships/hyperlink" Target="https://podminky.urs.cz/item/CS_URS_2022_02/122311101" TargetMode="External" /><Relationship Id="rId9" Type="http://schemas.openxmlformats.org/officeDocument/2006/relationships/hyperlink" Target="https://podminky.urs.cz/item/CS_URS_2022_02/131213701" TargetMode="External" /><Relationship Id="rId10" Type="http://schemas.openxmlformats.org/officeDocument/2006/relationships/hyperlink" Target="https://podminky.urs.cz/item/CS_URS_2022_02/132212331" TargetMode="External" /><Relationship Id="rId11" Type="http://schemas.openxmlformats.org/officeDocument/2006/relationships/hyperlink" Target="https://podminky.urs.cz/item/CS_URS_2022_02/151811132" TargetMode="External" /><Relationship Id="rId12" Type="http://schemas.openxmlformats.org/officeDocument/2006/relationships/hyperlink" Target="https://podminky.urs.cz/item/CS_URS_2022_02/151811232" TargetMode="External" /><Relationship Id="rId13" Type="http://schemas.openxmlformats.org/officeDocument/2006/relationships/hyperlink" Target="https://podminky.urs.cz/item/CS_URS_2022_02/162751117" TargetMode="External" /><Relationship Id="rId14" Type="http://schemas.openxmlformats.org/officeDocument/2006/relationships/hyperlink" Target="https://podminky.urs.cz/item/CS_URS_2022_02/167151111" TargetMode="External" /><Relationship Id="rId15" Type="http://schemas.openxmlformats.org/officeDocument/2006/relationships/hyperlink" Target="https://podminky.urs.cz/item/CS_URS_2022_02/167151121" TargetMode="External" /><Relationship Id="rId16" Type="http://schemas.openxmlformats.org/officeDocument/2006/relationships/hyperlink" Target="https://podminky.urs.cz/item/CS_URS_2022_02/171201231" TargetMode="External" /><Relationship Id="rId17" Type="http://schemas.openxmlformats.org/officeDocument/2006/relationships/hyperlink" Target="https://podminky.urs.cz/item/CS_URS_2022_02/174111101" TargetMode="External" /><Relationship Id="rId18" Type="http://schemas.openxmlformats.org/officeDocument/2006/relationships/hyperlink" Target="https://podminky.urs.cz/item/CS_URS_2022_02/175111101" TargetMode="External" /><Relationship Id="rId19" Type="http://schemas.openxmlformats.org/officeDocument/2006/relationships/hyperlink" Target="https://podminky.urs.cz/item/CS_URS_2022_02/181351103" TargetMode="External" /><Relationship Id="rId20" Type="http://schemas.openxmlformats.org/officeDocument/2006/relationships/hyperlink" Target="https://podminky.urs.cz/item/CS_URS_2022_02/181411121" TargetMode="External" /><Relationship Id="rId21" Type="http://schemas.openxmlformats.org/officeDocument/2006/relationships/hyperlink" Target="https://podminky.urs.cz/item/CS_URS_2022_02/182303111" TargetMode="External" /><Relationship Id="rId22" Type="http://schemas.openxmlformats.org/officeDocument/2006/relationships/hyperlink" Target="https://podminky.urs.cz/item/CS_URS_2022_02/185803112" TargetMode="External" /><Relationship Id="rId23" Type="http://schemas.openxmlformats.org/officeDocument/2006/relationships/hyperlink" Target="https://podminky.urs.cz/item/CS_URS_2022_02/213141111" TargetMode="External" /><Relationship Id="rId24" Type="http://schemas.openxmlformats.org/officeDocument/2006/relationships/hyperlink" Target="https://podminky.urs.cz/item/CS_URS_2022_02/274313711" TargetMode="External" /><Relationship Id="rId25" Type="http://schemas.openxmlformats.org/officeDocument/2006/relationships/hyperlink" Target="https://podminky.urs.cz/item/CS_URS_2022_02/274313811" TargetMode="External" /><Relationship Id="rId26" Type="http://schemas.openxmlformats.org/officeDocument/2006/relationships/hyperlink" Target="https://podminky.urs.cz/item/CS_URS_2022_02/451573111" TargetMode="External" /><Relationship Id="rId27" Type="http://schemas.openxmlformats.org/officeDocument/2006/relationships/hyperlink" Target="https://podminky.urs.cz/item/CS_URS_2022_02/564201011" TargetMode="External" /><Relationship Id="rId28" Type="http://schemas.openxmlformats.org/officeDocument/2006/relationships/hyperlink" Target="https://podminky.urs.cz/item/CS_URS_2022_02/564851011" TargetMode="External" /><Relationship Id="rId29" Type="http://schemas.openxmlformats.org/officeDocument/2006/relationships/hyperlink" Target="https://podminky.urs.cz/item/CS_URS_2022_02/564861011" TargetMode="External" /><Relationship Id="rId30" Type="http://schemas.openxmlformats.org/officeDocument/2006/relationships/hyperlink" Target="https://podminky.urs.cz/item/CS_URS_2022_02/596211110" TargetMode="External" /><Relationship Id="rId31" Type="http://schemas.openxmlformats.org/officeDocument/2006/relationships/hyperlink" Target="https://podminky.urs.cz/item/CS_URS_2022_02/596211210" TargetMode="External" /><Relationship Id="rId32" Type="http://schemas.openxmlformats.org/officeDocument/2006/relationships/hyperlink" Target="https://podminky.urs.cz/item/CS_URS_2022_02/596811120" TargetMode="External" /><Relationship Id="rId33" Type="http://schemas.openxmlformats.org/officeDocument/2006/relationships/hyperlink" Target="https://podminky.urs.cz/item/CS_URS_2022_02/622111111" TargetMode="External" /><Relationship Id="rId34" Type="http://schemas.openxmlformats.org/officeDocument/2006/relationships/hyperlink" Target="https://podminky.urs.cz/item/CS_URS_2022_02/871260310" TargetMode="External" /><Relationship Id="rId35" Type="http://schemas.openxmlformats.org/officeDocument/2006/relationships/hyperlink" Target="https://podminky.urs.cz/item/CS_URS_2022_02/871265211" TargetMode="External" /><Relationship Id="rId36" Type="http://schemas.openxmlformats.org/officeDocument/2006/relationships/hyperlink" Target="https://podminky.urs.cz/item/CS_URS_2022_02/871275811" TargetMode="External" /><Relationship Id="rId37" Type="http://schemas.openxmlformats.org/officeDocument/2006/relationships/hyperlink" Target="https://podminky.urs.cz/item/CS_URS_2022_02/871315211" TargetMode="External" /><Relationship Id="rId38" Type="http://schemas.openxmlformats.org/officeDocument/2006/relationships/hyperlink" Target="https://podminky.urs.cz/item/CS_URS_2022_02/877265261" TargetMode="External" /><Relationship Id="rId39" Type="http://schemas.openxmlformats.org/officeDocument/2006/relationships/hyperlink" Target="https://podminky.urs.cz/item/CS_URS_2022_02/877310430" TargetMode="External" /><Relationship Id="rId40" Type="http://schemas.openxmlformats.org/officeDocument/2006/relationships/hyperlink" Target="https://podminky.urs.cz/item/CS_URS_2022_02/890111812" TargetMode="External" /><Relationship Id="rId41" Type="http://schemas.openxmlformats.org/officeDocument/2006/relationships/hyperlink" Target="https://podminky.urs.cz/item/CS_URS_2022_02/890231811" TargetMode="External" /><Relationship Id="rId42" Type="http://schemas.openxmlformats.org/officeDocument/2006/relationships/hyperlink" Target="https://podminky.urs.cz/item/CS_URS_2022_02/890811811" TargetMode="External" /><Relationship Id="rId43" Type="http://schemas.openxmlformats.org/officeDocument/2006/relationships/hyperlink" Target="https://podminky.urs.cz/item/CS_URS_2022_02/894812237" TargetMode="External" /><Relationship Id="rId44" Type="http://schemas.openxmlformats.org/officeDocument/2006/relationships/hyperlink" Target="https://podminky.urs.cz/item/CS_URS_2022_02/894812249" TargetMode="External" /><Relationship Id="rId45" Type="http://schemas.openxmlformats.org/officeDocument/2006/relationships/hyperlink" Target="https://podminky.urs.cz/item/CS_URS_2022_02/894812257" TargetMode="External" /><Relationship Id="rId46" Type="http://schemas.openxmlformats.org/officeDocument/2006/relationships/hyperlink" Target="https://podminky.urs.cz/item/CS_URS_2022_02/899104112" TargetMode="External" /><Relationship Id="rId47" Type="http://schemas.openxmlformats.org/officeDocument/2006/relationships/hyperlink" Target="https://podminky.urs.cz/item/CS_URS_2022_02/916231213" TargetMode="External" /><Relationship Id="rId48" Type="http://schemas.openxmlformats.org/officeDocument/2006/relationships/hyperlink" Target="https://podminky.urs.cz/item/CS_URS_2022_02/916921112" TargetMode="External" /><Relationship Id="rId49" Type="http://schemas.openxmlformats.org/officeDocument/2006/relationships/hyperlink" Target="https://podminky.urs.cz/item/CS_URS_2022_02/919735123" TargetMode="External" /><Relationship Id="rId50" Type="http://schemas.openxmlformats.org/officeDocument/2006/relationships/hyperlink" Target="https://podminky.urs.cz/item/CS_URS_2022_02/935112211" TargetMode="External" /><Relationship Id="rId51" Type="http://schemas.openxmlformats.org/officeDocument/2006/relationships/hyperlink" Target="https://podminky.urs.cz/item/CS_URS_2022_02/935113111" TargetMode="External" /><Relationship Id="rId52" Type="http://schemas.openxmlformats.org/officeDocument/2006/relationships/hyperlink" Target="https://podminky.urs.cz/item/CS_URS_2022_02/935113112" TargetMode="External" /><Relationship Id="rId53" Type="http://schemas.openxmlformats.org/officeDocument/2006/relationships/hyperlink" Target="https://podminky.urs.cz/item/CS_URS_2022_02/935923216" TargetMode="External" /><Relationship Id="rId54" Type="http://schemas.openxmlformats.org/officeDocument/2006/relationships/hyperlink" Target="https://podminky.urs.cz/item/CS_URS_2022_02/935923218" TargetMode="External" /><Relationship Id="rId55" Type="http://schemas.openxmlformats.org/officeDocument/2006/relationships/hyperlink" Target="https://podminky.urs.cz/item/CS_URS_2022_02/961055111" TargetMode="External" /><Relationship Id="rId56" Type="http://schemas.openxmlformats.org/officeDocument/2006/relationships/hyperlink" Target="https://podminky.urs.cz/item/CS_URS_2022_02/966008211" TargetMode="External" /><Relationship Id="rId57" Type="http://schemas.openxmlformats.org/officeDocument/2006/relationships/hyperlink" Target="https://podminky.urs.cz/item/CS_URS_2022_02/977151119" TargetMode="External" /><Relationship Id="rId58" Type="http://schemas.openxmlformats.org/officeDocument/2006/relationships/hyperlink" Target="https://podminky.urs.cz/item/CS_URS_2022_02/985311112" TargetMode="External" /><Relationship Id="rId59" Type="http://schemas.openxmlformats.org/officeDocument/2006/relationships/hyperlink" Target="https://podminky.urs.cz/item/CS_URS_2022_02/997002611" TargetMode="External" /><Relationship Id="rId60" Type="http://schemas.openxmlformats.org/officeDocument/2006/relationships/hyperlink" Target="https://podminky.urs.cz/item/CS_URS_2022_02/997013501" TargetMode="External" /><Relationship Id="rId61" Type="http://schemas.openxmlformats.org/officeDocument/2006/relationships/hyperlink" Target="https://podminky.urs.cz/item/CS_URS_2022_02/997013509" TargetMode="External" /><Relationship Id="rId62" Type="http://schemas.openxmlformats.org/officeDocument/2006/relationships/hyperlink" Target="https://podminky.urs.cz/item/CS_URS_2022_02/997013871" TargetMode="External" /><Relationship Id="rId63" Type="http://schemas.openxmlformats.org/officeDocument/2006/relationships/hyperlink" Target="https://podminky.urs.cz/item/CS_URS_2022_02/998276101" TargetMode="External" /><Relationship Id="rId64" Type="http://schemas.openxmlformats.org/officeDocument/2006/relationships/hyperlink" Target="https://podminky.urs.cz/item/CS_URS_2022_02/711131821" TargetMode="External" /><Relationship Id="rId65" Type="http://schemas.openxmlformats.org/officeDocument/2006/relationships/hyperlink" Target="https://podminky.urs.cz/item/CS_URS_2022_02/711161222" TargetMode="External" /><Relationship Id="rId66" Type="http://schemas.openxmlformats.org/officeDocument/2006/relationships/hyperlink" Target="https://podminky.urs.cz/item/CS_URS_2022_02/711161384" TargetMode="External" /><Relationship Id="rId67" Type="http://schemas.openxmlformats.org/officeDocument/2006/relationships/hyperlink" Target="https://podminky.urs.cz/item/CS_URS_2022_02/711161389" TargetMode="External" /><Relationship Id="rId68" Type="http://schemas.openxmlformats.org/officeDocument/2006/relationships/hyperlink" Target="https://podminky.urs.cz/item/CS_URS_2022_02/711493001" TargetMode="External" /><Relationship Id="rId69" Type="http://schemas.openxmlformats.org/officeDocument/2006/relationships/hyperlink" Target="https://podminky.urs.cz/item/CS_URS_2022_02/711493121" TargetMode="External" /><Relationship Id="rId70" Type="http://schemas.openxmlformats.org/officeDocument/2006/relationships/hyperlink" Target="https://podminky.urs.cz/item/CS_URS_2022_02/713131141" TargetMode="External" /><Relationship Id="rId71" Type="http://schemas.openxmlformats.org/officeDocument/2006/relationships/hyperlink" Target="https://podminky.urs.cz/item/CS_URS_2022_02/713131151" TargetMode="External" /><Relationship Id="rId72" Type="http://schemas.openxmlformats.org/officeDocument/2006/relationships/hyperlink" Target="https://podminky.urs.cz/item/CS_URS_2022_02/762431013" TargetMode="External" /><Relationship Id="rId73" Type="http://schemas.openxmlformats.org/officeDocument/2006/relationships/hyperlink" Target="https://podminky.urs.cz/item/CS_URS_2022_02/764501108" TargetMode="External" /><Relationship Id="rId74" Type="http://schemas.openxmlformats.org/officeDocument/2006/relationships/hyperlink" Target="https://podminky.urs.cz/item/CS_URS_2022_02/764518621" TargetMode="External" /><Relationship Id="rId75" Type="http://schemas.openxmlformats.org/officeDocument/2006/relationships/hyperlink" Target="https://podminky.urs.cz/item/CS_URS_2022_02/013254000" TargetMode="External" /><Relationship Id="rId76" Type="http://schemas.openxmlformats.org/officeDocument/2006/relationships/hyperlink" Target="https://podminky.urs.cz/item/CS_URS_2022_02/020001000" TargetMode="External" /><Relationship Id="rId77" Type="http://schemas.openxmlformats.org/officeDocument/2006/relationships/hyperlink" Target="https://podminky.urs.cz/item/CS_URS_2022_02/030001000" TargetMode="External" /><Relationship Id="rId78" Type="http://schemas.openxmlformats.org/officeDocument/2006/relationships/hyperlink" Target="https://podminky.urs.cz/item/CS_URS_2022_01/071103000" TargetMode="External" /><Relationship Id="rId79" Type="http://schemas.openxmlformats.org/officeDocument/2006/relationships/hyperlink" Target="https://podminky.urs.cz/item/CS_URS_2022_02/090001000" TargetMode="External" /><Relationship Id="rId80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9" t="s">
        <v>0</v>
      </c>
      <c r="AZ1" s="19" t="s">
        <v>1</v>
      </c>
      <c r="BA1" s="19" t="s">
        <v>2</v>
      </c>
      <c r="BB1" s="19" t="s">
        <v>3</v>
      </c>
      <c r="BT1" s="19" t="s">
        <v>4</v>
      </c>
      <c r="BU1" s="19" t="s">
        <v>4</v>
      </c>
      <c r="BV1" s="19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20" t="s">
        <v>6</v>
      </c>
      <c r="BT2" s="20" t="s">
        <v>7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  <c r="BS3" s="20" t="s">
        <v>6</v>
      </c>
      <c r="BT3" s="20" t="s">
        <v>8</v>
      </c>
    </row>
    <row r="4" s="1" customFormat="1" ht="24.96" customHeight="1">
      <c r="B4" s="24"/>
      <c r="C4" s="25"/>
      <c r="D4" s="26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3"/>
      <c r="AS4" s="27" t="s">
        <v>10</v>
      </c>
      <c r="BE4" s="28" t="s">
        <v>11</v>
      </c>
      <c r="BS4" s="20" t="s">
        <v>12</v>
      </c>
    </row>
    <row r="5" s="1" customFormat="1" ht="12" customHeight="1">
      <c r="B5" s="24"/>
      <c r="C5" s="25"/>
      <c r="D5" s="29" t="s">
        <v>13</v>
      </c>
      <c r="E5" s="25"/>
      <c r="F5" s="25"/>
      <c r="G5" s="25"/>
      <c r="H5" s="25"/>
      <c r="I5" s="25"/>
      <c r="J5" s="25"/>
      <c r="K5" s="30" t="s">
        <v>14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3"/>
      <c r="BE5" s="31" t="s">
        <v>15</v>
      </c>
      <c r="BS5" s="20" t="s">
        <v>6</v>
      </c>
    </row>
    <row r="6" s="1" customFormat="1" ht="36.96" customHeight="1">
      <c r="B6" s="24"/>
      <c r="C6" s="25"/>
      <c r="D6" s="32" t="s">
        <v>16</v>
      </c>
      <c r="E6" s="25"/>
      <c r="F6" s="25"/>
      <c r="G6" s="25"/>
      <c r="H6" s="25"/>
      <c r="I6" s="25"/>
      <c r="J6" s="25"/>
      <c r="K6" s="33" t="s">
        <v>17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3"/>
      <c r="BE6" s="34"/>
      <c r="BS6" s="20" t="s">
        <v>6</v>
      </c>
    </row>
    <row r="7" s="1" customFormat="1" ht="12" customHeight="1">
      <c r="B7" s="24"/>
      <c r="C7" s="25"/>
      <c r="D7" s="35" t="s">
        <v>18</v>
      </c>
      <c r="E7" s="25"/>
      <c r="F7" s="25"/>
      <c r="G7" s="25"/>
      <c r="H7" s="25"/>
      <c r="I7" s="25"/>
      <c r="J7" s="25"/>
      <c r="K7" s="30" t="s">
        <v>19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5" t="s">
        <v>20</v>
      </c>
      <c r="AL7" s="25"/>
      <c r="AM7" s="25"/>
      <c r="AN7" s="30" t="s">
        <v>19</v>
      </c>
      <c r="AO7" s="25"/>
      <c r="AP7" s="25"/>
      <c r="AQ7" s="25"/>
      <c r="AR7" s="23"/>
      <c r="BE7" s="34"/>
      <c r="BS7" s="20" t="s">
        <v>6</v>
      </c>
    </row>
    <row r="8" s="1" customFormat="1" ht="12" customHeight="1">
      <c r="B8" s="24"/>
      <c r="C8" s="25"/>
      <c r="D8" s="35" t="s">
        <v>21</v>
      </c>
      <c r="E8" s="25"/>
      <c r="F8" s="25"/>
      <c r="G8" s="25"/>
      <c r="H8" s="25"/>
      <c r="I8" s="25"/>
      <c r="J8" s="25"/>
      <c r="K8" s="30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5" t="s">
        <v>23</v>
      </c>
      <c r="AL8" s="25"/>
      <c r="AM8" s="25"/>
      <c r="AN8" s="36" t="s">
        <v>24</v>
      </c>
      <c r="AO8" s="25"/>
      <c r="AP8" s="25"/>
      <c r="AQ8" s="25"/>
      <c r="AR8" s="23"/>
      <c r="BE8" s="34"/>
      <c r="BS8" s="20" t="s">
        <v>6</v>
      </c>
    </row>
    <row r="9" s="1" customFormat="1" ht="14.4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3"/>
      <c r="BE9" s="34"/>
      <c r="BS9" s="20" t="s">
        <v>6</v>
      </c>
    </row>
    <row r="10" s="1" customFormat="1" ht="12" customHeight="1">
      <c r="B10" s="24"/>
      <c r="C10" s="25"/>
      <c r="D10" s="35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5" t="s">
        <v>26</v>
      </c>
      <c r="AL10" s="25"/>
      <c r="AM10" s="25"/>
      <c r="AN10" s="30" t="s">
        <v>19</v>
      </c>
      <c r="AO10" s="25"/>
      <c r="AP10" s="25"/>
      <c r="AQ10" s="25"/>
      <c r="AR10" s="23"/>
      <c r="BE10" s="34"/>
      <c r="BS10" s="20" t="s">
        <v>6</v>
      </c>
    </row>
    <row r="11" s="1" customFormat="1" ht="18.48" customHeight="1">
      <c r="B11" s="24"/>
      <c r="C11" s="25"/>
      <c r="D11" s="25"/>
      <c r="E11" s="30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5" t="s">
        <v>28</v>
      </c>
      <c r="AL11" s="25"/>
      <c r="AM11" s="25"/>
      <c r="AN11" s="30" t="s">
        <v>19</v>
      </c>
      <c r="AO11" s="25"/>
      <c r="AP11" s="25"/>
      <c r="AQ11" s="25"/>
      <c r="AR11" s="23"/>
      <c r="BE11" s="34"/>
      <c r="BS11" s="20" t="s">
        <v>6</v>
      </c>
    </row>
    <row r="12" s="1" customFormat="1" ht="6.96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3"/>
      <c r="BE12" s="34"/>
      <c r="BS12" s="20" t="s">
        <v>6</v>
      </c>
    </row>
    <row r="13" s="1" customFormat="1" ht="12" customHeight="1">
      <c r="B13" s="24"/>
      <c r="C13" s="25"/>
      <c r="D13" s="35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5" t="s">
        <v>26</v>
      </c>
      <c r="AL13" s="25"/>
      <c r="AM13" s="25"/>
      <c r="AN13" s="37" t="s">
        <v>30</v>
      </c>
      <c r="AO13" s="25"/>
      <c r="AP13" s="25"/>
      <c r="AQ13" s="25"/>
      <c r="AR13" s="23"/>
      <c r="BE13" s="34"/>
      <c r="BS13" s="20" t="s">
        <v>6</v>
      </c>
    </row>
    <row r="14">
      <c r="B14" s="24"/>
      <c r="C14" s="25"/>
      <c r="D14" s="25"/>
      <c r="E14" s="37" t="s">
        <v>30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 t="s">
        <v>28</v>
      </c>
      <c r="AL14" s="25"/>
      <c r="AM14" s="25"/>
      <c r="AN14" s="37" t="s">
        <v>30</v>
      </c>
      <c r="AO14" s="25"/>
      <c r="AP14" s="25"/>
      <c r="AQ14" s="25"/>
      <c r="AR14" s="23"/>
      <c r="BE14" s="34"/>
      <c r="BS14" s="20" t="s">
        <v>6</v>
      </c>
    </row>
    <row r="15" s="1" customFormat="1" ht="6.96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3"/>
      <c r="BE15" s="34"/>
      <c r="BS15" s="20" t="s">
        <v>4</v>
      </c>
    </row>
    <row r="16" s="1" customFormat="1" ht="12" customHeight="1">
      <c r="B16" s="24"/>
      <c r="C16" s="25"/>
      <c r="D16" s="35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5" t="s">
        <v>26</v>
      </c>
      <c r="AL16" s="25"/>
      <c r="AM16" s="25"/>
      <c r="AN16" s="30" t="s">
        <v>19</v>
      </c>
      <c r="AO16" s="25"/>
      <c r="AP16" s="25"/>
      <c r="AQ16" s="25"/>
      <c r="AR16" s="23"/>
      <c r="BE16" s="34"/>
      <c r="BS16" s="20" t="s">
        <v>4</v>
      </c>
    </row>
    <row r="17" s="1" customFormat="1" ht="18.48" customHeight="1">
      <c r="B17" s="24"/>
      <c r="C17" s="25"/>
      <c r="D17" s="25"/>
      <c r="E17" s="30" t="s">
        <v>32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5" t="s">
        <v>28</v>
      </c>
      <c r="AL17" s="25"/>
      <c r="AM17" s="25"/>
      <c r="AN17" s="30" t="s">
        <v>19</v>
      </c>
      <c r="AO17" s="25"/>
      <c r="AP17" s="25"/>
      <c r="AQ17" s="25"/>
      <c r="AR17" s="23"/>
      <c r="BE17" s="34"/>
      <c r="BS17" s="20" t="s">
        <v>33</v>
      </c>
    </row>
    <row r="18" s="1" customFormat="1" ht="6.96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3"/>
      <c r="BE18" s="34"/>
      <c r="BS18" s="20" t="s">
        <v>6</v>
      </c>
    </row>
    <row r="19" s="1" customFormat="1" ht="12" customHeight="1">
      <c r="B19" s="24"/>
      <c r="C19" s="25"/>
      <c r="D19" s="35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5" t="s">
        <v>26</v>
      </c>
      <c r="AL19" s="25"/>
      <c r="AM19" s="25"/>
      <c r="AN19" s="30" t="s">
        <v>19</v>
      </c>
      <c r="AO19" s="25"/>
      <c r="AP19" s="25"/>
      <c r="AQ19" s="25"/>
      <c r="AR19" s="23"/>
      <c r="BE19" s="34"/>
      <c r="BS19" s="20" t="s">
        <v>6</v>
      </c>
    </row>
    <row r="20" s="1" customFormat="1" ht="18.48" customHeight="1">
      <c r="B20" s="24"/>
      <c r="C20" s="25"/>
      <c r="D20" s="25"/>
      <c r="E20" s="30" t="s">
        <v>32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5" t="s">
        <v>28</v>
      </c>
      <c r="AL20" s="25"/>
      <c r="AM20" s="25"/>
      <c r="AN20" s="30" t="s">
        <v>19</v>
      </c>
      <c r="AO20" s="25"/>
      <c r="AP20" s="25"/>
      <c r="AQ20" s="25"/>
      <c r="AR20" s="23"/>
      <c r="BE20" s="34"/>
      <c r="BS20" s="20" t="s">
        <v>4</v>
      </c>
    </row>
    <row r="21" s="1" customFormat="1" ht="6.96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3"/>
      <c r="BE21" s="34"/>
    </row>
    <row r="22" s="1" customFormat="1" ht="12" customHeight="1">
      <c r="B22" s="24"/>
      <c r="C22" s="25"/>
      <c r="D22" s="35" t="s">
        <v>35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3"/>
      <c r="BE22" s="34"/>
    </row>
    <row r="23" s="1" customFormat="1" ht="47.25" customHeight="1">
      <c r="B23" s="24"/>
      <c r="C23" s="25"/>
      <c r="D23" s="25"/>
      <c r="E23" s="39" t="s">
        <v>36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5"/>
      <c r="AP23" s="25"/>
      <c r="AQ23" s="25"/>
      <c r="AR23" s="23"/>
      <c r="BE23" s="34"/>
    </row>
    <row r="24" s="1" customFormat="1" ht="6.96" customHeight="1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3"/>
      <c r="BE24" s="34"/>
    </row>
    <row r="25" s="1" customFormat="1" ht="6.96" customHeight="1">
      <c r="B25" s="24"/>
      <c r="C25" s="25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25"/>
      <c r="AQ25" s="25"/>
      <c r="AR25" s="23"/>
      <c r="BE25" s="34"/>
    </row>
    <row r="26" s="2" customFormat="1" ht="25.92" customHeight="1">
      <c r="A26" s="41"/>
      <c r="B26" s="42"/>
      <c r="C26" s="43"/>
      <c r="D26" s="44" t="s">
        <v>37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>
        <f>ROUND(AG54,2)</f>
        <v>0</v>
      </c>
      <c r="AL26" s="45"/>
      <c r="AM26" s="45"/>
      <c r="AN26" s="45"/>
      <c r="AO26" s="45"/>
      <c r="AP26" s="43"/>
      <c r="AQ26" s="43"/>
      <c r="AR26" s="47"/>
      <c r="BE26" s="34"/>
    </row>
    <row r="27" s="2" customFormat="1" ht="6.96" customHeight="1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7"/>
      <c r="BE27" s="34"/>
    </row>
    <row r="28" s="2" customFormat="1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8" t="s">
        <v>38</v>
      </c>
      <c r="M28" s="48"/>
      <c r="N28" s="48"/>
      <c r="O28" s="48"/>
      <c r="P28" s="48"/>
      <c r="Q28" s="43"/>
      <c r="R28" s="43"/>
      <c r="S28" s="43"/>
      <c r="T28" s="43"/>
      <c r="U28" s="43"/>
      <c r="V28" s="43"/>
      <c r="W28" s="48" t="s">
        <v>39</v>
      </c>
      <c r="X28" s="48"/>
      <c r="Y28" s="48"/>
      <c r="Z28" s="48"/>
      <c r="AA28" s="48"/>
      <c r="AB28" s="48"/>
      <c r="AC28" s="48"/>
      <c r="AD28" s="48"/>
      <c r="AE28" s="48"/>
      <c r="AF28" s="43"/>
      <c r="AG28" s="43"/>
      <c r="AH28" s="43"/>
      <c r="AI28" s="43"/>
      <c r="AJ28" s="43"/>
      <c r="AK28" s="48" t="s">
        <v>40</v>
      </c>
      <c r="AL28" s="48"/>
      <c r="AM28" s="48"/>
      <c r="AN28" s="48"/>
      <c r="AO28" s="48"/>
      <c r="AP28" s="43"/>
      <c r="AQ28" s="43"/>
      <c r="AR28" s="47"/>
      <c r="BE28" s="34"/>
    </row>
    <row r="29" s="3" customFormat="1" ht="14.4" customHeight="1">
      <c r="A29" s="3"/>
      <c r="B29" s="49"/>
      <c r="C29" s="50"/>
      <c r="D29" s="35" t="s">
        <v>41</v>
      </c>
      <c r="E29" s="50"/>
      <c r="F29" s="35" t="s">
        <v>42</v>
      </c>
      <c r="G29" s="50"/>
      <c r="H29" s="50"/>
      <c r="I29" s="50"/>
      <c r="J29" s="50"/>
      <c r="K29" s="50"/>
      <c r="L29" s="51">
        <v>0.20999999999999999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2">
        <f>ROUND(AZ54,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2">
        <f>ROUND(AV54, 2)</f>
        <v>0</v>
      </c>
      <c r="AL29" s="50"/>
      <c r="AM29" s="50"/>
      <c r="AN29" s="50"/>
      <c r="AO29" s="50"/>
      <c r="AP29" s="50"/>
      <c r="AQ29" s="50"/>
      <c r="AR29" s="53"/>
      <c r="BE29" s="54"/>
    </row>
    <row r="30" s="3" customFormat="1" ht="14.4" customHeight="1">
      <c r="A30" s="3"/>
      <c r="B30" s="49"/>
      <c r="C30" s="50"/>
      <c r="D30" s="50"/>
      <c r="E30" s="50"/>
      <c r="F30" s="35" t="s">
        <v>43</v>
      </c>
      <c r="G30" s="50"/>
      <c r="H30" s="50"/>
      <c r="I30" s="50"/>
      <c r="J30" s="50"/>
      <c r="K30" s="50"/>
      <c r="L30" s="51">
        <v>0.14999999999999999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2">
        <f>ROUND(BA54,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2">
        <f>ROUND(AW54, 2)</f>
        <v>0</v>
      </c>
      <c r="AL30" s="50"/>
      <c r="AM30" s="50"/>
      <c r="AN30" s="50"/>
      <c r="AO30" s="50"/>
      <c r="AP30" s="50"/>
      <c r="AQ30" s="50"/>
      <c r="AR30" s="53"/>
      <c r="BE30" s="54"/>
    </row>
    <row r="31" hidden="1" s="3" customFormat="1" ht="14.4" customHeight="1">
      <c r="A31" s="3"/>
      <c r="B31" s="49"/>
      <c r="C31" s="50"/>
      <c r="D31" s="50"/>
      <c r="E31" s="50"/>
      <c r="F31" s="35" t="s">
        <v>44</v>
      </c>
      <c r="G31" s="50"/>
      <c r="H31" s="50"/>
      <c r="I31" s="50"/>
      <c r="J31" s="50"/>
      <c r="K31" s="50"/>
      <c r="L31" s="51">
        <v>0.20999999999999999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2">
        <f>ROUND(BB54, 2)</f>
        <v>0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2">
        <v>0</v>
      </c>
      <c r="AL31" s="50"/>
      <c r="AM31" s="50"/>
      <c r="AN31" s="50"/>
      <c r="AO31" s="50"/>
      <c r="AP31" s="50"/>
      <c r="AQ31" s="50"/>
      <c r="AR31" s="53"/>
      <c r="BE31" s="54"/>
    </row>
    <row r="32" hidden="1" s="3" customFormat="1" ht="14.4" customHeight="1">
      <c r="A32" s="3"/>
      <c r="B32" s="49"/>
      <c r="C32" s="50"/>
      <c r="D32" s="50"/>
      <c r="E32" s="50"/>
      <c r="F32" s="35" t="s">
        <v>45</v>
      </c>
      <c r="G32" s="50"/>
      <c r="H32" s="50"/>
      <c r="I32" s="50"/>
      <c r="J32" s="50"/>
      <c r="K32" s="50"/>
      <c r="L32" s="51">
        <v>0.14999999999999999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2">
        <f>ROUND(BC54, 2)</f>
        <v>0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2">
        <v>0</v>
      </c>
      <c r="AL32" s="50"/>
      <c r="AM32" s="50"/>
      <c r="AN32" s="50"/>
      <c r="AO32" s="50"/>
      <c r="AP32" s="50"/>
      <c r="AQ32" s="50"/>
      <c r="AR32" s="53"/>
      <c r="BE32" s="54"/>
    </row>
    <row r="33" hidden="1" s="3" customFormat="1" ht="14.4" customHeight="1">
      <c r="A33" s="3"/>
      <c r="B33" s="49"/>
      <c r="C33" s="50"/>
      <c r="D33" s="50"/>
      <c r="E33" s="50"/>
      <c r="F33" s="35" t="s">
        <v>46</v>
      </c>
      <c r="G33" s="50"/>
      <c r="H33" s="50"/>
      <c r="I33" s="50"/>
      <c r="J33" s="50"/>
      <c r="K33" s="50"/>
      <c r="L33" s="51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2">
        <f>ROUND(BD54,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2">
        <v>0</v>
      </c>
      <c r="AL33" s="50"/>
      <c r="AM33" s="50"/>
      <c r="AN33" s="50"/>
      <c r="AO33" s="50"/>
      <c r="AP33" s="50"/>
      <c r="AQ33" s="50"/>
      <c r="AR33" s="53"/>
      <c r="BE33" s="3"/>
    </row>
    <row r="34" s="2" customFormat="1" ht="6.96" customHeight="1">
      <c r="A34" s="41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  <c r="BE34" s="41"/>
    </row>
    <row r="35" s="2" customFormat="1" ht="25.92" customHeight="1">
      <c r="A35" s="41"/>
      <c r="B35" s="42"/>
      <c r="C35" s="55"/>
      <c r="D35" s="56" t="s">
        <v>47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48</v>
      </c>
      <c r="U35" s="57"/>
      <c r="V35" s="57"/>
      <c r="W35" s="57"/>
      <c r="X35" s="59" t="s">
        <v>49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7"/>
      <c r="BE35" s="41"/>
    </row>
    <row r="36" s="2" customFormat="1" ht="6.96" customHeight="1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  <c r="BE36" s="41"/>
    </row>
    <row r="37" s="2" customFormat="1" ht="6.96" customHeight="1">
      <c r="A37" s="41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47"/>
      <c r="BE37" s="41"/>
    </row>
    <row r="41" s="2" customFormat="1" ht="6.96" customHeight="1">
      <c r="A41" s="41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47"/>
      <c r="BE41" s="41"/>
    </row>
    <row r="42" s="2" customFormat="1" ht="24.96" customHeight="1">
      <c r="A42" s="41"/>
      <c r="B42" s="42"/>
      <c r="C42" s="26" t="s">
        <v>50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  <c r="BE42" s="41"/>
    </row>
    <row r="43" s="2" customFormat="1" ht="6.96" customHeight="1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  <c r="BE43" s="41"/>
    </row>
    <row r="44" s="4" customFormat="1" ht="12" customHeight="1">
      <c r="A44" s="4"/>
      <c r="B44" s="66"/>
      <c r="C44" s="35" t="s">
        <v>13</v>
      </c>
      <c r="D44" s="67"/>
      <c r="E44" s="67"/>
      <c r="F44" s="67"/>
      <c r="G44" s="67"/>
      <c r="H44" s="67"/>
      <c r="I44" s="67"/>
      <c r="J44" s="67"/>
      <c r="K44" s="67"/>
      <c r="L44" s="67" t="str">
        <f>K5</f>
        <v>22_b_12_a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BE44" s="4"/>
    </row>
    <row r="45" s="5" customFormat="1" ht="36.96" customHeight="1">
      <c r="A45" s="5"/>
      <c r="B45" s="69"/>
      <c r="C45" s="70" t="s">
        <v>16</v>
      </c>
      <c r="D45" s="71"/>
      <c r="E45" s="71"/>
      <c r="F45" s="71"/>
      <c r="G45" s="71"/>
      <c r="H45" s="71"/>
      <c r="I45" s="71"/>
      <c r="J45" s="71"/>
      <c r="K45" s="71"/>
      <c r="L45" s="72" t="str">
        <f>K6</f>
        <v>ZŠ F-M, Lískovec 320 – hydroizolace spodní stavby I.etapa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3"/>
      <c r="BE45" s="5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  <c r="BE46" s="41"/>
    </row>
    <row r="47" s="2" customFormat="1" ht="12" customHeight="1">
      <c r="A47" s="41"/>
      <c r="B47" s="42"/>
      <c r="C47" s="35" t="s">
        <v>21</v>
      </c>
      <c r="D47" s="43"/>
      <c r="E47" s="43"/>
      <c r="F47" s="43"/>
      <c r="G47" s="43"/>
      <c r="H47" s="43"/>
      <c r="I47" s="43"/>
      <c r="J47" s="43"/>
      <c r="K47" s="43"/>
      <c r="L47" s="74" t="str">
        <f>IF(K8="","",K8)</f>
        <v>K Sedlištím 320, Lískovec, 738 01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35" t="s">
        <v>23</v>
      </c>
      <c r="AJ47" s="43"/>
      <c r="AK47" s="43"/>
      <c r="AL47" s="43"/>
      <c r="AM47" s="75" t="str">
        <f>IF(AN8= "","",AN8)</f>
        <v>21. 11. 2022</v>
      </c>
      <c r="AN47" s="75"/>
      <c r="AO47" s="43"/>
      <c r="AP47" s="43"/>
      <c r="AQ47" s="43"/>
      <c r="AR47" s="47"/>
      <c r="B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7"/>
      <c r="BE48" s="41"/>
    </row>
    <row r="49" s="2" customFormat="1" ht="15.15" customHeight="1">
      <c r="A49" s="41"/>
      <c r="B49" s="42"/>
      <c r="C49" s="35" t="s">
        <v>25</v>
      </c>
      <c r="D49" s="43"/>
      <c r="E49" s="43"/>
      <c r="F49" s="43"/>
      <c r="G49" s="43"/>
      <c r="H49" s="43"/>
      <c r="I49" s="43"/>
      <c r="J49" s="43"/>
      <c r="K49" s="43"/>
      <c r="L49" s="67" t="str">
        <f>IF(E11= "","",E11)</f>
        <v>Statutární město Frýdek-Místek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35" t="s">
        <v>31</v>
      </c>
      <c r="AJ49" s="43"/>
      <c r="AK49" s="43"/>
      <c r="AL49" s="43"/>
      <c r="AM49" s="76" t="str">
        <f>IF(E17="","",E17)</f>
        <v>BENEPRO, a.s.</v>
      </c>
      <c r="AN49" s="67"/>
      <c r="AO49" s="67"/>
      <c r="AP49" s="67"/>
      <c r="AQ49" s="43"/>
      <c r="AR49" s="47"/>
      <c r="AS49" s="77" t="s">
        <v>51</v>
      </c>
      <c r="AT49" s="78"/>
      <c r="AU49" s="79"/>
      <c r="AV49" s="79"/>
      <c r="AW49" s="79"/>
      <c r="AX49" s="79"/>
      <c r="AY49" s="79"/>
      <c r="AZ49" s="79"/>
      <c r="BA49" s="79"/>
      <c r="BB49" s="79"/>
      <c r="BC49" s="79"/>
      <c r="BD49" s="80"/>
      <c r="BE49" s="41"/>
    </row>
    <row r="50" s="2" customFormat="1" ht="15.15" customHeight="1">
      <c r="A50" s="41"/>
      <c r="B50" s="42"/>
      <c r="C50" s="35" t="s">
        <v>29</v>
      </c>
      <c r="D50" s="43"/>
      <c r="E50" s="43"/>
      <c r="F50" s="43"/>
      <c r="G50" s="43"/>
      <c r="H50" s="43"/>
      <c r="I50" s="43"/>
      <c r="J50" s="43"/>
      <c r="K50" s="43"/>
      <c r="L50" s="67" t="str">
        <f>IF(E14= "Vyplň údaj","",E14)</f>
        <v/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35" t="s">
        <v>34</v>
      </c>
      <c r="AJ50" s="43"/>
      <c r="AK50" s="43"/>
      <c r="AL50" s="43"/>
      <c r="AM50" s="76" t="str">
        <f>IF(E20="","",E20)</f>
        <v>BENEPRO, a.s.</v>
      </c>
      <c r="AN50" s="67"/>
      <c r="AO50" s="67"/>
      <c r="AP50" s="67"/>
      <c r="AQ50" s="43"/>
      <c r="AR50" s="47"/>
      <c r="AS50" s="81"/>
      <c r="AT50" s="82"/>
      <c r="AU50" s="83"/>
      <c r="AV50" s="83"/>
      <c r="AW50" s="83"/>
      <c r="AX50" s="83"/>
      <c r="AY50" s="83"/>
      <c r="AZ50" s="83"/>
      <c r="BA50" s="83"/>
      <c r="BB50" s="83"/>
      <c r="BC50" s="83"/>
      <c r="BD50" s="84"/>
      <c r="BE50" s="41"/>
    </row>
    <row r="51" s="2" customFormat="1" ht="10.8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7"/>
      <c r="AS51" s="85"/>
      <c r="AT51" s="86"/>
      <c r="AU51" s="87"/>
      <c r="AV51" s="87"/>
      <c r="AW51" s="87"/>
      <c r="AX51" s="87"/>
      <c r="AY51" s="87"/>
      <c r="AZ51" s="87"/>
      <c r="BA51" s="87"/>
      <c r="BB51" s="87"/>
      <c r="BC51" s="87"/>
      <c r="BD51" s="88"/>
      <c r="BE51" s="41"/>
    </row>
    <row r="52" s="2" customFormat="1" ht="29.28" customHeight="1">
      <c r="A52" s="41"/>
      <c r="B52" s="42"/>
      <c r="C52" s="89" t="s">
        <v>52</v>
      </c>
      <c r="D52" s="90"/>
      <c r="E52" s="90"/>
      <c r="F52" s="90"/>
      <c r="G52" s="90"/>
      <c r="H52" s="91"/>
      <c r="I52" s="92" t="s">
        <v>53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3" t="s">
        <v>54</v>
      </c>
      <c r="AH52" s="90"/>
      <c r="AI52" s="90"/>
      <c r="AJ52" s="90"/>
      <c r="AK52" s="90"/>
      <c r="AL52" s="90"/>
      <c r="AM52" s="90"/>
      <c r="AN52" s="92" t="s">
        <v>55</v>
      </c>
      <c r="AO52" s="90"/>
      <c r="AP52" s="90"/>
      <c r="AQ52" s="94" t="s">
        <v>56</v>
      </c>
      <c r="AR52" s="47"/>
      <c r="AS52" s="95" t="s">
        <v>57</v>
      </c>
      <c r="AT52" s="96" t="s">
        <v>58</v>
      </c>
      <c r="AU52" s="96" t="s">
        <v>59</v>
      </c>
      <c r="AV52" s="96" t="s">
        <v>60</v>
      </c>
      <c r="AW52" s="96" t="s">
        <v>61</v>
      </c>
      <c r="AX52" s="96" t="s">
        <v>62</v>
      </c>
      <c r="AY52" s="96" t="s">
        <v>63</v>
      </c>
      <c r="AZ52" s="96" t="s">
        <v>64</v>
      </c>
      <c r="BA52" s="96" t="s">
        <v>65</v>
      </c>
      <c r="BB52" s="96" t="s">
        <v>66</v>
      </c>
      <c r="BC52" s="96" t="s">
        <v>67</v>
      </c>
      <c r="BD52" s="97" t="s">
        <v>68</v>
      </c>
      <c r="BE52" s="41"/>
    </row>
    <row r="53" s="2" customFormat="1" ht="10.8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7"/>
      <c r="AS53" s="98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100"/>
      <c r="BE53" s="41"/>
    </row>
    <row r="54" s="6" customFormat="1" ht="32.4" customHeight="1">
      <c r="A54" s="6"/>
      <c r="B54" s="101"/>
      <c r="C54" s="102" t="s">
        <v>69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>
        <f>ROUND(AG55+AG60,2)</f>
        <v>0</v>
      </c>
      <c r="AH54" s="104"/>
      <c r="AI54" s="104"/>
      <c r="AJ54" s="104"/>
      <c r="AK54" s="104"/>
      <c r="AL54" s="104"/>
      <c r="AM54" s="104"/>
      <c r="AN54" s="105">
        <f>SUM(AG54,AT54)</f>
        <v>0</v>
      </c>
      <c r="AO54" s="105"/>
      <c r="AP54" s="105"/>
      <c r="AQ54" s="106" t="s">
        <v>19</v>
      </c>
      <c r="AR54" s="107"/>
      <c r="AS54" s="108">
        <f>ROUND(AS55+AS60,2)</f>
        <v>0</v>
      </c>
      <c r="AT54" s="109">
        <f>ROUND(SUM(AV54:AW54),2)</f>
        <v>0</v>
      </c>
      <c r="AU54" s="110">
        <f>ROUND(AU55+AU60,5)</f>
        <v>0</v>
      </c>
      <c r="AV54" s="109">
        <f>ROUND(AZ54*L29,2)</f>
        <v>0</v>
      </c>
      <c r="AW54" s="109">
        <f>ROUND(BA54*L30,2)</f>
        <v>0</v>
      </c>
      <c r="AX54" s="109">
        <f>ROUND(BB54*L29,2)</f>
        <v>0</v>
      </c>
      <c r="AY54" s="109">
        <f>ROUND(BC54*L30,2)</f>
        <v>0</v>
      </c>
      <c r="AZ54" s="109">
        <f>ROUND(AZ55+AZ60,2)</f>
        <v>0</v>
      </c>
      <c r="BA54" s="109">
        <f>ROUND(BA55+BA60,2)</f>
        <v>0</v>
      </c>
      <c r="BB54" s="109">
        <f>ROUND(BB55+BB60,2)</f>
        <v>0</v>
      </c>
      <c r="BC54" s="109">
        <f>ROUND(BC55+BC60,2)</f>
        <v>0</v>
      </c>
      <c r="BD54" s="111">
        <f>ROUND(BD55+BD60,2)</f>
        <v>0</v>
      </c>
      <c r="BE54" s="6"/>
      <c r="BS54" s="112" t="s">
        <v>70</v>
      </c>
      <c r="BT54" s="112" t="s">
        <v>71</v>
      </c>
      <c r="BU54" s="113" t="s">
        <v>72</v>
      </c>
      <c r="BV54" s="112" t="s">
        <v>73</v>
      </c>
      <c r="BW54" s="112" t="s">
        <v>5</v>
      </c>
      <c r="BX54" s="112" t="s">
        <v>74</v>
      </c>
      <c r="CL54" s="112" t="s">
        <v>19</v>
      </c>
    </row>
    <row r="55" s="7" customFormat="1" ht="16.5" customHeight="1">
      <c r="A55" s="7"/>
      <c r="B55" s="114"/>
      <c r="C55" s="115"/>
      <c r="D55" s="116" t="s">
        <v>75</v>
      </c>
      <c r="E55" s="116"/>
      <c r="F55" s="116"/>
      <c r="G55" s="116"/>
      <c r="H55" s="116"/>
      <c r="I55" s="117"/>
      <c r="J55" s="116" t="s">
        <v>76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ROUND(AG56+AG57,2)</f>
        <v>0</v>
      </c>
      <c r="AH55" s="117"/>
      <c r="AI55" s="117"/>
      <c r="AJ55" s="117"/>
      <c r="AK55" s="117"/>
      <c r="AL55" s="117"/>
      <c r="AM55" s="117"/>
      <c r="AN55" s="119">
        <f>SUM(AG55,AT55)</f>
        <v>0</v>
      </c>
      <c r="AO55" s="117"/>
      <c r="AP55" s="117"/>
      <c r="AQ55" s="120" t="s">
        <v>77</v>
      </c>
      <c r="AR55" s="121"/>
      <c r="AS55" s="122">
        <f>ROUND(AS56+AS57,2)</f>
        <v>0</v>
      </c>
      <c r="AT55" s="123">
        <f>ROUND(SUM(AV55:AW55),2)</f>
        <v>0</v>
      </c>
      <c r="AU55" s="124">
        <f>ROUND(AU56+AU57,5)</f>
        <v>0</v>
      </c>
      <c r="AV55" s="123">
        <f>ROUND(AZ55*L29,2)</f>
        <v>0</v>
      </c>
      <c r="AW55" s="123">
        <f>ROUND(BA55*L30,2)</f>
        <v>0</v>
      </c>
      <c r="AX55" s="123">
        <f>ROUND(BB55*L29,2)</f>
        <v>0</v>
      </c>
      <c r="AY55" s="123">
        <f>ROUND(BC55*L30,2)</f>
        <v>0</v>
      </c>
      <c r="AZ55" s="123">
        <f>ROUND(AZ56+AZ57,2)</f>
        <v>0</v>
      </c>
      <c r="BA55" s="123">
        <f>ROUND(BA56+BA57,2)</f>
        <v>0</v>
      </c>
      <c r="BB55" s="123">
        <f>ROUND(BB56+BB57,2)</f>
        <v>0</v>
      </c>
      <c r="BC55" s="123">
        <f>ROUND(BC56+BC57,2)</f>
        <v>0</v>
      </c>
      <c r="BD55" s="125">
        <f>ROUND(BD56+BD57,2)</f>
        <v>0</v>
      </c>
      <c r="BE55" s="7"/>
      <c r="BS55" s="126" t="s">
        <v>70</v>
      </c>
      <c r="BT55" s="126" t="s">
        <v>78</v>
      </c>
      <c r="BU55" s="126" t="s">
        <v>72</v>
      </c>
      <c r="BV55" s="126" t="s">
        <v>73</v>
      </c>
      <c r="BW55" s="126" t="s">
        <v>79</v>
      </c>
      <c r="BX55" s="126" t="s">
        <v>5</v>
      </c>
      <c r="CL55" s="126" t="s">
        <v>19</v>
      </c>
      <c r="CM55" s="126" t="s">
        <v>80</v>
      </c>
    </row>
    <row r="56" s="4" customFormat="1" ht="16.5" customHeight="1">
      <c r="A56" s="127" t="s">
        <v>81</v>
      </c>
      <c r="B56" s="66"/>
      <c r="C56" s="128"/>
      <c r="D56" s="128"/>
      <c r="E56" s="129" t="s">
        <v>82</v>
      </c>
      <c r="F56" s="129"/>
      <c r="G56" s="129"/>
      <c r="H56" s="129"/>
      <c r="I56" s="129"/>
      <c r="J56" s="128"/>
      <c r="K56" s="129" t="s">
        <v>83</v>
      </c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30">
        <f>'SO 01.1 - Sanace suterénn...'!J32</f>
        <v>0</v>
      </c>
      <c r="AH56" s="128"/>
      <c r="AI56" s="128"/>
      <c r="AJ56" s="128"/>
      <c r="AK56" s="128"/>
      <c r="AL56" s="128"/>
      <c r="AM56" s="128"/>
      <c r="AN56" s="130">
        <f>SUM(AG56,AT56)</f>
        <v>0</v>
      </c>
      <c r="AO56" s="128"/>
      <c r="AP56" s="128"/>
      <c r="AQ56" s="131" t="s">
        <v>84</v>
      </c>
      <c r="AR56" s="68"/>
      <c r="AS56" s="132">
        <v>0</v>
      </c>
      <c r="AT56" s="133">
        <f>ROUND(SUM(AV56:AW56),2)</f>
        <v>0</v>
      </c>
      <c r="AU56" s="134">
        <f>'SO 01.1 - Sanace suterénn...'!P97</f>
        <v>0</v>
      </c>
      <c r="AV56" s="133">
        <f>'SO 01.1 - Sanace suterénn...'!J35</f>
        <v>0</v>
      </c>
      <c r="AW56" s="133">
        <f>'SO 01.1 - Sanace suterénn...'!J36</f>
        <v>0</v>
      </c>
      <c r="AX56" s="133">
        <f>'SO 01.1 - Sanace suterénn...'!J37</f>
        <v>0</v>
      </c>
      <c r="AY56" s="133">
        <f>'SO 01.1 - Sanace suterénn...'!J38</f>
        <v>0</v>
      </c>
      <c r="AZ56" s="133">
        <f>'SO 01.1 - Sanace suterénn...'!F35</f>
        <v>0</v>
      </c>
      <c r="BA56" s="133">
        <f>'SO 01.1 - Sanace suterénn...'!F36</f>
        <v>0</v>
      </c>
      <c r="BB56" s="133">
        <f>'SO 01.1 - Sanace suterénn...'!F37</f>
        <v>0</v>
      </c>
      <c r="BC56" s="133">
        <f>'SO 01.1 - Sanace suterénn...'!F38</f>
        <v>0</v>
      </c>
      <c r="BD56" s="135">
        <f>'SO 01.1 - Sanace suterénn...'!F39</f>
        <v>0</v>
      </c>
      <c r="BE56" s="4"/>
      <c r="BT56" s="136" t="s">
        <v>80</v>
      </c>
      <c r="BV56" s="136" t="s">
        <v>73</v>
      </c>
      <c r="BW56" s="136" t="s">
        <v>85</v>
      </c>
      <c r="BX56" s="136" t="s">
        <v>79</v>
      </c>
      <c r="CL56" s="136" t="s">
        <v>19</v>
      </c>
    </row>
    <row r="57" s="4" customFormat="1" ht="16.5" customHeight="1">
      <c r="A57" s="4"/>
      <c r="B57" s="66"/>
      <c r="C57" s="128"/>
      <c r="D57" s="128"/>
      <c r="E57" s="129" t="s">
        <v>86</v>
      </c>
      <c r="F57" s="129"/>
      <c r="G57" s="129"/>
      <c r="H57" s="129"/>
      <c r="I57" s="129"/>
      <c r="J57" s="128"/>
      <c r="K57" s="129" t="s">
        <v>87</v>
      </c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37">
        <f>ROUND(SUM(AG58:AG59),2)</f>
        <v>0</v>
      </c>
      <c r="AH57" s="128"/>
      <c r="AI57" s="128"/>
      <c r="AJ57" s="128"/>
      <c r="AK57" s="128"/>
      <c r="AL57" s="128"/>
      <c r="AM57" s="128"/>
      <c r="AN57" s="130">
        <f>SUM(AG57,AT57)</f>
        <v>0</v>
      </c>
      <c r="AO57" s="128"/>
      <c r="AP57" s="128"/>
      <c r="AQ57" s="131" t="s">
        <v>84</v>
      </c>
      <c r="AR57" s="68"/>
      <c r="AS57" s="132">
        <f>ROUND(SUM(AS58:AS59),2)</f>
        <v>0</v>
      </c>
      <c r="AT57" s="133">
        <f>ROUND(SUM(AV57:AW57),2)</f>
        <v>0</v>
      </c>
      <c r="AU57" s="134">
        <f>ROUND(SUM(AU58:AU59),5)</f>
        <v>0</v>
      </c>
      <c r="AV57" s="133">
        <f>ROUND(AZ57*L29,2)</f>
        <v>0</v>
      </c>
      <c r="AW57" s="133">
        <f>ROUND(BA57*L30,2)</f>
        <v>0</v>
      </c>
      <c r="AX57" s="133">
        <f>ROUND(BB57*L29,2)</f>
        <v>0</v>
      </c>
      <c r="AY57" s="133">
        <f>ROUND(BC57*L30,2)</f>
        <v>0</v>
      </c>
      <c r="AZ57" s="133">
        <f>ROUND(SUM(AZ58:AZ59),2)</f>
        <v>0</v>
      </c>
      <c r="BA57" s="133">
        <f>ROUND(SUM(BA58:BA59),2)</f>
        <v>0</v>
      </c>
      <c r="BB57" s="133">
        <f>ROUND(SUM(BB58:BB59),2)</f>
        <v>0</v>
      </c>
      <c r="BC57" s="133">
        <f>ROUND(SUM(BC58:BC59),2)</f>
        <v>0</v>
      </c>
      <c r="BD57" s="135">
        <f>ROUND(SUM(BD58:BD59),2)</f>
        <v>0</v>
      </c>
      <c r="BE57" s="4"/>
      <c r="BS57" s="136" t="s">
        <v>70</v>
      </c>
      <c r="BT57" s="136" t="s">
        <v>80</v>
      </c>
      <c r="BU57" s="136" t="s">
        <v>72</v>
      </c>
      <c r="BV57" s="136" t="s">
        <v>73</v>
      </c>
      <c r="BW57" s="136" t="s">
        <v>88</v>
      </c>
      <c r="BX57" s="136" t="s">
        <v>79</v>
      </c>
      <c r="CL57" s="136" t="s">
        <v>19</v>
      </c>
    </row>
    <row r="58" s="4" customFormat="1" ht="16.5" customHeight="1">
      <c r="A58" s="127" t="s">
        <v>81</v>
      </c>
      <c r="B58" s="66"/>
      <c r="C58" s="128"/>
      <c r="D58" s="128"/>
      <c r="E58" s="128"/>
      <c r="F58" s="129" t="s">
        <v>78</v>
      </c>
      <c r="G58" s="129"/>
      <c r="H58" s="129"/>
      <c r="I58" s="129"/>
      <c r="J58" s="129"/>
      <c r="K58" s="128"/>
      <c r="L58" s="129" t="s">
        <v>89</v>
      </c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30">
        <f>'1 - Elektroinstalace'!J34</f>
        <v>0</v>
      </c>
      <c r="AH58" s="128"/>
      <c r="AI58" s="128"/>
      <c r="AJ58" s="128"/>
      <c r="AK58" s="128"/>
      <c r="AL58" s="128"/>
      <c r="AM58" s="128"/>
      <c r="AN58" s="130">
        <f>SUM(AG58,AT58)</f>
        <v>0</v>
      </c>
      <c r="AO58" s="128"/>
      <c r="AP58" s="128"/>
      <c r="AQ58" s="131" t="s">
        <v>84</v>
      </c>
      <c r="AR58" s="68"/>
      <c r="AS58" s="132">
        <v>0</v>
      </c>
      <c r="AT58" s="133">
        <f>ROUND(SUM(AV58:AW58),2)</f>
        <v>0</v>
      </c>
      <c r="AU58" s="134">
        <f>'1 - Elektroinstalace'!P96</f>
        <v>0</v>
      </c>
      <c r="AV58" s="133">
        <f>'1 - Elektroinstalace'!J37</f>
        <v>0</v>
      </c>
      <c r="AW58" s="133">
        <f>'1 - Elektroinstalace'!J38</f>
        <v>0</v>
      </c>
      <c r="AX58" s="133">
        <f>'1 - Elektroinstalace'!J39</f>
        <v>0</v>
      </c>
      <c r="AY58" s="133">
        <f>'1 - Elektroinstalace'!J40</f>
        <v>0</v>
      </c>
      <c r="AZ58" s="133">
        <f>'1 - Elektroinstalace'!F37</f>
        <v>0</v>
      </c>
      <c r="BA58" s="133">
        <f>'1 - Elektroinstalace'!F38</f>
        <v>0</v>
      </c>
      <c r="BB58" s="133">
        <f>'1 - Elektroinstalace'!F39</f>
        <v>0</v>
      </c>
      <c r="BC58" s="133">
        <f>'1 - Elektroinstalace'!F40</f>
        <v>0</v>
      </c>
      <c r="BD58" s="135">
        <f>'1 - Elektroinstalace'!F41</f>
        <v>0</v>
      </c>
      <c r="BE58" s="4"/>
      <c r="BT58" s="136" t="s">
        <v>90</v>
      </c>
      <c r="BV58" s="136" t="s">
        <v>73</v>
      </c>
      <c r="BW58" s="136" t="s">
        <v>91</v>
      </c>
      <c r="BX58" s="136" t="s">
        <v>88</v>
      </c>
      <c r="CL58" s="136" t="s">
        <v>19</v>
      </c>
    </row>
    <row r="59" s="4" customFormat="1" ht="16.5" customHeight="1">
      <c r="A59" s="127" t="s">
        <v>81</v>
      </c>
      <c r="B59" s="66"/>
      <c r="C59" s="128"/>
      <c r="D59" s="128"/>
      <c r="E59" s="128"/>
      <c r="F59" s="129" t="s">
        <v>80</v>
      </c>
      <c r="G59" s="129"/>
      <c r="H59" s="129"/>
      <c r="I59" s="129"/>
      <c r="J59" s="129"/>
      <c r="K59" s="128"/>
      <c r="L59" s="129" t="s">
        <v>92</v>
      </c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30">
        <f>'2 - Rozvaděče'!J34</f>
        <v>0</v>
      </c>
      <c r="AH59" s="128"/>
      <c r="AI59" s="128"/>
      <c r="AJ59" s="128"/>
      <c r="AK59" s="128"/>
      <c r="AL59" s="128"/>
      <c r="AM59" s="128"/>
      <c r="AN59" s="130">
        <f>SUM(AG59,AT59)</f>
        <v>0</v>
      </c>
      <c r="AO59" s="128"/>
      <c r="AP59" s="128"/>
      <c r="AQ59" s="131" t="s">
        <v>84</v>
      </c>
      <c r="AR59" s="68"/>
      <c r="AS59" s="132">
        <v>0</v>
      </c>
      <c r="AT59" s="133">
        <f>ROUND(SUM(AV59:AW59),2)</f>
        <v>0</v>
      </c>
      <c r="AU59" s="134">
        <f>'2 - Rozvaděče'!P93</f>
        <v>0</v>
      </c>
      <c r="AV59" s="133">
        <f>'2 - Rozvaděče'!J37</f>
        <v>0</v>
      </c>
      <c r="AW59" s="133">
        <f>'2 - Rozvaděče'!J38</f>
        <v>0</v>
      </c>
      <c r="AX59" s="133">
        <f>'2 - Rozvaděče'!J39</f>
        <v>0</v>
      </c>
      <c r="AY59" s="133">
        <f>'2 - Rozvaděče'!J40</f>
        <v>0</v>
      </c>
      <c r="AZ59" s="133">
        <f>'2 - Rozvaděče'!F37</f>
        <v>0</v>
      </c>
      <c r="BA59" s="133">
        <f>'2 - Rozvaděče'!F38</f>
        <v>0</v>
      </c>
      <c r="BB59" s="133">
        <f>'2 - Rozvaděče'!F39</f>
        <v>0</v>
      </c>
      <c r="BC59" s="133">
        <f>'2 - Rozvaděče'!F40</f>
        <v>0</v>
      </c>
      <c r="BD59" s="135">
        <f>'2 - Rozvaděče'!F41</f>
        <v>0</v>
      </c>
      <c r="BE59" s="4"/>
      <c r="BT59" s="136" t="s">
        <v>90</v>
      </c>
      <c r="BV59" s="136" t="s">
        <v>73</v>
      </c>
      <c r="BW59" s="136" t="s">
        <v>93</v>
      </c>
      <c r="BX59" s="136" t="s">
        <v>88</v>
      </c>
      <c r="CL59" s="136" t="s">
        <v>19</v>
      </c>
    </row>
    <row r="60" s="7" customFormat="1" ht="16.5" customHeight="1">
      <c r="A60" s="127" t="s">
        <v>81</v>
      </c>
      <c r="B60" s="114"/>
      <c r="C60" s="115"/>
      <c r="D60" s="116" t="s">
        <v>94</v>
      </c>
      <c r="E60" s="116"/>
      <c r="F60" s="116"/>
      <c r="G60" s="116"/>
      <c r="H60" s="116"/>
      <c r="I60" s="117"/>
      <c r="J60" s="116" t="s">
        <v>95</v>
      </c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9">
        <f>'SO 03 - Odvodnění terénu ...'!J30</f>
        <v>0</v>
      </c>
      <c r="AH60" s="117"/>
      <c r="AI60" s="117"/>
      <c r="AJ60" s="117"/>
      <c r="AK60" s="117"/>
      <c r="AL60" s="117"/>
      <c r="AM60" s="117"/>
      <c r="AN60" s="119">
        <f>SUM(AG60,AT60)</f>
        <v>0</v>
      </c>
      <c r="AO60" s="117"/>
      <c r="AP60" s="117"/>
      <c r="AQ60" s="120" t="s">
        <v>77</v>
      </c>
      <c r="AR60" s="121"/>
      <c r="AS60" s="138">
        <v>0</v>
      </c>
      <c r="AT60" s="139">
        <f>ROUND(SUM(AV60:AW60),2)</f>
        <v>0</v>
      </c>
      <c r="AU60" s="140">
        <f>'SO 03 - Odvodnění terénu ...'!P100</f>
        <v>0</v>
      </c>
      <c r="AV60" s="139">
        <f>'SO 03 - Odvodnění terénu ...'!J33</f>
        <v>0</v>
      </c>
      <c r="AW60" s="139">
        <f>'SO 03 - Odvodnění terénu ...'!J34</f>
        <v>0</v>
      </c>
      <c r="AX60" s="139">
        <f>'SO 03 - Odvodnění terénu ...'!J35</f>
        <v>0</v>
      </c>
      <c r="AY60" s="139">
        <f>'SO 03 - Odvodnění terénu ...'!J36</f>
        <v>0</v>
      </c>
      <c r="AZ60" s="139">
        <f>'SO 03 - Odvodnění terénu ...'!F33</f>
        <v>0</v>
      </c>
      <c r="BA60" s="139">
        <f>'SO 03 - Odvodnění terénu ...'!F34</f>
        <v>0</v>
      </c>
      <c r="BB60" s="139">
        <f>'SO 03 - Odvodnění terénu ...'!F35</f>
        <v>0</v>
      </c>
      <c r="BC60" s="139">
        <f>'SO 03 - Odvodnění terénu ...'!F36</f>
        <v>0</v>
      </c>
      <c r="BD60" s="141">
        <f>'SO 03 - Odvodnění terénu ...'!F37</f>
        <v>0</v>
      </c>
      <c r="BE60" s="7"/>
      <c r="BT60" s="126" t="s">
        <v>78</v>
      </c>
      <c r="BV60" s="126" t="s">
        <v>73</v>
      </c>
      <c r="BW60" s="126" t="s">
        <v>96</v>
      </c>
      <c r="BX60" s="126" t="s">
        <v>5</v>
      </c>
      <c r="CL60" s="126" t="s">
        <v>19</v>
      </c>
      <c r="CM60" s="126" t="s">
        <v>80</v>
      </c>
    </row>
    <row r="61" s="2" customFormat="1" ht="30" customHeight="1">
      <c r="A61" s="41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7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="2" customFormat="1" ht="6.96" customHeight="1">
      <c r="A62" s="41"/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47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</sheetData>
  <sheetProtection sheet="1" formatColumns="0" formatRows="0" objects="1" scenarios="1" spinCount="100000" saltValue="dz0XGyw/x2LAqp2FWXpf5GYeBZpmIBweorJdGJAgCIcMPqXiQJ5JmmV4FEDkbhjUJ8zlVNg588WuDzcrn4Sw9w==" hashValue="gYk7icTIVBing3xmopn47I1nDid2J+fGnBxbZaa9DFF/GyvlPs1qnEWNgjaY4rtluymFyE7SXMvMhZmv3lfsXw==" algorithmName="SHA-512" password="CC35"/>
  <mergeCells count="62">
    <mergeCell ref="L45:AO45"/>
    <mergeCell ref="AM47:AN47"/>
    <mergeCell ref="AS49:AT51"/>
    <mergeCell ref="AM49:AP49"/>
    <mergeCell ref="AM50:AP50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AN56:AP56"/>
    <mergeCell ref="E56:I56"/>
    <mergeCell ref="K56:AF56"/>
    <mergeCell ref="AG56:AM56"/>
    <mergeCell ref="K57:AF57"/>
    <mergeCell ref="AN57:AP57"/>
    <mergeCell ref="E57:I57"/>
    <mergeCell ref="AG57:AM57"/>
    <mergeCell ref="AG58:AM58"/>
    <mergeCell ref="AN58:AP58"/>
    <mergeCell ref="F58:J58"/>
    <mergeCell ref="L58:AF58"/>
    <mergeCell ref="AN59:AP59"/>
    <mergeCell ref="AG59:AM59"/>
    <mergeCell ref="F59:J59"/>
    <mergeCell ref="L59:AF59"/>
    <mergeCell ref="AN60:AP60"/>
    <mergeCell ref="AG60:AM60"/>
    <mergeCell ref="D60:H60"/>
    <mergeCell ref="J60:AF60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56" location="'SO 01.1 - Sanace suterénn...'!C2" display="/"/>
    <hyperlink ref="A58" location="'1 - Elektroinstalace'!C2" display="/"/>
    <hyperlink ref="A59" location="'2 - Rozvaděče'!C2" display="/"/>
    <hyperlink ref="A60" location="'SO 03 - Odvodnění terénu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85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3"/>
      <c r="AT3" s="20" t="s">
        <v>80</v>
      </c>
    </row>
    <row r="4" s="1" customFormat="1" ht="24.96" customHeight="1">
      <c r="B4" s="23"/>
      <c r="D4" s="144" t="s">
        <v>97</v>
      </c>
      <c r="L4" s="23"/>
      <c r="M4" s="145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46" t="s">
        <v>16</v>
      </c>
      <c r="L6" s="23"/>
    </row>
    <row r="7" s="1" customFormat="1" ht="16.5" customHeight="1">
      <c r="B7" s="23"/>
      <c r="E7" s="147" t="str">
        <f>'Rekapitulace stavby'!K6</f>
        <v>ZŠ F-M, Lískovec 320 – hydroizolace spodní stavby I.etapa</v>
      </c>
      <c r="F7" s="146"/>
      <c r="G7" s="146"/>
      <c r="H7" s="146"/>
      <c r="L7" s="23"/>
    </row>
    <row r="8" s="1" customFormat="1" ht="12" customHeight="1">
      <c r="B8" s="23"/>
      <c r="D8" s="146" t="s">
        <v>98</v>
      </c>
      <c r="L8" s="23"/>
    </row>
    <row r="9" s="2" customFormat="1" ht="16.5" customHeight="1">
      <c r="A9" s="41"/>
      <c r="B9" s="47"/>
      <c r="C9" s="41"/>
      <c r="D9" s="41"/>
      <c r="E9" s="147" t="s">
        <v>99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6" t="s">
        <v>100</v>
      </c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49" t="s">
        <v>101</v>
      </c>
      <c r="F11" s="41"/>
      <c r="G11" s="41"/>
      <c r="H11" s="41"/>
      <c r="I11" s="41"/>
      <c r="J11" s="41"/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41"/>
      <c r="J12" s="41"/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6" t="s">
        <v>18</v>
      </c>
      <c r="E13" s="41"/>
      <c r="F13" s="136" t="s">
        <v>19</v>
      </c>
      <c r="G13" s="41"/>
      <c r="H13" s="41"/>
      <c r="I13" s="146" t="s">
        <v>20</v>
      </c>
      <c r="J13" s="136" t="s">
        <v>19</v>
      </c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21</v>
      </c>
      <c r="E14" s="41"/>
      <c r="F14" s="136" t="s">
        <v>102</v>
      </c>
      <c r="G14" s="41"/>
      <c r="H14" s="41"/>
      <c r="I14" s="146" t="s">
        <v>23</v>
      </c>
      <c r="J14" s="150" t="str">
        <f>'Rekapitulace stavby'!AN8</f>
        <v>21. 11. 2022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6" t="s">
        <v>25</v>
      </c>
      <c r="E16" s="41"/>
      <c r="F16" s="41"/>
      <c r="G16" s="41"/>
      <c r="H16" s="41"/>
      <c r="I16" s="146" t="s">
        <v>26</v>
      </c>
      <c r="J16" s="136" t="str">
        <f>IF('Rekapitulace stavby'!AN10="","",'Rekapitulace stavby'!AN10)</f>
        <v/>
      </c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tr">
        <f>IF('Rekapitulace stavby'!E11="","",'Rekapitulace stavby'!E11)</f>
        <v>Statutární město Frýdek-Místek</v>
      </c>
      <c r="F17" s="41"/>
      <c r="G17" s="41"/>
      <c r="H17" s="41"/>
      <c r="I17" s="146" t="s">
        <v>28</v>
      </c>
      <c r="J17" s="136" t="str">
        <f>IF('Rekapitulace stavby'!AN11="","",'Rekapitulace stavby'!AN11)</f>
        <v/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41"/>
      <c r="J18" s="41"/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6" t="s">
        <v>29</v>
      </c>
      <c r="E19" s="41"/>
      <c r="F19" s="41"/>
      <c r="G19" s="41"/>
      <c r="H19" s="41"/>
      <c r="I19" s="146" t="s">
        <v>26</v>
      </c>
      <c r="J19" s="36" t="str">
        <f>'Rekapitulace stavby'!AN13</f>
        <v>Vyplň údaj</v>
      </c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6" t="str">
        <f>'Rekapitulace stavby'!E14</f>
        <v>Vyplň údaj</v>
      </c>
      <c r="F20" s="136"/>
      <c r="G20" s="136"/>
      <c r="H20" s="136"/>
      <c r="I20" s="146" t="s">
        <v>28</v>
      </c>
      <c r="J20" s="36" t="str">
        <f>'Rekapitulace stavby'!AN14</f>
        <v>Vyplň údaj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6" t="s">
        <v>31</v>
      </c>
      <c r="E22" s="41"/>
      <c r="F22" s="41"/>
      <c r="G22" s="41"/>
      <c r="H22" s="41"/>
      <c r="I22" s="146" t="s">
        <v>26</v>
      </c>
      <c r="J22" s="136" t="str">
        <f>IF('Rekapitulace stavby'!AN16="","",'Rekapitulace stavby'!AN16)</f>
        <v/>
      </c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tr">
        <f>IF('Rekapitulace stavby'!E17="","",'Rekapitulace stavby'!E17)</f>
        <v>BENEPRO, a.s.</v>
      </c>
      <c r="F23" s="41"/>
      <c r="G23" s="41"/>
      <c r="H23" s="41"/>
      <c r="I23" s="146" t="s">
        <v>28</v>
      </c>
      <c r="J23" s="136" t="str">
        <f>IF('Rekapitulace stavby'!AN17="","",'Rekapitulace stavby'!AN17)</f>
        <v/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41"/>
      <c r="J24" s="41"/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6" t="s">
        <v>34</v>
      </c>
      <c r="E25" s="41"/>
      <c r="F25" s="41"/>
      <c r="G25" s="41"/>
      <c r="H25" s="41"/>
      <c r="I25" s="146" t="s">
        <v>26</v>
      </c>
      <c r="J25" s="136" t="str">
        <f>IF('Rekapitulace stavby'!AN19="","",'Rekapitulace stavby'!AN19)</f>
        <v/>
      </c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tr">
        <f>IF('Rekapitulace stavby'!E20="","",'Rekapitulace stavby'!E20)</f>
        <v>BENEPRO, a.s.</v>
      </c>
      <c r="F26" s="41"/>
      <c r="G26" s="41"/>
      <c r="H26" s="41"/>
      <c r="I26" s="146" t="s">
        <v>28</v>
      </c>
      <c r="J26" s="136" t="str">
        <f>IF('Rekapitulace stavby'!AN20="","",'Rekapitulace stavby'!AN20)</f>
        <v/>
      </c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6" t="s">
        <v>35</v>
      </c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51"/>
      <c r="B29" s="152"/>
      <c r="C29" s="151"/>
      <c r="D29" s="151"/>
      <c r="E29" s="153" t="s">
        <v>19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56" t="s">
        <v>37</v>
      </c>
      <c r="E32" s="41"/>
      <c r="F32" s="41"/>
      <c r="G32" s="41"/>
      <c r="H32" s="41"/>
      <c r="I32" s="41"/>
      <c r="J32" s="157">
        <f>ROUND(J97, 2)</f>
        <v>0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5"/>
      <c r="E33" s="155"/>
      <c r="F33" s="155"/>
      <c r="G33" s="155"/>
      <c r="H33" s="155"/>
      <c r="I33" s="155"/>
      <c r="J33" s="155"/>
      <c r="K33" s="155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58" t="s">
        <v>39</v>
      </c>
      <c r="G34" s="41"/>
      <c r="H34" s="41"/>
      <c r="I34" s="158" t="s">
        <v>38</v>
      </c>
      <c r="J34" s="158" t="s">
        <v>40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59" t="s">
        <v>41</v>
      </c>
      <c r="E35" s="146" t="s">
        <v>42</v>
      </c>
      <c r="F35" s="160">
        <f>ROUND((SUM(BE97:BE221)),  2)</f>
        <v>0</v>
      </c>
      <c r="G35" s="41"/>
      <c r="H35" s="41"/>
      <c r="I35" s="161">
        <v>0.20999999999999999</v>
      </c>
      <c r="J35" s="160">
        <f>ROUND(((SUM(BE97:BE221))*I35),  2)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6" t="s">
        <v>43</v>
      </c>
      <c r="F36" s="160">
        <f>ROUND((SUM(BF97:BF221)),  2)</f>
        <v>0</v>
      </c>
      <c r="G36" s="41"/>
      <c r="H36" s="41"/>
      <c r="I36" s="161">
        <v>0.14999999999999999</v>
      </c>
      <c r="J36" s="160">
        <f>ROUND(((SUM(BF97:BF221))*I36),  2)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44</v>
      </c>
      <c r="F37" s="160">
        <f>ROUND((SUM(BG97:BG221)),  2)</f>
        <v>0</v>
      </c>
      <c r="G37" s="41"/>
      <c r="H37" s="41"/>
      <c r="I37" s="161">
        <v>0.20999999999999999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6" t="s">
        <v>45</v>
      </c>
      <c r="F38" s="160">
        <f>ROUND((SUM(BH97:BH221)),  2)</f>
        <v>0</v>
      </c>
      <c r="G38" s="41"/>
      <c r="H38" s="41"/>
      <c r="I38" s="161">
        <v>0.14999999999999999</v>
      </c>
      <c r="J38" s="160">
        <f>0</f>
        <v>0</v>
      </c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6" t="s">
        <v>46</v>
      </c>
      <c r="F39" s="160">
        <f>ROUND((SUM(BI97:BI221)),  2)</f>
        <v>0</v>
      </c>
      <c r="G39" s="41"/>
      <c r="H39" s="41"/>
      <c r="I39" s="161">
        <v>0</v>
      </c>
      <c r="J39" s="160">
        <f>0</f>
        <v>0</v>
      </c>
      <c r="K39" s="41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2"/>
      <c r="D41" s="163" t="s">
        <v>47</v>
      </c>
      <c r="E41" s="164"/>
      <c r="F41" s="164"/>
      <c r="G41" s="165" t="s">
        <v>48</v>
      </c>
      <c r="H41" s="166" t="s">
        <v>49</v>
      </c>
      <c r="I41" s="164"/>
      <c r="J41" s="167">
        <f>SUM(J32:J39)</f>
        <v>0</v>
      </c>
      <c r="K41" s="168"/>
      <c r="L41" s="1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6" t="s">
        <v>103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16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73" t="str">
        <f>E7</f>
        <v>ZŠ F-M, Lískovec 320 – hydroizolace spodní stavby I.etapa</v>
      </c>
      <c r="F50" s="35"/>
      <c r="G50" s="35"/>
      <c r="H50" s="35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4"/>
      <c r="C51" s="35" t="s">
        <v>98</v>
      </c>
      <c r="D51" s="25"/>
      <c r="E51" s="25"/>
      <c r="F51" s="25"/>
      <c r="G51" s="25"/>
      <c r="H51" s="25"/>
      <c r="I51" s="25"/>
      <c r="J51" s="25"/>
      <c r="K51" s="25"/>
      <c r="L51" s="23"/>
    </row>
    <row r="52" s="2" customFormat="1" ht="16.5" customHeight="1">
      <c r="A52" s="41"/>
      <c r="B52" s="42"/>
      <c r="C52" s="43"/>
      <c r="D52" s="43"/>
      <c r="E52" s="173" t="s">
        <v>99</v>
      </c>
      <c r="F52" s="43"/>
      <c r="G52" s="43"/>
      <c r="H52" s="43"/>
      <c r="I52" s="43"/>
      <c r="J52" s="43"/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5" t="s">
        <v>100</v>
      </c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SO 01.1 - Sanace suterénních prostor</v>
      </c>
      <c r="F54" s="43"/>
      <c r="G54" s="43"/>
      <c r="H54" s="43"/>
      <c r="I54" s="43"/>
      <c r="J54" s="43"/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5" t="s">
        <v>21</v>
      </c>
      <c r="D56" s="43"/>
      <c r="E56" s="43"/>
      <c r="F56" s="30" t="str">
        <f>F14</f>
        <v xml:space="preserve"> </v>
      </c>
      <c r="G56" s="43"/>
      <c r="H56" s="43"/>
      <c r="I56" s="35" t="s">
        <v>23</v>
      </c>
      <c r="J56" s="75" t="str">
        <f>IF(J14="","",J14)</f>
        <v>21. 11. 2022</v>
      </c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5.15" customHeight="1">
      <c r="A58" s="41"/>
      <c r="B58" s="42"/>
      <c r="C58" s="35" t="s">
        <v>25</v>
      </c>
      <c r="D58" s="43"/>
      <c r="E58" s="43"/>
      <c r="F58" s="30" t="str">
        <f>E17</f>
        <v>Statutární město Frýdek-Místek</v>
      </c>
      <c r="G58" s="43"/>
      <c r="H58" s="43"/>
      <c r="I58" s="35" t="s">
        <v>31</v>
      </c>
      <c r="J58" s="39" t="str">
        <f>E23</f>
        <v>BENEPRO, a.s.</v>
      </c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5" t="s">
        <v>29</v>
      </c>
      <c r="D59" s="43"/>
      <c r="E59" s="43"/>
      <c r="F59" s="30" t="str">
        <f>IF(E20="","",E20)</f>
        <v>Vyplň údaj</v>
      </c>
      <c r="G59" s="43"/>
      <c r="H59" s="43"/>
      <c r="I59" s="35" t="s">
        <v>34</v>
      </c>
      <c r="J59" s="39" t="str">
        <f>E26</f>
        <v>BENEPRO, a.s.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148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74" t="s">
        <v>104</v>
      </c>
      <c r="D61" s="175"/>
      <c r="E61" s="175"/>
      <c r="F61" s="175"/>
      <c r="G61" s="175"/>
      <c r="H61" s="175"/>
      <c r="I61" s="175"/>
      <c r="J61" s="176" t="s">
        <v>105</v>
      </c>
      <c r="K61" s="175"/>
      <c r="L61" s="148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8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77" t="s">
        <v>69</v>
      </c>
      <c r="D63" s="43"/>
      <c r="E63" s="43"/>
      <c r="F63" s="43"/>
      <c r="G63" s="43"/>
      <c r="H63" s="43"/>
      <c r="I63" s="43"/>
      <c r="J63" s="105">
        <f>J97</f>
        <v>0</v>
      </c>
      <c r="K63" s="43"/>
      <c r="L63" s="14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20" t="s">
        <v>106</v>
      </c>
    </row>
    <row r="64" s="9" customFormat="1" ht="24.96" customHeight="1">
      <c r="A64" s="9"/>
      <c r="B64" s="178"/>
      <c r="C64" s="179"/>
      <c r="D64" s="180" t="s">
        <v>107</v>
      </c>
      <c r="E64" s="181"/>
      <c r="F64" s="181"/>
      <c r="G64" s="181"/>
      <c r="H64" s="181"/>
      <c r="I64" s="181"/>
      <c r="J64" s="182">
        <f>J98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8"/>
      <c r="C65" s="179"/>
      <c r="D65" s="180" t="s">
        <v>108</v>
      </c>
      <c r="E65" s="181"/>
      <c r="F65" s="181"/>
      <c r="G65" s="181"/>
      <c r="H65" s="181"/>
      <c r="I65" s="181"/>
      <c r="J65" s="182">
        <f>J101</f>
        <v>0</v>
      </c>
      <c r="K65" s="179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8"/>
      <c r="C66" s="179"/>
      <c r="D66" s="180" t="s">
        <v>109</v>
      </c>
      <c r="E66" s="181"/>
      <c r="F66" s="181"/>
      <c r="G66" s="181"/>
      <c r="H66" s="181"/>
      <c r="I66" s="181"/>
      <c r="J66" s="182">
        <f>J122</f>
        <v>0</v>
      </c>
      <c r="K66" s="179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8"/>
      <c r="C67" s="179"/>
      <c r="D67" s="180" t="s">
        <v>110</v>
      </c>
      <c r="E67" s="181"/>
      <c r="F67" s="181"/>
      <c r="G67" s="181"/>
      <c r="H67" s="181"/>
      <c r="I67" s="181"/>
      <c r="J67" s="182">
        <f>J126</f>
        <v>0</v>
      </c>
      <c r="K67" s="179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8"/>
      <c r="C68" s="179"/>
      <c r="D68" s="180" t="s">
        <v>111</v>
      </c>
      <c r="E68" s="181"/>
      <c r="F68" s="181"/>
      <c r="G68" s="181"/>
      <c r="H68" s="181"/>
      <c r="I68" s="181"/>
      <c r="J68" s="182">
        <f>J135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8"/>
      <c r="C69" s="179"/>
      <c r="D69" s="180" t="s">
        <v>112</v>
      </c>
      <c r="E69" s="181"/>
      <c r="F69" s="181"/>
      <c r="G69" s="181"/>
      <c r="H69" s="181"/>
      <c r="I69" s="181"/>
      <c r="J69" s="182">
        <f>J152</f>
        <v>0</v>
      </c>
      <c r="K69" s="179"/>
      <c r="L69" s="18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8"/>
      <c r="C70" s="179"/>
      <c r="D70" s="180" t="s">
        <v>113</v>
      </c>
      <c r="E70" s="181"/>
      <c r="F70" s="181"/>
      <c r="G70" s="181"/>
      <c r="H70" s="181"/>
      <c r="I70" s="181"/>
      <c r="J70" s="182">
        <f>J159</f>
        <v>0</v>
      </c>
      <c r="K70" s="179"/>
      <c r="L70" s="18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8"/>
      <c r="C71" s="179"/>
      <c r="D71" s="180" t="s">
        <v>114</v>
      </c>
      <c r="E71" s="181"/>
      <c r="F71" s="181"/>
      <c r="G71" s="181"/>
      <c r="H71" s="181"/>
      <c r="I71" s="181"/>
      <c r="J71" s="182">
        <f>J163</f>
        <v>0</v>
      </c>
      <c r="K71" s="179"/>
      <c r="L71" s="18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8"/>
      <c r="C72" s="179"/>
      <c r="D72" s="180" t="s">
        <v>115</v>
      </c>
      <c r="E72" s="181"/>
      <c r="F72" s="181"/>
      <c r="G72" s="181"/>
      <c r="H72" s="181"/>
      <c r="I72" s="181"/>
      <c r="J72" s="182">
        <f>J169</f>
        <v>0</v>
      </c>
      <c r="K72" s="179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24.96" customHeight="1">
      <c r="A73" s="9"/>
      <c r="B73" s="178"/>
      <c r="C73" s="179"/>
      <c r="D73" s="180" t="s">
        <v>116</v>
      </c>
      <c r="E73" s="181"/>
      <c r="F73" s="181"/>
      <c r="G73" s="181"/>
      <c r="H73" s="181"/>
      <c r="I73" s="181"/>
      <c r="J73" s="182">
        <f>J193</f>
        <v>0</v>
      </c>
      <c r="K73" s="179"/>
      <c r="L73" s="18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9" customFormat="1" ht="24.96" customHeight="1">
      <c r="A74" s="9"/>
      <c r="B74" s="178"/>
      <c r="C74" s="179"/>
      <c r="D74" s="180" t="s">
        <v>117</v>
      </c>
      <c r="E74" s="181"/>
      <c r="F74" s="181"/>
      <c r="G74" s="181"/>
      <c r="H74" s="181"/>
      <c r="I74" s="181"/>
      <c r="J74" s="182">
        <f>J208</f>
        <v>0</v>
      </c>
      <c r="K74" s="179"/>
      <c r="L74" s="183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9" customFormat="1" ht="24.96" customHeight="1">
      <c r="A75" s="9"/>
      <c r="B75" s="178"/>
      <c r="C75" s="179"/>
      <c r="D75" s="180" t="s">
        <v>118</v>
      </c>
      <c r="E75" s="181"/>
      <c r="F75" s="181"/>
      <c r="G75" s="181"/>
      <c r="H75" s="181"/>
      <c r="I75" s="181"/>
      <c r="J75" s="182">
        <f>J213</f>
        <v>0</v>
      </c>
      <c r="K75" s="179"/>
      <c r="L75" s="183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2" customFormat="1" ht="21.84" customHeight="1">
      <c r="A76" s="4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14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48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81" s="2" customFormat="1" ht="6.96" customHeight="1">
      <c r="A81" s="41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4.96" customHeight="1">
      <c r="A82" s="41"/>
      <c r="B82" s="42"/>
      <c r="C82" s="26" t="s">
        <v>119</v>
      </c>
      <c r="D82" s="43"/>
      <c r="E82" s="43"/>
      <c r="F82" s="43"/>
      <c r="G82" s="43"/>
      <c r="H82" s="43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5" t="s">
        <v>16</v>
      </c>
      <c r="D84" s="43"/>
      <c r="E84" s="43"/>
      <c r="F84" s="43"/>
      <c r="G84" s="43"/>
      <c r="H84" s="43"/>
      <c r="I84" s="43"/>
      <c r="J84" s="43"/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173" t="str">
        <f>E7</f>
        <v>ZŠ F-M, Lískovec 320 – hydroizolace spodní stavby I.etapa</v>
      </c>
      <c r="F85" s="35"/>
      <c r="G85" s="35"/>
      <c r="H85" s="35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" customFormat="1" ht="12" customHeight="1">
      <c r="B86" s="24"/>
      <c r="C86" s="35" t="s">
        <v>98</v>
      </c>
      <c r="D86" s="25"/>
      <c r="E86" s="25"/>
      <c r="F86" s="25"/>
      <c r="G86" s="25"/>
      <c r="H86" s="25"/>
      <c r="I86" s="25"/>
      <c r="J86" s="25"/>
      <c r="K86" s="25"/>
      <c r="L86" s="23"/>
    </row>
    <row r="87" s="2" customFormat="1" ht="16.5" customHeight="1">
      <c r="A87" s="41"/>
      <c r="B87" s="42"/>
      <c r="C87" s="43"/>
      <c r="D87" s="43"/>
      <c r="E87" s="173" t="s">
        <v>99</v>
      </c>
      <c r="F87" s="43"/>
      <c r="G87" s="43"/>
      <c r="H87" s="43"/>
      <c r="I87" s="43"/>
      <c r="J87" s="43"/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5" t="s">
        <v>100</v>
      </c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6.5" customHeight="1">
      <c r="A89" s="41"/>
      <c r="B89" s="42"/>
      <c r="C89" s="43"/>
      <c r="D89" s="43"/>
      <c r="E89" s="72" t="str">
        <f>E11</f>
        <v>SO 01.1 - Sanace suterénních prostor</v>
      </c>
      <c r="F89" s="43"/>
      <c r="G89" s="43"/>
      <c r="H89" s="43"/>
      <c r="I89" s="43"/>
      <c r="J89" s="43"/>
      <c r="K89" s="43"/>
      <c r="L89" s="148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148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2" customHeight="1">
      <c r="A91" s="41"/>
      <c r="B91" s="42"/>
      <c r="C91" s="35" t="s">
        <v>21</v>
      </c>
      <c r="D91" s="43"/>
      <c r="E91" s="43"/>
      <c r="F91" s="30" t="str">
        <f>F14</f>
        <v xml:space="preserve"> </v>
      </c>
      <c r="G91" s="43"/>
      <c r="H91" s="43"/>
      <c r="I91" s="35" t="s">
        <v>23</v>
      </c>
      <c r="J91" s="75" t="str">
        <f>IF(J14="","",J14)</f>
        <v>21. 11. 2022</v>
      </c>
      <c r="K91" s="43"/>
      <c r="L91" s="148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6.96" customHeight="1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148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5.15" customHeight="1">
      <c r="A93" s="41"/>
      <c r="B93" s="42"/>
      <c r="C93" s="35" t="s">
        <v>25</v>
      </c>
      <c r="D93" s="43"/>
      <c r="E93" s="43"/>
      <c r="F93" s="30" t="str">
        <f>E17</f>
        <v>Statutární město Frýdek-Místek</v>
      </c>
      <c r="G93" s="43"/>
      <c r="H93" s="43"/>
      <c r="I93" s="35" t="s">
        <v>31</v>
      </c>
      <c r="J93" s="39" t="str">
        <f>E23</f>
        <v>BENEPRO, a.s.</v>
      </c>
      <c r="K93" s="43"/>
      <c r="L93" s="148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5.15" customHeight="1">
      <c r="A94" s="41"/>
      <c r="B94" s="42"/>
      <c r="C94" s="35" t="s">
        <v>29</v>
      </c>
      <c r="D94" s="43"/>
      <c r="E94" s="43"/>
      <c r="F94" s="30" t="str">
        <f>IF(E20="","",E20)</f>
        <v>Vyplň údaj</v>
      </c>
      <c r="G94" s="43"/>
      <c r="H94" s="43"/>
      <c r="I94" s="35" t="s">
        <v>34</v>
      </c>
      <c r="J94" s="39" t="str">
        <f>E26</f>
        <v>BENEPRO, a.s.</v>
      </c>
      <c r="K94" s="43"/>
      <c r="L94" s="148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0.32" customHeight="1">
      <c r="A95" s="4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148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10" customFormat="1" ht="29.28" customHeight="1">
      <c r="A96" s="184"/>
      <c r="B96" s="185"/>
      <c r="C96" s="186" t="s">
        <v>120</v>
      </c>
      <c r="D96" s="187" t="s">
        <v>56</v>
      </c>
      <c r="E96" s="187" t="s">
        <v>52</v>
      </c>
      <c r="F96" s="187" t="s">
        <v>53</v>
      </c>
      <c r="G96" s="187" t="s">
        <v>121</v>
      </c>
      <c r="H96" s="187" t="s">
        <v>122</v>
      </c>
      <c r="I96" s="187" t="s">
        <v>123</v>
      </c>
      <c r="J96" s="187" t="s">
        <v>105</v>
      </c>
      <c r="K96" s="188" t="s">
        <v>124</v>
      </c>
      <c r="L96" s="189"/>
      <c r="M96" s="95" t="s">
        <v>19</v>
      </c>
      <c r="N96" s="96" t="s">
        <v>41</v>
      </c>
      <c r="O96" s="96" t="s">
        <v>125</v>
      </c>
      <c r="P96" s="96" t="s">
        <v>126</v>
      </c>
      <c r="Q96" s="96" t="s">
        <v>127</v>
      </c>
      <c r="R96" s="96" t="s">
        <v>128</v>
      </c>
      <c r="S96" s="96" t="s">
        <v>129</v>
      </c>
      <c r="T96" s="97" t="s">
        <v>130</v>
      </c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</row>
    <row r="97" s="2" customFormat="1" ht="22.8" customHeight="1">
      <c r="A97" s="41"/>
      <c r="B97" s="42"/>
      <c r="C97" s="102" t="s">
        <v>131</v>
      </c>
      <c r="D97" s="43"/>
      <c r="E97" s="43"/>
      <c r="F97" s="43"/>
      <c r="G97" s="43"/>
      <c r="H97" s="43"/>
      <c r="I97" s="43"/>
      <c r="J97" s="190">
        <f>BK97</f>
        <v>0</v>
      </c>
      <c r="K97" s="43"/>
      <c r="L97" s="47"/>
      <c r="M97" s="98"/>
      <c r="N97" s="191"/>
      <c r="O97" s="99"/>
      <c r="P97" s="192">
        <f>P98+P101+P122+P126+P135+P152+P159+P163+P169+P193+P208+P213</f>
        <v>0</v>
      </c>
      <c r="Q97" s="99"/>
      <c r="R97" s="192">
        <f>R98+R101+R122+R126+R135+R152+R159+R163+R169+R193+R208+R213</f>
        <v>0</v>
      </c>
      <c r="S97" s="99"/>
      <c r="T97" s="193">
        <f>T98+T101+T122+T126+T135+T152+T159+T163+T169+T193+T208+T213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20" t="s">
        <v>70</v>
      </c>
      <c r="AU97" s="20" t="s">
        <v>106</v>
      </c>
      <c r="BK97" s="194">
        <f>BK98+BK101+BK122+BK126+BK135+BK152+BK159+BK163+BK169+BK193+BK208+BK213</f>
        <v>0</v>
      </c>
    </row>
    <row r="98" s="11" customFormat="1" ht="25.92" customHeight="1">
      <c r="A98" s="11"/>
      <c r="B98" s="195"/>
      <c r="C98" s="196"/>
      <c r="D98" s="197" t="s">
        <v>70</v>
      </c>
      <c r="E98" s="198" t="s">
        <v>90</v>
      </c>
      <c r="F98" s="198" t="s">
        <v>132</v>
      </c>
      <c r="G98" s="196"/>
      <c r="H98" s="196"/>
      <c r="I98" s="199"/>
      <c r="J98" s="200">
        <f>BK98</f>
        <v>0</v>
      </c>
      <c r="K98" s="196"/>
      <c r="L98" s="201"/>
      <c r="M98" s="202"/>
      <c r="N98" s="203"/>
      <c r="O98" s="203"/>
      <c r="P98" s="204">
        <f>SUM(P99:P100)</f>
        <v>0</v>
      </c>
      <c r="Q98" s="203"/>
      <c r="R98" s="204">
        <f>SUM(R99:R100)</f>
        <v>0</v>
      </c>
      <c r="S98" s="203"/>
      <c r="T98" s="205">
        <f>SUM(T99:T100)</f>
        <v>0</v>
      </c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R98" s="206" t="s">
        <v>78</v>
      </c>
      <c r="AT98" s="207" t="s">
        <v>70</v>
      </c>
      <c r="AU98" s="207" t="s">
        <v>71</v>
      </c>
      <c r="AY98" s="206" t="s">
        <v>133</v>
      </c>
      <c r="BK98" s="208">
        <f>SUM(BK99:BK100)</f>
        <v>0</v>
      </c>
    </row>
    <row r="99" s="2" customFormat="1" ht="37.8" customHeight="1">
      <c r="A99" s="41"/>
      <c r="B99" s="42"/>
      <c r="C99" s="209" t="s">
        <v>78</v>
      </c>
      <c r="D99" s="209" t="s">
        <v>134</v>
      </c>
      <c r="E99" s="210" t="s">
        <v>135</v>
      </c>
      <c r="F99" s="211" t="s">
        <v>136</v>
      </c>
      <c r="G99" s="212" t="s">
        <v>137</v>
      </c>
      <c r="H99" s="213">
        <v>81.784000000000006</v>
      </c>
      <c r="I99" s="214"/>
      <c r="J99" s="215">
        <f>ROUND(I99*H99,2)</f>
        <v>0</v>
      </c>
      <c r="K99" s="211" t="s">
        <v>138</v>
      </c>
      <c r="L99" s="47"/>
      <c r="M99" s="216" t="s">
        <v>19</v>
      </c>
      <c r="N99" s="217" t="s">
        <v>42</v>
      </c>
      <c r="O99" s="87"/>
      <c r="P99" s="218">
        <f>O99*H99</f>
        <v>0</v>
      </c>
      <c r="Q99" s="218">
        <v>0</v>
      </c>
      <c r="R99" s="218">
        <f>Q99*H99</f>
        <v>0</v>
      </c>
      <c r="S99" s="218">
        <v>0</v>
      </c>
      <c r="T99" s="219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20" t="s">
        <v>139</v>
      </c>
      <c r="AT99" s="220" t="s">
        <v>134</v>
      </c>
      <c r="AU99" s="220" t="s">
        <v>78</v>
      </c>
      <c r="AY99" s="20" t="s">
        <v>133</v>
      </c>
      <c r="BE99" s="221">
        <f>IF(N99="základní",J99,0)</f>
        <v>0</v>
      </c>
      <c r="BF99" s="221">
        <f>IF(N99="snížená",J99,0)</f>
        <v>0</v>
      </c>
      <c r="BG99" s="221">
        <f>IF(N99="zákl. přenesená",J99,0)</f>
        <v>0</v>
      </c>
      <c r="BH99" s="221">
        <f>IF(N99="sníž. přenesená",J99,0)</f>
        <v>0</v>
      </c>
      <c r="BI99" s="221">
        <f>IF(N99="nulová",J99,0)</f>
        <v>0</v>
      </c>
      <c r="BJ99" s="20" t="s">
        <v>78</v>
      </c>
      <c r="BK99" s="221">
        <f>ROUND(I99*H99,2)</f>
        <v>0</v>
      </c>
      <c r="BL99" s="20" t="s">
        <v>139</v>
      </c>
      <c r="BM99" s="220" t="s">
        <v>80</v>
      </c>
    </row>
    <row r="100" s="2" customFormat="1">
      <c r="A100" s="41"/>
      <c r="B100" s="42"/>
      <c r="C100" s="43"/>
      <c r="D100" s="222" t="s">
        <v>140</v>
      </c>
      <c r="E100" s="43"/>
      <c r="F100" s="223" t="s">
        <v>141</v>
      </c>
      <c r="G100" s="43"/>
      <c r="H100" s="43"/>
      <c r="I100" s="224"/>
      <c r="J100" s="43"/>
      <c r="K100" s="43"/>
      <c r="L100" s="47"/>
      <c r="M100" s="225"/>
      <c r="N100" s="226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20" t="s">
        <v>140</v>
      </c>
      <c r="AU100" s="20" t="s">
        <v>78</v>
      </c>
    </row>
    <row r="101" s="11" customFormat="1" ht="25.92" customHeight="1">
      <c r="A101" s="11"/>
      <c r="B101" s="195"/>
      <c r="C101" s="196"/>
      <c r="D101" s="197" t="s">
        <v>70</v>
      </c>
      <c r="E101" s="198" t="s">
        <v>142</v>
      </c>
      <c r="F101" s="198" t="s">
        <v>143</v>
      </c>
      <c r="G101" s="196"/>
      <c r="H101" s="196"/>
      <c r="I101" s="199"/>
      <c r="J101" s="200">
        <f>BK101</f>
        <v>0</v>
      </c>
      <c r="K101" s="196"/>
      <c r="L101" s="201"/>
      <c r="M101" s="202"/>
      <c r="N101" s="203"/>
      <c r="O101" s="203"/>
      <c r="P101" s="204">
        <f>SUM(P102:P121)</f>
        <v>0</v>
      </c>
      <c r="Q101" s="203"/>
      <c r="R101" s="204">
        <f>SUM(R102:R121)</f>
        <v>0</v>
      </c>
      <c r="S101" s="203"/>
      <c r="T101" s="205">
        <f>SUM(T102:T121)</f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R101" s="206" t="s">
        <v>78</v>
      </c>
      <c r="AT101" s="207" t="s">
        <v>70</v>
      </c>
      <c r="AU101" s="207" t="s">
        <v>71</v>
      </c>
      <c r="AY101" s="206" t="s">
        <v>133</v>
      </c>
      <c r="BK101" s="208">
        <f>SUM(BK102:BK121)</f>
        <v>0</v>
      </c>
    </row>
    <row r="102" s="2" customFormat="1" ht="16.5" customHeight="1">
      <c r="A102" s="41"/>
      <c r="B102" s="42"/>
      <c r="C102" s="209" t="s">
        <v>80</v>
      </c>
      <c r="D102" s="209" t="s">
        <v>134</v>
      </c>
      <c r="E102" s="210" t="s">
        <v>144</v>
      </c>
      <c r="F102" s="211" t="s">
        <v>145</v>
      </c>
      <c r="G102" s="212" t="s">
        <v>137</v>
      </c>
      <c r="H102" s="213">
        <v>252.09299999999999</v>
      </c>
      <c r="I102" s="214"/>
      <c r="J102" s="215">
        <f>ROUND(I102*H102,2)</f>
        <v>0</v>
      </c>
      <c r="K102" s="211" t="s">
        <v>138</v>
      </c>
      <c r="L102" s="47"/>
      <c r="M102" s="216" t="s">
        <v>19</v>
      </c>
      <c r="N102" s="217" t="s">
        <v>42</v>
      </c>
      <c r="O102" s="87"/>
      <c r="P102" s="218">
        <f>O102*H102</f>
        <v>0</v>
      </c>
      <c r="Q102" s="218">
        <v>0</v>
      </c>
      <c r="R102" s="218">
        <f>Q102*H102</f>
        <v>0</v>
      </c>
      <c r="S102" s="218">
        <v>0</v>
      </c>
      <c r="T102" s="219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0" t="s">
        <v>139</v>
      </c>
      <c r="AT102" s="220" t="s">
        <v>134</v>
      </c>
      <c r="AU102" s="220" t="s">
        <v>78</v>
      </c>
      <c r="AY102" s="20" t="s">
        <v>133</v>
      </c>
      <c r="BE102" s="221">
        <f>IF(N102="základní",J102,0)</f>
        <v>0</v>
      </c>
      <c r="BF102" s="221">
        <f>IF(N102="snížená",J102,0)</f>
        <v>0</v>
      </c>
      <c r="BG102" s="221">
        <f>IF(N102="zákl. přenesená",J102,0)</f>
        <v>0</v>
      </c>
      <c r="BH102" s="221">
        <f>IF(N102="sníž. přenesená",J102,0)</f>
        <v>0</v>
      </c>
      <c r="BI102" s="221">
        <f>IF(N102="nulová",J102,0)</f>
        <v>0</v>
      </c>
      <c r="BJ102" s="20" t="s">
        <v>78</v>
      </c>
      <c r="BK102" s="221">
        <f>ROUND(I102*H102,2)</f>
        <v>0</v>
      </c>
      <c r="BL102" s="20" t="s">
        <v>139</v>
      </c>
      <c r="BM102" s="220" t="s">
        <v>139</v>
      </c>
    </row>
    <row r="103" s="2" customFormat="1">
      <c r="A103" s="41"/>
      <c r="B103" s="42"/>
      <c r="C103" s="43"/>
      <c r="D103" s="222" t="s">
        <v>140</v>
      </c>
      <c r="E103" s="43"/>
      <c r="F103" s="223" t="s">
        <v>146</v>
      </c>
      <c r="G103" s="43"/>
      <c r="H103" s="43"/>
      <c r="I103" s="224"/>
      <c r="J103" s="43"/>
      <c r="K103" s="43"/>
      <c r="L103" s="47"/>
      <c r="M103" s="225"/>
      <c r="N103" s="226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20" t="s">
        <v>140</v>
      </c>
      <c r="AU103" s="20" t="s">
        <v>78</v>
      </c>
    </row>
    <row r="104" s="2" customFormat="1" ht="16.5" customHeight="1">
      <c r="A104" s="41"/>
      <c r="B104" s="42"/>
      <c r="C104" s="209" t="s">
        <v>90</v>
      </c>
      <c r="D104" s="209" t="s">
        <v>134</v>
      </c>
      <c r="E104" s="210" t="s">
        <v>147</v>
      </c>
      <c r="F104" s="211" t="s">
        <v>148</v>
      </c>
      <c r="G104" s="212" t="s">
        <v>137</v>
      </c>
      <c r="H104" s="213">
        <v>252.09299999999999</v>
      </c>
      <c r="I104" s="214"/>
      <c r="J104" s="215">
        <f>ROUND(I104*H104,2)</f>
        <v>0</v>
      </c>
      <c r="K104" s="211" t="s">
        <v>138</v>
      </c>
      <c r="L104" s="47"/>
      <c r="M104" s="216" t="s">
        <v>19</v>
      </c>
      <c r="N104" s="217" t="s">
        <v>42</v>
      </c>
      <c r="O104" s="87"/>
      <c r="P104" s="218">
        <f>O104*H104</f>
        <v>0</v>
      </c>
      <c r="Q104" s="218">
        <v>0</v>
      </c>
      <c r="R104" s="218">
        <f>Q104*H104</f>
        <v>0</v>
      </c>
      <c r="S104" s="218">
        <v>0</v>
      </c>
      <c r="T104" s="219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20" t="s">
        <v>139</v>
      </c>
      <c r="AT104" s="220" t="s">
        <v>134</v>
      </c>
      <c r="AU104" s="220" t="s">
        <v>78</v>
      </c>
      <c r="AY104" s="20" t="s">
        <v>133</v>
      </c>
      <c r="BE104" s="221">
        <f>IF(N104="základní",J104,0)</f>
        <v>0</v>
      </c>
      <c r="BF104" s="221">
        <f>IF(N104="snížená",J104,0)</f>
        <v>0</v>
      </c>
      <c r="BG104" s="221">
        <f>IF(N104="zákl. přenesená",J104,0)</f>
        <v>0</v>
      </c>
      <c r="BH104" s="221">
        <f>IF(N104="sníž. přenesená",J104,0)</f>
        <v>0</v>
      </c>
      <c r="BI104" s="221">
        <f>IF(N104="nulová",J104,0)</f>
        <v>0</v>
      </c>
      <c r="BJ104" s="20" t="s">
        <v>78</v>
      </c>
      <c r="BK104" s="221">
        <f>ROUND(I104*H104,2)</f>
        <v>0</v>
      </c>
      <c r="BL104" s="20" t="s">
        <v>139</v>
      </c>
      <c r="BM104" s="220" t="s">
        <v>149</v>
      </c>
    </row>
    <row r="105" s="2" customFormat="1">
      <c r="A105" s="41"/>
      <c r="B105" s="42"/>
      <c r="C105" s="43"/>
      <c r="D105" s="222" t="s">
        <v>140</v>
      </c>
      <c r="E105" s="43"/>
      <c r="F105" s="223" t="s">
        <v>150</v>
      </c>
      <c r="G105" s="43"/>
      <c r="H105" s="43"/>
      <c r="I105" s="224"/>
      <c r="J105" s="43"/>
      <c r="K105" s="43"/>
      <c r="L105" s="47"/>
      <c r="M105" s="225"/>
      <c r="N105" s="226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20" t="s">
        <v>140</v>
      </c>
      <c r="AU105" s="20" t="s">
        <v>78</v>
      </c>
    </row>
    <row r="106" s="2" customFormat="1" ht="24.15" customHeight="1">
      <c r="A106" s="41"/>
      <c r="B106" s="42"/>
      <c r="C106" s="209" t="s">
        <v>139</v>
      </c>
      <c r="D106" s="209" t="s">
        <v>134</v>
      </c>
      <c r="E106" s="210" t="s">
        <v>151</v>
      </c>
      <c r="F106" s="211" t="s">
        <v>152</v>
      </c>
      <c r="G106" s="212" t="s">
        <v>137</v>
      </c>
      <c r="H106" s="213">
        <v>252.09299999999999</v>
      </c>
      <c r="I106" s="214"/>
      <c r="J106" s="215">
        <f>ROUND(I106*H106,2)</f>
        <v>0</v>
      </c>
      <c r="K106" s="211" t="s">
        <v>138</v>
      </c>
      <c r="L106" s="47"/>
      <c r="M106" s="216" t="s">
        <v>19</v>
      </c>
      <c r="N106" s="217" t="s">
        <v>42</v>
      </c>
      <c r="O106" s="87"/>
      <c r="P106" s="218">
        <f>O106*H106</f>
        <v>0</v>
      </c>
      <c r="Q106" s="218">
        <v>0</v>
      </c>
      <c r="R106" s="218">
        <f>Q106*H106</f>
        <v>0</v>
      </c>
      <c r="S106" s="218">
        <v>0</v>
      </c>
      <c r="T106" s="219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0" t="s">
        <v>139</v>
      </c>
      <c r="AT106" s="220" t="s">
        <v>134</v>
      </c>
      <c r="AU106" s="220" t="s">
        <v>78</v>
      </c>
      <c r="AY106" s="20" t="s">
        <v>133</v>
      </c>
      <c r="BE106" s="221">
        <f>IF(N106="základní",J106,0)</f>
        <v>0</v>
      </c>
      <c r="BF106" s="221">
        <f>IF(N106="snížená",J106,0)</f>
        <v>0</v>
      </c>
      <c r="BG106" s="221">
        <f>IF(N106="zákl. přenesená",J106,0)</f>
        <v>0</v>
      </c>
      <c r="BH106" s="221">
        <f>IF(N106="sníž. přenesená",J106,0)</f>
        <v>0</v>
      </c>
      <c r="BI106" s="221">
        <f>IF(N106="nulová",J106,0)</f>
        <v>0</v>
      </c>
      <c r="BJ106" s="20" t="s">
        <v>78</v>
      </c>
      <c r="BK106" s="221">
        <f>ROUND(I106*H106,2)</f>
        <v>0</v>
      </c>
      <c r="BL106" s="20" t="s">
        <v>139</v>
      </c>
      <c r="BM106" s="220" t="s">
        <v>153</v>
      </c>
    </row>
    <row r="107" s="2" customFormat="1">
      <c r="A107" s="41"/>
      <c r="B107" s="42"/>
      <c r="C107" s="43"/>
      <c r="D107" s="222" t="s">
        <v>140</v>
      </c>
      <c r="E107" s="43"/>
      <c r="F107" s="223" t="s">
        <v>154</v>
      </c>
      <c r="G107" s="43"/>
      <c r="H107" s="43"/>
      <c r="I107" s="224"/>
      <c r="J107" s="43"/>
      <c r="K107" s="43"/>
      <c r="L107" s="47"/>
      <c r="M107" s="225"/>
      <c r="N107" s="226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20" t="s">
        <v>140</v>
      </c>
      <c r="AU107" s="20" t="s">
        <v>78</v>
      </c>
    </row>
    <row r="108" s="2" customFormat="1" ht="24.15" customHeight="1">
      <c r="A108" s="41"/>
      <c r="B108" s="42"/>
      <c r="C108" s="209" t="s">
        <v>155</v>
      </c>
      <c r="D108" s="209" t="s">
        <v>134</v>
      </c>
      <c r="E108" s="210" t="s">
        <v>151</v>
      </c>
      <c r="F108" s="211" t="s">
        <v>152</v>
      </c>
      <c r="G108" s="212" t="s">
        <v>137</v>
      </c>
      <c r="H108" s="213">
        <v>252.09299999999999</v>
      </c>
      <c r="I108" s="214"/>
      <c r="J108" s="215">
        <f>ROUND(I108*H108,2)</f>
        <v>0</v>
      </c>
      <c r="K108" s="211" t="s">
        <v>138</v>
      </c>
      <c r="L108" s="47"/>
      <c r="M108" s="216" t="s">
        <v>19</v>
      </c>
      <c r="N108" s="217" t="s">
        <v>42</v>
      </c>
      <c r="O108" s="87"/>
      <c r="P108" s="218">
        <f>O108*H108</f>
        <v>0</v>
      </c>
      <c r="Q108" s="218">
        <v>0</v>
      </c>
      <c r="R108" s="218">
        <f>Q108*H108</f>
        <v>0</v>
      </c>
      <c r="S108" s="218">
        <v>0</v>
      </c>
      <c r="T108" s="219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20" t="s">
        <v>139</v>
      </c>
      <c r="AT108" s="220" t="s">
        <v>134</v>
      </c>
      <c r="AU108" s="220" t="s">
        <v>78</v>
      </c>
      <c r="AY108" s="20" t="s">
        <v>133</v>
      </c>
      <c r="BE108" s="221">
        <f>IF(N108="základní",J108,0)</f>
        <v>0</v>
      </c>
      <c r="BF108" s="221">
        <f>IF(N108="snížená",J108,0)</f>
        <v>0</v>
      </c>
      <c r="BG108" s="221">
        <f>IF(N108="zákl. přenesená",J108,0)</f>
        <v>0</v>
      </c>
      <c r="BH108" s="221">
        <f>IF(N108="sníž. přenesená",J108,0)</f>
        <v>0</v>
      </c>
      <c r="BI108" s="221">
        <f>IF(N108="nulová",J108,0)</f>
        <v>0</v>
      </c>
      <c r="BJ108" s="20" t="s">
        <v>78</v>
      </c>
      <c r="BK108" s="221">
        <f>ROUND(I108*H108,2)</f>
        <v>0</v>
      </c>
      <c r="BL108" s="20" t="s">
        <v>139</v>
      </c>
      <c r="BM108" s="220" t="s">
        <v>156</v>
      </c>
    </row>
    <row r="109" s="2" customFormat="1">
      <c r="A109" s="41"/>
      <c r="B109" s="42"/>
      <c r="C109" s="43"/>
      <c r="D109" s="222" t="s">
        <v>140</v>
      </c>
      <c r="E109" s="43"/>
      <c r="F109" s="223" t="s">
        <v>157</v>
      </c>
      <c r="G109" s="43"/>
      <c r="H109" s="43"/>
      <c r="I109" s="224"/>
      <c r="J109" s="43"/>
      <c r="K109" s="43"/>
      <c r="L109" s="47"/>
      <c r="M109" s="225"/>
      <c r="N109" s="226"/>
      <c r="O109" s="87"/>
      <c r="P109" s="87"/>
      <c r="Q109" s="87"/>
      <c r="R109" s="87"/>
      <c r="S109" s="87"/>
      <c r="T109" s="88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20" t="s">
        <v>140</v>
      </c>
      <c r="AU109" s="20" t="s">
        <v>78</v>
      </c>
    </row>
    <row r="110" s="2" customFormat="1" ht="21.75" customHeight="1">
      <c r="A110" s="41"/>
      <c r="B110" s="42"/>
      <c r="C110" s="209" t="s">
        <v>149</v>
      </c>
      <c r="D110" s="209" t="s">
        <v>134</v>
      </c>
      <c r="E110" s="210" t="s">
        <v>158</v>
      </c>
      <c r="F110" s="211" t="s">
        <v>159</v>
      </c>
      <c r="G110" s="212" t="s">
        <v>137</v>
      </c>
      <c r="H110" s="213">
        <v>252.09299999999999</v>
      </c>
      <c r="I110" s="214"/>
      <c r="J110" s="215">
        <f>ROUND(I110*H110,2)</f>
        <v>0</v>
      </c>
      <c r="K110" s="211" t="s">
        <v>138</v>
      </c>
      <c r="L110" s="47"/>
      <c r="M110" s="216" t="s">
        <v>19</v>
      </c>
      <c r="N110" s="217" t="s">
        <v>42</v>
      </c>
      <c r="O110" s="87"/>
      <c r="P110" s="218">
        <f>O110*H110</f>
        <v>0</v>
      </c>
      <c r="Q110" s="218">
        <v>0</v>
      </c>
      <c r="R110" s="218">
        <f>Q110*H110</f>
        <v>0</v>
      </c>
      <c r="S110" s="218">
        <v>0</v>
      </c>
      <c r="T110" s="219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20" t="s">
        <v>139</v>
      </c>
      <c r="AT110" s="220" t="s">
        <v>134</v>
      </c>
      <c r="AU110" s="220" t="s">
        <v>78</v>
      </c>
      <c r="AY110" s="20" t="s">
        <v>133</v>
      </c>
      <c r="BE110" s="221">
        <f>IF(N110="základní",J110,0)</f>
        <v>0</v>
      </c>
      <c r="BF110" s="221">
        <f>IF(N110="snížená",J110,0)</f>
        <v>0</v>
      </c>
      <c r="BG110" s="221">
        <f>IF(N110="zákl. přenesená",J110,0)</f>
        <v>0</v>
      </c>
      <c r="BH110" s="221">
        <f>IF(N110="sníž. přenesená",J110,0)</f>
        <v>0</v>
      </c>
      <c r="BI110" s="221">
        <f>IF(N110="nulová",J110,0)</f>
        <v>0</v>
      </c>
      <c r="BJ110" s="20" t="s">
        <v>78</v>
      </c>
      <c r="BK110" s="221">
        <f>ROUND(I110*H110,2)</f>
        <v>0</v>
      </c>
      <c r="BL110" s="20" t="s">
        <v>139</v>
      </c>
      <c r="BM110" s="220" t="s">
        <v>160</v>
      </c>
    </row>
    <row r="111" s="2" customFormat="1">
      <c r="A111" s="41"/>
      <c r="B111" s="42"/>
      <c r="C111" s="43"/>
      <c r="D111" s="222" t="s">
        <v>140</v>
      </c>
      <c r="E111" s="43"/>
      <c r="F111" s="223" t="s">
        <v>150</v>
      </c>
      <c r="G111" s="43"/>
      <c r="H111" s="43"/>
      <c r="I111" s="224"/>
      <c r="J111" s="43"/>
      <c r="K111" s="43"/>
      <c r="L111" s="47"/>
      <c r="M111" s="225"/>
      <c r="N111" s="226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20" t="s">
        <v>140</v>
      </c>
      <c r="AU111" s="20" t="s">
        <v>78</v>
      </c>
    </row>
    <row r="112" s="2" customFormat="1" ht="33" customHeight="1">
      <c r="A112" s="41"/>
      <c r="B112" s="42"/>
      <c r="C112" s="209" t="s">
        <v>161</v>
      </c>
      <c r="D112" s="209" t="s">
        <v>134</v>
      </c>
      <c r="E112" s="210" t="s">
        <v>162</v>
      </c>
      <c r="F112" s="211" t="s">
        <v>163</v>
      </c>
      <c r="G112" s="212" t="s">
        <v>137</v>
      </c>
      <c r="H112" s="213">
        <v>62.005000000000003</v>
      </c>
      <c r="I112" s="214"/>
      <c r="J112" s="215">
        <f>ROUND(I112*H112,2)</f>
        <v>0</v>
      </c>
      <c r="K112" s="211" t="s">
        <v>138</v>
      </c>
      <c r="L112" s="47"/>
      <c r="M112" s="216" t="s">
        <v>19</v>
      </c>
      <c r="N112" s="217" t="s">
        <v>42</v>
      </c>
      <c r="O112" s="87"/>
      <c r="P112" s="218">
        <f>O112*H112</f>
        <v>0</v>
      </c>
      <c r="Q112" s="218">
        <v>0</v>
      </c>
      <c r="R112" s="218">
        <f>Q112*H112</f>
        <v>0</v>
      </c>
      <c r="S112" s="218">
        <v>0</v>
      </c>
      <c r="T112" s="219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20" t="s">
        <v>139</v>
      </c>
      <c r="AT112" s="220" t="s">
        <v>134</v>
      </c>
      <c r="AU112" s="220" t="s">
        <v>78</v>
      </c>
      <c r="AY112" s="20" t="s">
        <v>133</v>
      </c>
      <c r="BE112" s="221">
        <f>IF(N112="základní",J112,0)</f>
        <v>0</v>
      </c>
      <c r="BF112" s="221">
        <f>IF(N112="snížená",J112,0)</f>
        <v>0</v>
      </c>
      <c r="BG112" s="221">
        <f>IF(N112="zákl. přenesená",J112,0)</f>
        <v>0</v>
      </c>
      <c r="BH112" s="221">
        <f>IF(N112="sníž. přenesená",J112,0)</f>
        <v>0</v>
      </c>
      <c r="BI112" s="221">
        <f>IF(N112="nulová",J112,0)</f>
        <v>0</v>
      </c>
      <c r="BJ112" s="20" t="s">
        <v>78</v>
      </c>
      <c r="BK112" s="221">
        <f>ROUND(I112*H112,2)</f>
        <v>0</v>
      </c>
      <c r="BL112" s="20" t="s">
        <v>139</v>
      </c>
      <c r="BM112" s="220" t="s">
        <v>164</v>
      </c>
    </row>
    <row r="113" s="2" customFormat="1">
      <c r="A113" s="41"/>
      <c r="B113" s="42"/>
      <c r="C113" s="43"/>
      <c r="D113" s="222" t="s">
        <v>140</v>
      </c>
      <c r="E113" s="43"/>
      <c r="F113" s="223" t="s">
        <v>165</v>
      </c>
      <c r="G113" s="43"/>
      <c r="H113" s="43"/>
      <c r="I113" s="224"/>
      <c r="J113" s="43"/>
      <c r="K113" s="43"/>
      <c r="L113" s="47"/>
      <c r="M113" s="225"/>
      <c r="N113" s="226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20" t="s">
        <v>140</v>
      </c>
      <c r="AU113" s="20" t="s">
        <v>78</v>
      </c>
    </row>
    <row r="114" s="2" customFormat="1" ht="16.5" customHeight="1">
      <c r="A114" s="41"/>
      <c r="B114" s="42"/>
      <c r="C114" s="209" t="s">
        <v>153</v>
      </c>
      <c r="D114" s="209" t="s">
        <v>134</v>
      </c>
      <c r="E114" s="210" t="s">
        <v>166</v>
      </c>
      <c r="F114" s="211" t="s">
        <v>167</v>
      </c>
      <c r="G114" s="212" t="s">
        <v>168</v>
      </c>
      <c r="H114" s="213">
        <v>578.28899999999999</v>
      </c>
      <c r="I114" s="214"/>
      <c r="J114" s="215">
        <f>ROUND(I114*H114,2)</f>
        <v>0</v>
      </c>
      <c r="K114" s="211" t="s">
        <v>169</v>
      </c>
      <c r="L114" s="47"/>
      <c r="M114" s="216" t="s">
        <v>19</v>
      </c>
      <c r="N114" s="217" t="s">
        <v>42</v>
      </c>
      <c r="O114" s="87"/>
      <c r="P114" s="218">
        <f>O114*H114</f>
        <v>0</v>
      </c>
      <c r="Q114" s="218">
        <v>0</v>
      </c>
      <c r="R114" s="218">
        <f>Q114*H114</f>
        <v>0</v>
      </c>
      <c r="S114" s="218">
        <v>0</v>
      </c>
      <c r="T114" s="219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20" t="s">
        <v>139</v>
      </c>
      <c r="AT114" s="220" t="s">
        <v>134</v>
      </c>
      <c r="AU114" s="220" t="s">
        <v>78</v>
      </c>
      <c r="AY114" s="20" t="s">
        <v>133</v>
      </c>
      <c r="BE114" s="221">
        <f>IF(N114="základní",J114,0)</f>
        <v>0</v>
      </c>
      <c r="BF114" s="221">
        <f>IF(N114="snížená",J114,0)</f>
        <v>0</v>
      </c>
      <c r="BG114" s="221">
        <f>IF(N114="zákl. přenesená",J114,0)</f>
        <v>0</v>
      </c>
      <c r="BH114" s="221">
        <f>IF(N114="sníž. přenesená",J114,0)</f>
        <v>0</v>
      </c>
      <c r="BI114" s="221">
        <f>IF(N114="nulová",J114,0)</f>
        <v>0</v>
      </c>
      <c r="BJ114" s="20" t="s">
        <v>78</v>
      </c>
      <c r="BK114" s="221">
        <f>ROUND(I114*H114,2)</f>
        <v>0</v>
      </c>
      <c r="BL114" s="20" t="s">
        <v>139</v>
      </c>
      <c r="BM114" s="220" t="s">
        <v>170</v>
      </c>
    </row>
    <row r="115" s="2" customFormat="1">
      <c r="A115" s="41"/>
      <c r="B115" s="42"/>
      <c r="C115" s="43"/>
      <c r="D115" s="222" t="s">
        <v>140</v>
      </c>
      <c r="E115" s="43"/>
      <c r="F115" s="223" t="s">
        <v>171</v>
      </c>
      <c r="G115" s="43"/>
      <c r="H115" s="43"/>
      <c r="I115" s="224"/>
      <c r="J115" s="43"/>
      <c r="K115" s="43"/>
      <c r="L115" s="47"/>
      <c r="M115" s="225"/>
      <c r="N115" s="226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20" t="s">
        <v>140</v>
      </c>
      <c r="AU115" s="20" t="s">
        <v>78</v>
      </c>
    </row>
    <row r="116" s="2" customFormat="1" ht="24.15" customHeight="1">
      <c r="A116" s="41"/>
      <c r="B116" s="42"/>
      <c r="C116" s="209" t="s">
        <v>172</v>
      </c>
      <c r="D116" s="209" t="s">
        <v>134</v>
      </c>
      <c r="E116" s="210" t="s">
        <v>173</v>
      </c>
      <c r="F116" s="211" t="s">
        <v>174</v>
      </c>
      <c r="G116" s="212" t="s">
        <v>175</v>
      </c>
      <c r="H116" s="213">
        <v>14.5</v>
      </c>
      <c r="I116" s="214"/>
      <c r="J116" s="215">
        <f>ROUND(I116*H116,2)</f>
        <v>0</v>
      </c>
      <c r="K116" s="211" t="s">
        <v>169</v>
      </c>
      <c r="L116" s="47"/>
      <c r="M116" s="216" t="s">
        <v>19</v>
      </c>
      <c r="N116" s="217" t="s">
        <v>42</v>
      </c>
      <c r="O116" s="87"/>
      <c r="P116" s="218">
        <f>O116*H116</f>
        <v>0</v>
      </c>
      <c r="Q116" s="218">
        <v>0</v>
      </c>
      <c r="R116" s="218">
        <f>Q116*H116</f>
        <v>0</v>
      </c>
      <c r="S116" s="218">
        <v>0</v>
      </c>
      <c r="T116" s="219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20" t="s">
        <v>139</v>
      </c>
      <c r="AT116" s="220" t="s">
        <v>134</v>
      </c>
      <c r="AU116" s="220" t="s">
        <v>78</v>
      </c>
      <c r="AY116" s="20" t="s">
        <v>133</v>
      </c>
      <c r="BE116" s="221">
        <f>IF(N116="základní",J116,0)</f>
        <v>0</v>
      </c>
      <c r="BF116" s="221">
        <f>IF(N116="snížená",J116,0)</f>
        <v>0</v>
      </c>
      <c r="BG116" s="221">
        <f>IF(N116="zákl. přenesená",J116,0)</f>
        <v>0</v>
      </c>
      <c r="BH116" s="221">
        <f>IF(N116="sníž. přenesená",J116,0)</f>
        <v>0</v>
      </c>
      <c r="BI116" s="221">
        <f>IF(N116="nulová",J116,0)</f>
        <v>0</v>
      </c>
      <c r="BJ116" s="20" t="s">
        <v>78</v>
      </c>
      <c r="BK116" s="221">
        <f>ROUND(I116*H116,2)</f>
        <v>0</v>
      </c>
      <c r="BL116" s="20" t="s">
        <v>139</v>
      </c>
      <c r="BM116" s="220" t="s">
        <v>176</v>
      </c>
    </row>
    <row r="117" s="2" customFormat="1">
      <c r="A117" s="41"/>
      <c r="B117" s="42"/>
      <c r="C117" s="43"/>
      <c r="D117" s="222" t="s">
        <v>140</v>
      </c>
      <c r="E117" s="43"/>
      <c r="F117" s="223" t="s">
        <v>177</v>
      </c>
      <c r="G117" s="43"/>
      <c r="H117" s="43"/>
      <c r="I117" s="224"/>
      <c r="J117" s="43"/>
      <c r="K117" s="43"/>
      <c r="L117" s="47"/>
      <c r="M117" s="225"/>
      <c r="N117" s="226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20" t="s">
        <v>140</v>
      </c>
      <c r="AU117" s="20" t="s">
        <v>78</v>
      </c>
    </row>
    <row r="118" s="2" customFormat="1" ht="16.5" customHeight="1">
      <c r="A118" s="41"/>
      <c r="B118" s="42"/>
      <c r="C118" s="209" t="s">
        <v>156</v>
      </c>
      <c r="D118" s="209" t="s">
        <v>134</v>
      </c>
      <c r="E118" s="210" t="s">
        <v>178</v>
      </c>
      <c r="F118" s="211" t="s">
        <v>179</v>
      </c>
      <c r="G118" s="212" t="s">
        <v>137</v>
      </c>
      <c r="H118" s="213">
        <v>252.09299999999999</v>
      </c>
      <c r="I118" s="214"/>
      <c r="J118" s="215">
        <f>ROUND(I118*H118,2)</f>
        <v>0</v>
      </c>
      <c r="K118" s="211" t="s">
        <v>169</v>
      </c>
      <c r="L118" s="47"/>
      <c r="M118" s="216" t="s">
        <v>19</v>
      </c>
      <c r="N118" s="217" t="s">
        <v>42</v>
      </c>
      <c r="O118" s="87"/>
      <c r="P118" s="218">
        <f>O118*H118</f>
        <v>0</v>
      </c>
      <c r="Q118" s="218">
        <v>0</v>
      </c>
      <c r="R118" s="218">
        <f>Q118*H118</f>
        <v>0</v>
      </c>
      <c r="S118" s="218">
        <v>0</v>
      </c>
      <c r="T118" s="219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20" t="s">
        <v>139</v>
      </c>
      <c r="AT118" s="220" t="s">
        <v>134</v>
      </c>
      <c r="AU118" s="220" t="s">
        <v>78</v>
      </c>
      <c r="AY118" s="20" t="s">
        <v>133</v>
      </c>
      <c r="BE118" s="221">
        <f>IF(N118="základní",J118,0)</f>
        <v>0</v>
      </c>
      <c r="BF118" s="221">
        <f>IF(N118="snížená",J118,0)</f>
        <v>0</v>
      </c>
      <c r="BG118" s="221">
        <f>IF(N118="zákl. přenesená",J118,0)</f>
        <v>0</v>
      </c>
      <c r="BH118" s="221">
        <f>IF(N118="sníž. přenesená",J118,0)</f>
        <v>0</v>
      </c>
      <c r="BI118" s="221">
        <f>IF(N118="nulová",J118,0)</f>
        <v>0</v>
      </c>
      <c r="BJ118" s="20" t="s">
        <v>78</v>
      </c>
      <c r="BK118" s="221">
        <f>ROUND(I118*H118,2)</f>
        <v>0</v>
      </c>
      <c r="BL118" s="20" t="s">
        <v>139</v>
      </c>
      <c r="BM118" s="220" t="s">
        <v>180</v>
      </c>
    </row>
    <row r="119" s="2" customFormat="1">
      <c r="A119" s="41"/>
      <c r="B119" s="42"/>
      <c r="C119" s="43"/>
      <c r="D119" s="222" t="s">
        <v>140</v>
      </c>
      <c r="E119" s="43"/>
      <c r="F119" s="223" t="s">
        <v>150</v>
      </c>
      <c r="G119" s="43"/>
      <c r="H119" s="43"/>
      <c r="I119" s="224"/>
      <c r="J119" s="43"/>
      <c r="K119" s="43"/>
      <c r="L119" s="47"/>
      <c r="M119" s="225"/>
      <c r="N119" s="226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20" t="s">
        <v>140</v>
      </c>
      <c r="AU119" s="20" t="s">
        <v>78</v>
      </c>
    </row>
    <row r="120" s="2" customFormat="1" ht="24.15" customHeight="1">
      <c r="A120" s="41"/>
      <c r="B120" s="42"/>
      <c r="C120" s="209" t="s">
        <v>181</v>
      </c>
      <c r="D120" s="209" t="s">
        <v>134</v>
      </c>
      <c r="E120" s="210" t="s">
        <v>182</v>
      </c>
      <c r="F120" s="211" t="s">
        <v>183</v>
      </c>
      <c r="G120" s="212" t="s">
        <v>137</v>
      </c>
      <c r="H120" s="213">
        <v>252.09299999999999</v>
      </c>
      <c r="I120" s="214"/>
      <c r="J120" s="215">
        <f>ROUND(I120*H120,2)</f>
        <v>0</v>
      </c>
      <c r="K120" s="211" t="s">
        <v>184</v>
      </c>
      <c r="L120" s="47"/>
      <c r="M120" s="216" t="s">
        <v>19</v>
      </c>
      <c r="N120" s="217" t="s">
        <v>42</v>
      </c>
      <c r="O120" s="87"/>
      <c r="P120" s="218">
        <f>O120*H120</f>
        <v>0</v>
      </c>
      <c r="Q120" s="218">
        <v>0</v>
      </c>
      <c r="R120" s="218">
        <f>Q120*H120</f>
        <v>0</v>
      </c>
      <c r="S120" s="218">
        <v>0</v>
      </c>
      <c r="T120" s="219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0" t="s">
        <v>139</v>
      </c>
      <c r="AT120" s="220" t="s">
        <v>134</v>
      </c>
      <c r="AU120" s="220" t="s">
        <v>78</v>
      </c>
      <c r="AY120" s="20" t="s">
        <v>133</v>
      </c>
      <c r="BE120" s="221">
        <f>IF(N120="základní",J120,0)</f>
        <v>0</v>
      </c>
      <c r="BF120" s="221">
        <f>IF(N120="snížená",J120,0)</f>
        <v>0</v>
      </c>
      <c r="BG120" s="221">
        <f>IF(N120="zákl. přenesená",J120,0)</f>
        <v>0</v>
      </c>
      <c r="BH120" s="221">
        <f>IF(N120="sníž. přenesená",J120,0)</f>
        <v>0</v>
      </c>
      <c r="BI120" s="221">
        <f>IF(N120="nulová",J120,0)</f>
        <v>0</v>
      </c>
      <c r="BJ120" s="20" t="s">
        <v>78</v>
      </c>
      <c r="BK120" s="221">
        <f>ROUND(I120*H120,2)</f>
        <v>0</v>
      </c>
      <c r="BL120" s="20" t="s">
        <v>139</v>
      </c>
      <c r="BM120" s="220" t="s">
        <v>185</v>
      </c>
    </row>
    <row r="121" s="2" customFormat="1">
      <c r="A121" s="41"/>
      <c r="B121" s="42"/>
      <c r="C121" s="43"/>
      <c r="D121" s="222" t="s">
        <v>140</v>
      </c>
      <c r="E121" s="43"/>
      <c r="F121" s="223" t="s">
        <v>150</v>
      </c>
      <c r="G121" s="43"/>
      <c r="H121" s="43"/>
      <c r="I121" s="224"/>
      <c r="J121" s="43"/>
      <c r="K121" s="43"/>
      <c r="L121" s="47"/>
      <c r="M121" s="225"/>
      <c r="N121" s="226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20" t="s">
        <v>140</v>
      </c>
      <c r="AU121" s="20" t="s">
        <v>78</v>
      </c>
    </row>
    <row r="122" s="11" customFormat="1" ht="25.92" customHeight="1">
      <c r="A122" s="11"/>
      <c r="B122" s="195"/>
      <c r="C122" s="196"/>
      <c r="D122" s="197" t="s">
        <v>70</v>
      </c>
      <c r="E122" s="198" t="s">
        <v>186</v>
      </c>
      <c r="F122" s="198" t="s">
        <v>187</v>
      </c>
      <c r="G122" s="196"/>
      <c r="H122" s="196"/>
      <c r="I122" s="199"/>
      <c r="J122" s="200">
        <f>BK122</f>
        <v>0</v>
      </c>
      <c r="K122" s="196"/>
      <c r="L122" s="201"/>
      <c r="M122" s="202"/>
      <c r="N122" s="203"/>
      <c r="O122" s="203"/>
      <c r="P122" s="204">
        <f>SUM(P123:P125)</f>
        <v>0</v>
      </c>
      <c r="Q122" s="203"/>
      <c r="R122" s="204">
        <f>SUM(R123:R125)</f>
        <v>0</v>
      </c>
      <c r="S122" s="203"/>
      <c r="T122" s="205">
        <f>SUM(T123:T125)</f>
        <v>0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R122" s="206" t="s">
        <v>78</v>
      </c>
      <c r="AT122" s="207" t="s">
        <v>70</v>
      </c>
      <c r="AU122" s="207" t="s">
        <v>71</v>
      </c>
      <c r="AY122" s="206" t="s">
        <v>133</v>
      </c>
      <c r="BK122" s="208">
        <f>SUM(BK123:BK125)</f>
        <v>0</v>
      </c>
    </row>
    <row r="123" s="2" customFormat="1" ht="37.8" customHeight="1">
      <c r="A123" s="41"/>
      <c r="B123" s="42"/>
      <c r="C123" s="209" t="s">
        <v>160</v>
      </c>
      <c r="D123" s="209" t="s">
        <v>134</v>
      </c>
      <c r="E123" s="210" t="s">
        <v>188</v>
      </c>
      <c r="F123" s="211" t="s">
        <v>189</v>
      </c>
      <c r="G123" s="212" t="s">
        <v>190</v>
      </c>
      <c r="H123" s="213">
        <v>160</v>
      </c>
      <c r="I123" s="214"/>
      <c r="J123" s="215">
        <f>ROUND(I123*H123,2)</f>
        <v>0</v>
      </c>
      <c r="K123" s="211" t="s">
        <v>138</v>
      </c>
      <c r="L123" s="47"/>
      <c r="M123" s="216" t="s">
        <v>19</v>
      </c>
      <c r="N123" s="217" t="s">
        <v>42</v>
      </c>
      <c r="O123" s="87"/>
      <c r="P123" s="218">
        <f>O123*H123</f>
        <v>0</v>
      </c>
      <c r="Q123" s="218">
        <v>0</v>
      </c>
      <c r="R123" s="218">
        <f>Q123*H123</f>
        <v>0</v>
      </c>
      <c r="S123" s="218">
        <v>0</v>
      </c>
      <c r="T123" s="219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20" t="s">
        <v>139</v>
      </c>
      <c r="AT123" s="220" t="s">
        <v>134</v>
      </c>
      <c r="AU123" s="220" t="s">
        <v>78</v>
      </c>
      <c r="AY123" s="20" t="s">
        <v>133</v>
      </c>
      <c r="BE123" s="221">
        <f>IF(N123="základní",J123,0)</f>
        <v>0</v>
      </c>
      <c r="BF123" s="221">
        <f>IF(N123="snížená",J123,0)</f>
        <v>0</v>
      </c>
      <c r="BG123" s="221">
        <f>IF(N123="zákl. přenesená",J123,0)</f>
        <v>0</v>
      </c>
      <c r="BH123" s="221">
        <f>IF(N123="sníž. přenesená",J123,0)</f>
        <v>0</v>
      </c>
      <c r="BI123" s="221">
        <f>IF(N123="nulová",J123,0)</f>
        <v>0</v>
      </c>
      <c r="BJ123" s="20" t="s">
        <v>78</v>
      </c>
      <c r="BK123" s="221">
        <f>ROUND(I123*H123,2)</f>
        <v>0</v>
      </c>
      <c r="BL123" s="20" t="s">
        <v>139</v>
      </c>
      <c r="BM123" s="220" t="s">
        <v>191</v>
      </c>
    </row>
    <row r="124" s="2" customFormat="1" ht="24.15" customHeight="1">
      <c r="A124" s="41"/>
      <c r="B124" s="42"/>
      <c r="C124" s="209" t="s">
        <v>192</v>
      </c>
      <c r="D124" s="209" t="s">
        <v>134</v>
      </c>
      <c r="E124" s="210" t="s">
        <v>193</v>
      </c>
      <c r="F124" s="211" t="s">
        <v>194</v>
      </c>
      <c r="G124" s="212" t="s">
        <v>190</v>
      </c>
      <c r="H124" s="213">
        <v>90</v>
      </c>
      <c r="I124" s="214"/>
      <c r="J124" s="215">
        <f>ROUND(I124*H124,2)</f>
        <v>0</v>
      </c>
      <c r="K124" s="211" t="s">
        <v>138</v>
      </c>
      <c r="L124" s="47"/>
      <c r="M124" s="216" t="s">
        <v>19</v>
      </c>
      <c r="N124" s="217" t="s">
        <v>42</v>
      </c>
      <c r="O124" s="87"/>
      <c r="P124" s="218">
        <f>O124*H124</f>
        <v>0</v>
      </c>
      <c r="Q124" s="218">
        <v>0</v>
      </c>
      <c r="R124" s="218">
        <f>Q124*H124</f>
        <v>0</v>
      </c>
      <c r="S124" s="218">
        <v>0</v>
      </c>
      <c r="T124" s="219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20" t="s">
        <v>139</v>
      </c>
      <c r="AT124" s="220" t="s">
        <v>134</v>
      </c>
      <c r="AU124" s="220" t="s">
        <v>78</v>
      </c>
      <c r="AY124" s="20" t="s">
        <v>133</v>
      </c>
      <c r="BE124" s="221">
        <f>IF(N124="základní",J124,0)</f>
        <v>0</v>
      </c>
      <c r="BF124" s="221">
        <f>IF(N124="snížená",J124,0)</f>
        <v>0</v>
      </c>
      <c r="BG124" s="221">
        <f>IF(N124="zákl. přenesená",J124,0)</f>
        <v>0</v>
      </c>
      <c r="BH124" s="221">
        <f>IF(N124="sníž. přenesená",J124,0)</f>
        <v>0</v>
      </c>
      <c r="BI124" s="221">
        <f>IF(N124="nulová",J124,0)</f>
        <v>0</v>
      </c>
      <c r="BJ124" s="20" t="s">
        <v>78</v>
      </c>
      <c r="BK124" s="221">
        <f>ROUND(I124*H124,2)</f>
        <v>0</v>
      </c>
      <c r="BL124" s="20" t="s">
        <v>139</v>
      </c>
      <c r="BM124" s="220" t="s">
        <v>195</v>
      </c>
    </row>
    <row r="125" s="2" customFormat="1" ht="33" customHeight="1">
      <c r="A125" s="41"/>
      <c r="B125" s="42"/>
      <c r="C125" s="209" t="s">
        <v>164</v>
      </c>
      <c r="D125" s="209" t="s">
        <v>134</v>
      </c>
      <c r="E125" s="210" t="s">
        <v>196</v>
      </c>
      <c r="F125" s="211" t="s">
        <v>197</v>
      </c>
      <c r="G125" s="212" t="s">
        <v>190</v>
      </c>
      <c r="H125" s="213">
        <v>60</v>
      </c>
      <c r="I125" s="214"/>
      <c r="J125" s="215">
        <f>ROUND(I125*H125,2)</f>
        <v>0</v>
      </c>
      <c r="K125" s="211" t="s">
        <v>138</v>
      </c>
      <c r="L125" s="47"/>
      <c r="M125" s="216" t="s">
        <v>19</v>
      </c>
      <c r="N125" s="217" t="s">
        <v>42</v>
      </c>
      <c r="O125" s="87"/>
      <c r="P125" s="218">
        <f>O125*H125</f>
        <v>0</v>
      </c>
      <c r="Q125" s="218">
        <v>0</v>
      </c>
      <c r="R125" s="218">
        <f>Q125*H125</f>
        <v>0</v>
      </c>
      <c r="S125" s="218">
        <v>0</v>
      </c>
      <c r="T125" s="219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20" t="s">
        <v>139</v>
      </c>
      <c r="AT125" s="220" t="s">
        <v>134</v>
      </c>
      <c r="AU125" s="220" t="s">
        <v>78</v>
      </c>
      <c r="AY125" s="20" t="s">
        <v>133</v>
      </c>
      <c r="BE125" s="221">
        <f>IF(N125="základní",J125,0)</f>
        <v>0</v>
      </c>
      <c r="BF125" s="221">
        <f>IF(N125="snížená",J125,0)</f>
        <v>0</v>
      </c>
      <c r="BG125" s="221">
        <f>IF(N125="zákl. přenesená",J125,0)</f>
        <v>0</v>
      </c>
      <c r="BH125" s="221">
        <f>IF(N125="sníž. přenesená",J125,0)</f>
        <v>0</v>
      </c>
      <c r="BI125" s="221">
        <f>IF(N125="nulová",J125,0)</f>
        <v>0</v>
      </c>
      <c r="BJ125" s="20" t="s">
        <v>78</v>
      </c>
      <c r="BK125" s="221">
        <f>ROUND(I125*H125,2)</f>
        <v>0</v>
      </c>
      <c r="BL125" s="20" t="s">
        <v>139</v>
      </c>
      <c r="BM125" s="220" t="s">
        <v>198</v>
      </c>
    </row>
    <row r="126" s="11" customFormat="1" ht="25.92" customHeight="1">
      <c r="A126" s="11"/>
      <c r="B126" s="195"/>
      <c r="C126" s="196"/>
      <c r="D126" s="197" t="s">
        <v>70</v>
      </c>
      <c r="E126" s="198" t="s">
        <v>199</v>
      </c>
      <c r="F126" s="198" t="s">
        <v>200</v>
      </c>
      <c r="G126" s="196"/>
      <c r="H126" s="196"/>
      <c r="I126" s="199"/>
      <c r="J126" s="200">
        <f>BK126</f>
        <v>0</v>
      </c>
      <c r="K126" s="196"/>
      <c r="L126" s="201"/>
      <c r="M126" s="202"/>
      <c r="N126" s="203"/>
      <c r="O126" s="203"/>
      <c r="P126" s="204">
        <f>SUM(P127:P134)</f>
        <v>0</v>
      </c>
      <c r="Q126" s="203"/>
      <c r="R126" s="204">
        <f>SUM(R127:R134)</f>
        <v>0</v>
      </c>
      <c r="S126" s="203"/>
      <c r="T126" s="205">
        <f>SUM(T127:T134)</f>
        <v>0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R126" s="206" t="s">
        <v>78</v>
      </c>
      <c r="AT126" s="207" t="s">
        <v>70</v>
      </c>
      <c r="AU126" s="207" t="s">
        <v>71</v>
      </c>
      <c r="AY126" s="206" t="s">
        <v>133</v>
      </c>
      <c r="BK126" s="208">
        <f>SUM(BK127:BK134)</f>
        <v>0</v>
      </c>
    </row>
    <row r="127" s="2" customFormat="1" ht="16.5" customHeight="1">
      <c r="A127" s="41"/>
      <c r="B127" s="42"/>
      <c r="C127" s="209" t="s">
        <v>8</v>
      </c>
      <c r="D127" s="209" t="s">
        <v>134</v>
      </c>
      <c r="E127" s="210" t="s">
        <v>201</v>
      </c>
      <c r="F127" s="211" t="s">
        <v>202</v>
      </c>
      <c r="G127" s="212" t="s">
        <v>137</v>
      </c>
      <c r="H127" s="213">
        <v>304.75799999999998</v>
      </c>
      <c r="I127" s="214"/>
      <c r="J127" s="215">
        <f>ROUND(I127*H127,2)</f>
        <v>0</v>
      </c>
      <c r="K127" s="211" t="s">
        <v>138</v>
      </c>
      <c r="L127" s="47"/>
      <c r="M127" s="216" t="s">
        <v>19</v>
      </c>
      <c r="N127" s="217" t="s">
        <v>42</v>
      </c>
      <c r="O127" s="87"/>
      <c r="P127" s="218">
        <f>O127*H127</f>
        <v>0</v>
      </c>
      <c r="Q127" s="218">
        <v>0</v>
      </c>
      <c r="R127" s="218">
        <f>Q127*H127</f>
        <v>0</v>
      </c>
      <c r="S127" s="218">
        <v>0</v>
      </c>
      <c r="T127" s="219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20" t="s">
        <v>139</v>
      </c>
      <c r="AT127" s="220" t="s">
        <v>134</v>
      </c>
      <c r="AU127" s="220" t="s">
        <v>78</v>
      </c>
      <c r="AY127" s="20" t="s">
        <v>133</v>
      </c>
      <c r="BE127" s="221">
        <f>IF(N127="základní",J127,0)</f>
        <v>0</v>
      </c>
      <c r="BF127" s="221">
        <f>IF(N127="snížená",J127,0)</f>
        <v>0</v>
      </c>
      <c r="BG127" s="221">
        <f>IF(N127="zákl. přenesená",J127,0)</f>
        <v>0</v>
      </c>
      <c r="BH127" s="221">
        <f>IF(N127="sníž. přenesená",J127,0)</f>
        <v>0</v>
      </c>
      <c r="BI127" s="221">
        <f>IF(N127="nulová",J127,0)</f>
        <v>0</v>
      </c>
      <c r="BJ127" s="20" t="s">
        <v>78</v>
      </c>
      <c r="BK127" s="221">
        <f>ROUND(I127*H127,2)</f>
        <v>0</v>
      </c>
      <c r="BL127" s="20" t="s">
        <v>139</v>
      </c>
      <c r="BM127" s="220" t="s">
        <v>203</v>
      </c>
    </row>
    <row r="128" s="2" customFormat="1">
      <c r="A128" s="41"/>
      <c r="B128" s="42"/>
      <c r="C128" s="43"/>
      <c r="D128" s="222" t="s">
        <v>140</v>
      </c>
      <c r="E128" s="43"/>
      <c r="F128" s="223" t="s">
        <v>204</v>
      </c>
      <c r="G128" s="43"/>
      <c r="H128" s="43"/>
      <c r="I128" s="224"/>
      <c r="J128" s="43"/>
      <c r="K128" s="43"/>
      <c r="L128" s="47"/>
      <c r="M128" s="225"/>
      <c r="N128" s="226"/>
      <c r="O128" s="87"/>
      <c r="P128" s="87"/>
      <c r="Q128" s="87"/>
      <c r="R128" s="87"/>
      <c r="S128" s="87"/>
      <c r="T128" s="88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T128" s="20" t="s">
        <v>140</v>
      </c>
      <c r="AU128" s="20" t="s">
        <v>78</v>
      </c>
    </row>
    <row r="129" s="2" customFormat="1" ht="16.5" customHeight="1">
      <c r="A129" s="41"/>
      <c r="B129" s="42"/>
      <c r="C129" s="209" t="s">
        <v>170</v>
      </c>
      <c r="D129" s="209" t="s">
        <v>134</v>
      </c>
      <c r="E129" s="210" t="s">
        <v>205</v>
      </c>
      <c r="F129" s="211" t="s">
        <v>206</v>
      </c>
      <c r="G129" s="212" t="s">
        <v>137</v>
      </c>
      <c r="H129" s="213">
        <v>252.09299999999999</v>
      </c>
      <c r="I129" s="214"/>
      <c r="J129" s="215">
        <f>ROUND(I129*H129,2)</f>
        <v>0</v>
      </c>
      <c r="K129" s="211" t="s">
        <v>138</v>
      </c>
      <c r="L129" s="47"/>
      <c r="M129" s="216" t="s">
        <v>19</v>
      </c>
      <c r="N129" s="217" t="s">
        <v>42</v>
      </c>
      <c r="O129" s="87"/>
      <c r="P129" s="218">
        <f>O129*H129</f>
        <v>0</v>
      </c>
      <c r="Q129" s="218">
        <v>0</v>
      </c>
      <c r="R129" s="218">
        <f>Q129*H129</f>
        <v>0</v>
      </c>
      <c r="S129" s="218">
        <v>0</v>
      </c>
      <c r="T129" s="219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20" t="s">
        <v>139</v>
      </c>
      <c r="AT129" s="220" t="s">
        <v>134</v>
      </c>
      <c r="AU129" s="220" t="s">
        <v>78</v>
      </c>
      <c r="AY129" s="20" t="s">
        <v>133</v>
      </c>
      <c r="BE129" s="221">
        <f>IF(N129="základní",J129,0)</f>
        <v>0</v>
      </c>
      <c r="BF129" s="221">
        <f>IF(N129="snížená",J129,0)</f>
        <v>0</v>
      </c>
      <c r="BG129" s="221">
        <f>IF(N129="zákl. přenesená",J129,0)</f>
        <v>0</v>
      </c>
      <c r="BH129" s="221">
        <f>IF(N129="sníž. přenesená",J129,0)</f>
        <v>0</v>
      </c>
      <c r="BI129" s="221">
        <f>IF(N129="nulová",J129,0)</f>
        <v>0</v>
      </c>
      <c r="BJ129" s="20" t="s">
        <v>78</v>
      </c>
      <c r="BK129" s="221">
        <f>ROUND(I129*H129,2)</f>
        <v>0</v>
      </c>
      <c r="BL129" s="20" t="s">
        <v>139</v>
      </c>
      <c r="BM129" s="220" t="s">
        <v>207</v>
      </c>
    </row>
    <row r="130" s="2" customFormat="1">
      <c r="A130" s="41"/>
      <c r="B130" s="42"/>
      <c r="C130" s="43"/>
      <c r="D130" s="222" t="s">
        <v>140</v>
      </c>
      <c r="E130" s="43"/>
      <c r="F130" s="223" t="s">
        <v>208</v>
      </c>
      <c r="G130" s="43"/>
      <c r="H130" s="43"/>
      <c r="I130" s="224"/>
      <c r="J130" s="43"/>
      <c r="K130" s="43"/>
      <c r="L130" s="47"/>
      <c r="M130" s="225"/>
      <c r="N130" s="226"/>
      <c r="O130" s="87"/>
      <c r="P130" s="87"/>
      <c r="Q130" s="87"/>
      <c r="R130" s="87"/>
      <c r="S130" s="87"/>
      <c r="T130" s="88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T130" s="20" t="s">
        <v>140</v>
      </c>
      <c r="AU130" s="20" t="s">
        <v>78</v>
      </c>
    </row>
    <row r="131" s="2" customFormat="1" ht="37.8" customHeight="1">
      <c r="A131" s="41"/>
      <c r="B131" s="42"/>
      <c r="C131" s="209" t="s">
        <v>209</v>
      </c>
      <c r="D131" s="209" t="s">
        <v>134</v>
      </c>
      <c r="E131" s="210" t="s">
        <v>210</v>
      </c>
      <c r="F131" s="211" t="s">
        <v>211</v>
      </c>
      <c r="G131" s="212" t="s">
        <v>175</v>
      </c>
      <c r="H131" s="213">
        <v>175.55000000000001</v>
      </c>
      <c r="I131" s="214"/>
      <c r="J131" s="215">
        <f>ROUND(I131*H131,2)</f>
        <v>0</v>
      </c>
      <c r="K131" s="211" t="s">
        <v>138</v>
      </c>
      <c r="L131" s="47"/>
      <c r="M131" s="216" t="s">
        <v>19</v>
      </c>
      <c r="N131" s="217" t="s">
        <v>42</v>
      </c>
      <c r="O131" s="87"/>
      <c r="P131" s="218">
        <f>O131*H131</f>
        <v>0</v>
      </c>
      <c r="Q131" s="218">
        <v>0</v>
      </c>
      <c r="R131" s="218">
        <f>Q131*H131</f>
        <v>0</v>
      </c>
      <c r="S131" s="218">
        <v>0</v>
      </c>
      <c r="T131" s="219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20" t="s">
        <v>139</v>
      </c>
      <c r="AT131" s="220" t="s">
        <v>134</v>
      </c>
      <c r="AU131" s="220" t="s">
        <v>78</v>
      </c>
      <c r="AY131" s="20" t="s">
        <v>133</v>
      </c>
      <c r="BE131" s="221">
        <f>IF(N131="základní",J131,0)</f>
        <v>0</v>
      </c>
      <c r="BF131" s="221">
        <f>IF(N131="snížená",J131,0)</f>
        <v>0</v>
      </c>
      <c r="BG131" s="221">
        <f>IF(N131="zákl. přenesená",J131,0)</f>
        <v>0</v>
      </c>
      <c r="BH131" s="221">
        <f>IF(N131="sníž. přenesená",J131,0)</f>
        <v>0</v>
      </c>
      <c r="BI131" s="221">
        <f>IF(N131="nulová",J131,0)</f>
        <v>0</v>
      </c>
      <c r="BJ131" s="20" t="s">
        <v>78</v>
      </c>
      <c r="BK131" s="221">
        <f>ROUND(I131*H131,2)</f>
        <v>0</v>
      </c>
      <c r="BL131" s="20" t="s">
        <v>139</v>
      </c>
      <c r="BM131" s="220" t="s">
        <v>212</v>
      </c>
    </row>
    <row r="132" s="2" customFormat="1">
      <c r="A132" s="41"/>
      <c r="B132" s="42"/>
      <c r="C132" s="43"/>
      <c r="D132" s="222" t="s">
        <v>140</v>
      </c>
      <c r="E132" s="43"/>
      <c r="F132" s="223" t="s">
        <v>213</v>
      </c>
      <c r="G132" s="43"/>
      <c r="H132" s="43"/>
      <c r="I132" s="224"/>
      <c r="J132" s="43"/>
      <c r="K132" s="43"/>
      <c r="L132" s="47"/>
      <c r="M132" s="225"/>
      <c r="N132" s="226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20" t="s">
        <v>140</v>
      </c>
      <c r="AU132" s="20" t="s">
        <v>78</v>
      </c>
    </row>
    <row r="133" s="2" customFormat="1" ht="21.75" customHeight="1">
      <c r="A133" s="41"/>
      <c r="B133" s="42"/>
      <c r="C133" s="209" t="s">
        <v>176</v>
      </c>
      <c r="D133" s="209" t="s">
        <v>134</v>
      </c>
      <c r="E133" s="210" t="s">
        <v>214</v>
      </c>
      <c r="F133" s="211" t="s">
        <v>215</v>
      </c>
      <c r="G133" s="212" t="s">
        <v>137</v>
      </c>
      <c r="H133" s="213">
        <v>304.75799999999998</v>
      </c>
      <c r="I133" s="214"/>
      <c r="J133" s="215">
        <f>ROUND(I133*H133,2)</f>
        <v>0</v>
      </c>
      <c r="K133" s="211" t="s">
        <v>138</v>
      </c>
      <c r="L133" s="47"/>
      <c r="M133" s="216" t="s">
        <v>19</v>
      </c>
      <c r="N133" s="217" t="s">
        <v>42</v>
      </c>
      <c r="O133" s="87"/>
      <c r="P133" s="218">
        <f>O133*H133</f>
        <v>0</v>
      </c>
      <c r="Q133" s="218">
        <v>0</v>
      </c>
      <c r="R133" s="218">
        <f>Q133*H133</f>
        <v>0</v>
      </c>
      <c r="S133" s="218">
        <v>0</v>
      </c>
      <c r="T133" s="219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20" t="s">
        <v>139</v>
      </c>
      <c r="AT133" s="220" t="s">
        <v>134</v>
      </c>
      <c r="AU133" s="220" t="s">
        <v>78</v>
      </c>
      <c r="AY133" s="20" t="s">
        <v>133</v>
      </c>
      <c r="BE133" s="221">
        <f>IF(N133="základní",J133,0)</f>
        <v>0</v>
      </c>
      <c r="BF133" s="221">
        <f>IF(N133="snížená",J133,0)</f>
        <v>0</v>
      </c>
      <c r="BG133" s="221">
        <f>IF(N133="zákl. přenesená",J133,0)</f>
        <v>0</v>
      </c>
      <c r="BH133" s="221">
        <f>IF(N133="sníž. přenesená",J133,0)</f>
        <v>0</v>
      </c>
      <c r="BI133" s="221">
        <f>IF(N133="nulová",J133,0)</f>
        <v>0</v>
      </c>
      <c r="BJ133" s="20" t="s">
        <v>78</v>
      </c>
      <c r="BK133" s="221">
        <f>ROUND(I133*H133,2)</f>
        <v>0</v>
      </c>
      <c r="BL133" s="20" t="s">
        <v>139</v>
      </c>
      <c r="BM133" s="220" t="s">
        <v>216</v>
      </c>
    </row>
    <row r="134" s="2" customFormat="1">
      <c r="A134" s="41"/>
      <c r="B134" s="42"/>
      <c r="C134" s="43"/>
      <c r="D134" s="222" t="s">
        <v>140</v>
      </c>
      <c r="E134" s="43"/>
      <c r="F134" s="223" t="s">
        <v>204</v>
      </c>
      <c r="G134" s="43"/>
      <c r="H134" s="43"/>
      <c r="I134" s="224"/>
      <c r="J134" s="43"/>
      <c r="K134" s="43"/>
      <c r="L134" s="47"/>
      <c r="M134" s="225"/>
      <c r="N134" s="226"/>
      <c r="O134" s="87"/>
      <c r="P134" s="87"/>
      <c r="Q134" s="87"/>
      <c r="R134" s="87"/>
      <c r="S134" s="87"/>
      <c r="T134" s="88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T134" s="20" t="s">
        <v>140</v>
      </c>
      <c r="AU134" s="20" t="s">
        <v>78</v>
      </c>
    </row>
    <row r="135" s="11" customFormat="1" ht="25.92" customHeight="1">
      <c r="A135" s="11"/>
      <c r="B135" s="195"/>
      <c r="C135" s="196"/>
      <c r="D135" s="197" t="s">
        <v>70</v>
      </c>
      <c r="E135" s="198" t="s">
        <v>217</v>
      </c>
      <c r="F135" s="198" t="s">
        <v>218</v>
      </c>
      <c r="G135" s="196"/>
      <c r="H135" s="196"/>
      <c r="I135" s="199"/>
      <c r="J135" s="200">
        <f>BK135</f>
        <v>0</v>
      </c>
      <c r="K135" s="196"/>
      <c r="L135" s="201"/>
      <c r="M135" s="202"/>
      <c r="N135" s="203"/>
      <c r="O135" s="203"/>
      <c r="P135" s="204">
        <f>SUM(P136:P151)</f>
        <v>0</v>
      </c>
      <c r="Q135" s="203"/>
      <c r="R135" s="204">
        <f>SUM(R136:R151)</f>
        <v>0</v>
      </c>
      <c r="S135" s="203"/>
      <c r="T135" s="205">
        <f>SUM(T136:T151)</f>
        <v>0</v>
      </c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R135" s="206" t="s">
        <v>78</v>
      </c>
      <c r="AT135" s="207" t="s">
        <v>70</v>
      </c>
      <c r="AU135" s="207" t="s">
        <v>71</v>
      </c>
      <c r="AY135" s="206" t="s">
        <v>133</v>
      </c>
      <c r="BK135" s="208">
        <f>SUM(BK136:BK151)</f>
        <v>0</v>
      </c>
    </row>
    <row r="136" s="2" customFormat="1" ht="24.15" customHeight="1">
      <c r="A136" s="41"/>
      <c r="B136" s="42"/>
      <c r="C136" s="209" t="s">
        <v>219</v>
      </c>
      <c r="D136" s="209" t="s">
        <v>134</v>
      </c>
      <c r="E136" s="210" t="s">
        <v>220</v>
      </c>
      <c r="F136" s="211" t="s">
        <v>221</v>
      </c>
      <c r="G136" s="212" t="s">
        <v>175</v>
      </c>
      <c r="H136" s="213">
        <v>20.789999999999999</v>
      </c>
      <c r="I136" s="214"/>
      <c r="J136" s="215">
        <f>ROUND(I136*H136,2)</f>
        <v>0</v>
      </c>
      <c r="K136" s="211" t="s">
        <v>138</v>
      </c>
      <c r="L136" s="47"/>
      <c r="M136" s="216" t="s">
        <v>19</v>
      </c>
      <c r="N136" s="217" t="s">
        <v>42</v>
      </c>
      <c r="O136" s="87"/>
      <c r="P136" s="218">
        <f>O136*H136</f>
        <v>0</v>
      </c>
      <c r="Q136" s="218">
        <v>0</v>
      </c>
      <c r="R136" s="218">
        <f>Q136*H136</f>
        <v>0</v>
      </c>
      <c r="S136" s="218">
        <v>0</v>
      </c>
      <c r="T136" s="219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20" t="s">
        <v>139</v>
      </c>
      <c r="AT136" s="220" t="s">
        <v>134</v>
      </c>
      <c r="AU136" s="220" t="s">
        <v>78</v>
      </c>
      <c r="AY136" s="20" t="s">
        <v>133</v>
      </c>
      <c r="BE136" s="221">
        <f>IF(N136="základní",J136,0)</f>
        <v>0</v>
      </c>
      <c r="BF136" s="221">
        <f>IF(N136="snížená",J136,0)</f>
        <v>0</v>
      </c>
      <c r="BG136" s="221">
        <f>IF(N136="zákl. přenesená",J136,0)</f>
        <v>0</v>
      </c>
      <c r="BH136" s="221">
        <f>IF(N136="sníž. přenesená",J136,0)</f>
        <v>0</v>
      </c>
      <c r="BI136" s="221">
        <f>IF(N136="nulová",J136,0)</f>
        <v>0</v>
      </c>
      <c r="BJ136" s="20" t="s">
        <v>78</v>
      </c>
      <c r="BK136" s="221">
        <f>ROUND(I136*H136,2)</f>
        <v>0</v>
      </c>
      <c r="BL136" s="20" t="s">
        <v>139</v>
      </c>
      <c r="BM136" s="220" t="s">
        <v>222</v>
      </c>
    </row>
    <row r="137" s="2" customFormat="1">
      <c r="A137" s="41"/>
      <c r="B137" s="42"/>
      <c r="C137" s="43"/>
      <c r="D137" s="222" t="s">
        <v>140</v>
      </c>
      <c r="E137" s="43"/>
      <c r="F137" s="223" t="s">
        <v>223</v>
      </c>
      <c r="G137" s="43"/>
      <c r="H137" s="43"/>
      <c r="I137" s="224"/>
      <c r="J137" s="43"/>
      <c r="K137" s="43"/>
      <c r="L137" s="47"/>
      <c r="M137" s="225"/>
      <c r="N137" s="226"/>
      <c r="O137" s="87"/>
      <c r="P137" s="87"/>
      <c r="Q137" s="87"/>
      <c r="R137" s="87"/>
      <c r="S137" s="87"/>
      <c r="T137" s="88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T137" s="20" t="s">
        <v>140</v>
      </c>
      <c r="AU137" s="20" t="s">
        <v>78</v>
      </c>
    </row>
    <row r="138" s="2" customFormat="1" ht="24.15" customHeight="1">
      <c r="A138" s="41"/>
      <c r="B138" s="42"/>
      <c r="C138" s="209" t="s">
        <v>180</v>
      </c>
      <c r="D138" s="209" t="s">
        <v>134</v>
      </c>
      <c r="E138" s="210" t="s">
        <v>224</v>
      </c>
      <c r="F138" s="211" t="s">
        <v>225</v>
      </c>
      <c r="G138" s="212" t="s">
        <v>175</v>
      </c>
      <c r="H138" s="213">
        <v>6.2999999999999998</v>
      </c>
      <c r="I138" s="214"/>
      <c r="J138" s="215">
        <f>ROUND(I138*H138,2)</f>
        <v>0</v>
      </c>
      <c r="K138" s="211" t="s">
        <v>138</v>
      </c>
      <c r="L138" s="47"/>
      <c r="M138" s="216" t="s">
        <v>19</v>
      </c>
      <c r="N138" s="217" t="s">
        <v>42</v>
      </c>
      <c r="O138" s="87"/>
      <c r="P138" s="218">
        <f>O138*H138</f>
        <v>0</v>
      </c>
      <c r="Q138" s="218">
        <v>0</v>
      </c>
      <c r="R138" s="218">
        <f>Q138*H138</f>
        <v>0</v>
      </c>
      <c r="S138" s="218">
        <v>0</v>
      </c>
      <c r="T138" s="219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20" t="s">
        <v>139</v>
      </c>
      <c r="AT138" s="220" t="s">
        <v>134</v>
      </c>
      <c r="AU138" s="220" t="s">
        <v>78</v>
      </c>
      <c r="AY138" s="20" t="s">
        <v>133</v>
      </c>
      <c r="BE138" s="221">
        <f>IF(N138="základní",J138,0)</f>
        <v>0</v>
      </c>
      <c r="BF138" s="221">
        <f>IF(N138="snížená",J138,0)</f>
        <v>0</v>
      </c>
      <c r="BG138" s="221">
        <f>IF(N138="zákl. přenesená",J138,0)</f>
        <v>0</v>
      </c>
      <c r="BH138" s="221">
        <f>IF(N138="sníž. přenesená",J138,0)</f>
        <v>0</v>
      </c>
      <c r="BI138" s="221">
        <f>IF(N138="nulová",J138,0)</f>
        <v>0</v>
      </c>
      <c r="BJ138" s="20" t="s">
        <v>78</v>
      </c>
      <c r="BK138" s="221">
        <f>ROUND(I138*H138,2)</f>
        <v>0</v>
      </c>
      <c r="BL138" s="20" t="s">
        <v>139</v>
      </c>
      <c r="BM138" s="220" t="s">
        <v>226</v>
      </c>
    </row>
    <row r="139" s="2" customFormat="1">
      <c r="A139" s="41"/>
      <c r="B139" s="42"/>
      <c r="C139" s="43"/>
      <c r="D139" s="222" t="s">
        <v>140</v>
      </c>
      <c r="E139" s="43"/>
      <c r="F139" s="223" t="s">
        <v>227</v>
      </c>
      <c r="G139" s="43"/>
      <c r="H139" s="43"/>
      <c r="I139" s="224"/>
      <c r="J139" s="43"/>
      <c r="K139" s="43"/>
      <c r="L139" s="47"/>
      <c r="M139" s="225"/>
      <c r="N139" s="226"/>
      <c r="O139" s="87"/>
      <c r="P139" s="87"/>
      <c r="Q139" s="87"/>
      <c r="R139" s="87"/>
      <c r="S139" s="87"/>
      <c r="T139" s="88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20" t="s">
        <v>140</v>
      </c>
      <c r="AU139" s="20" t="s">
        <v>78</v>
      </c>
    </row>
    <row r="140" s="2" customFormat="1" ht="24.15" customHeight="1">
      <c r="A140" s="41"/>
      <c r="B140" s="42"/>
      <c r="C140" s="209" t="s">
        <v>7</v>
      </c>
      <c r="D140" s="209" t="s">
        <v>134</v>
      </c>
      <c r="E140" s="210" t="s">
        <v>228</v>
      </c>
      <c r="F140" s="211" t="s">
        <v>229</v>
      </c>
      <c r="G140" s="212" t="s">
        <v>175</v>
      </c>
      <c r="H140" s="213">
        <v>68.799999999999997</v>
      </c>
      <c r="I140" s="214"/>
      <c r="J140" s="215">
        <f>ROUND(I140*H140,2)</f>
        <v>0</v>
      </c>
      <c r="K140" s="211" t="s">
        <v>138</v>
      </c>
      <c r="L140" s="47"/>
      <c r="M140" s="216" t="s">
        <v>19</v>
      </c>
      <c r="N140" s="217" t="s">
        <v>42</v>
      </c>
      <c r="O140" s="87"/>
      <c r="P140" s="218">
        <f>O140*H140</f>
        <v>0</v>
      </c>
      <c r="Q140" s="218">
        <v>0</v>
      </c>
      <c r="R140" s="218">
        <f>Q140*H140</f>
        <v>0</v>
      </c>
      <c r="S140" s="218">
        <v>0</v>
      </c>
      <c r="T140" s="219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20" t="s">
        <v>139</v>
      </c>
      <c r="AT140" s="220" t="s">
        <v>134</v>
      </c>
      <c r="AU140" s="220" t="s">
        <v>78</v>
      </c>
      <c r="AY140" s="20" t="s">
        <v>133</v>
      </c>
      <c r="BE140" s="221">
        <f>IF(N140="základní",J140,0)</f>
        <v>0</v>
      </c>
      <c r="BF140" s="221">
        <f>IF(N140="snížená",J140,0)</f>
        <v>0</v>
      </c>
      <c r="BG140" s="221">
        <f>IF(N140="zákl. přenesená",J140,0)</f>
        <v>0</v>
      </c>
      <c r="BH140" s="221">
        <f>IF(N140="sníž. přenesená",J140,0)</f>
        <v>0</v>
      </c>
      <c r="BI140" s="221">
        <f>IF(N140="nulová",J140,0)</f>
        <v>0</v>
      </c>
      <c r="BJ140" s="20" t="s">
        <v>78</v>
      </c>
      <c r="BK140" s="221">
        <f>ROUND(I140*H140,2)</f>
        <v>0</v>
      </c>
      <c r="BL140" s="20" t="s">
        <v>139</v>
      </c>
      <c r="BM140" s="220" t="s">
        <v>230</v>
      </c>
    </row>
    <row r="141" s="2" customFormat="1">
      <c r="A141" s="41"/>
      <c r="B141" s="42"/>
      <c r="C141" s="43"/>
      <c r="D141" s="222" t="s">
        <v>140</v>
      </c>
      <c r="E141" s="43"/>
      <c r="F141" s="223" t="s">
        <v>231</v>
      </c>
      <c r="G141" s="43"/>
      <c r="H141" s="43"/>
      <c r="I141" s="224"/>
      <c r="J141" s="43"/>
      <c r="K141" s="43"/>
      <c r="L141" s="47"/>
      <c r="M141" s="225"/>
      <c r="N141" s="226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20" t="s">
        <v>140</v>
      </c>
      <c r="AU141" s="20" t="s">
        <v>78</v>
      </c>
    </row>
    <row r="142" s="2" customFormat="1" ht="24.15" customHeight="1">
      <c r="A142" s="41"/>
      <c r="B142" s="42"/>
      <c r="C142" s="209" t="s">
        <v>185</v>
      </c>
      <c r="D142" s="209" t="s">
        <v>134</v>
      </c>
      <c r="E142" s="210" t="s">
        <v>232</v>
      </c>
      <c r="F142" s="211" t="s">
        <v>233</v>
      </c>
      <c r="G142" s="212" t="s">
        <v>137</v>
      </c>
      <c r="H142" s="213">
        <v>101.929</v>
      </c>
      <c r="I142" s="214"/>
      <c r="J142" s="215">
        <f>ROUND(I142*H142,2)</f>
        <v>0</v>
      </c>
      <c r="K142" s="211" t="s">
        <v>169</v>
      </c>
      <c r="L142" s="47"/>
      <c r="M142" s="216" t="s">
        <v>19</v>
      </c>
      <c r="N142" s="217" t="s">
        <v>42</v>
      </c>
      <c r="O142" s="87"/>
      <c r="P142" s="218">
        <f>O142*H142</f>
        <v>0</v>
      </c>
      <c r="Q142" s="218">
        <v>0</v>
      </c>
      <c r="R142" s="218">
        <f>Q142*H142</f>
        <v>0</v>
      </c>
      <c r="S142" s="218">
        <v>0</v>
      </c>
      <c r="T142" s="219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20" t="s">
        <v>139</v>
      </c>
      <c r="AT142" s="220" t="s">
        <v>134</v>
      </c>
      <c r="AU142" s="220" t="s">
        <v>78</v>
      </c>
      <c r="AY142" s="20" t="s">
        <v>133</v>
      </c>
      <c r="BE142" s="221">
        <f>IF(N142="základní",J142,0)</f>
        <v>0</v>
      </c>
      <c r="BF142" s="221">
        <f>IF(N142="snížená",J142,0)</f>
        <v>0</v>
      </c>
      <c r="BG142" s="221">
        <f>IF(N142="zákl. přenesená",J142,0)</f>
        <v>0</v>
      </c>
      <c r="BH142" s="221">
        <f>IF(N142="sníž. přenesená",J142,0)</f>
        <v>0</v>
      </c>
      <c r="BI142" s="221">
        <f>IF(N142="nulová",J142,0)</f>
        <v>0</v>
      </c>
      <c r="BJ142" s="20" t="s">
        <v>78</v>
      </c>
      <c r="BK142" s="221">
        <f>ROUND(I142*H142,2)</f>
        <v>0</v>
      </c>
      <c r="BL142" s="20" t="s">
        <v>139</v>
      </c>
      <c r="BM142" s="220" t="s">
        <v>234</v>
      </c>
    </row>
    <row r="143" s="2" customFormat="1">
      <c r="A143" s="41"/>
      <c r="B143" s="42"/>
      <c r="C143" s="43"/>
      <c r="D143" s="222" t="s">
        <v>140</v>
      </c>
      <c r="E143" s="43"/>
      <c r="F143" s="223" t="s">
        <v>235</v>
      </c>
      <c r="G143" s="43"/>
      <c r="H143" s="43"/>
      <c r="I143" s="224"/>
      <c r="J143" s="43"/>
      <c r="K143" s="43"/>
      <c r="L143" s="47"/>
      <c r="M143" s="225"/>
      <c r="N143" s="226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20" t="s">
        <v>140</v>
      </c>
      <c r="AU143" s="20" t="s">
        <v>78</v>
      </c>
    </row>
    <row r="144" s="2" customFormat="1" ht="33" customHeight="1">
      <c r="A144" s="41"/>
      <c r="B144" s="42"/>
      <c r="C144" s="209" t="s">
        <v>236</v>
      </c>
      <c r="D144" s="209" t="s">
        <v>134</v>
      </c>
      <c r="E144" s="210" t="s">
        <v>237</v>
      </c>
      <c r="F144" s="211" t="s">
        <v>238</v>
      </c>
      <c r="G144" s="212" t="s">
        <v>137</v>
      </c>
      <c r="H144" s="213">
        <v>50.317</v>
      </c>
      <c r="I144" s="214"/>
      <c r="J144" s="215">
        <f>ROUND(I144*H144,2)</f>
        <v>0</v>
      </c>
      <c r="K144" s="211" t="s">
        <v>169</v>
      </c>
      <c r="L144" s="47"/>
      <c r="M144" s="216" t="s">
        <v>19</v>
      </c>
      <c r="N144" s="217" t="s">
        <v>42</v>
      </c>
      <c r="O144" s="87"/>
      <c r="P144" s="218">
        <f>O144*H144</f>
        <v>0</v>
      </c>
      <c r="Q144" s="218">
        <v>0</v>
      </c>
      <c r="R144" s="218">
        <f>Q144*H144</f>
        <v>0</v>
      </c>
      <c r="S144" s="218">
        <v>0</v>
      </c>
      <c r="T144" s="219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20" t="s">
        <v>139</v>
      </c>
      <c r="AT144" s="220" t="s">
        <v>134</v>
      </c>
      <c r="AU144" s="220" t="s">
        <v>78</v>
      </c>
      <c r="AY144" s="20" t="s">
        <v>133</v>
      </c>
      <c r="BE144" s="221">
        <f>IF(N144="základní",J144,0)</f>
        <v>0</v>
      </c>
      <c r="BF144" s="221">
        <f>IF(N144="snížená",J144,0)</f>
        <v>0</v>
      </c>
      <c r="BG144" s="221">
        <f>IF(N144="zákl. přenesená",J144,0)</f>
        <v>0</v>
      </c>
      <c r="BH144" s="221">
        <f>IF(N144="sníž. přenesená",J144,0)</f>
        <v>0</v>
      </c>
      <c r="BI144" s="221">
        <f>IF(N144="nulová",J144,0)</f>
        <v>0</v>
      </c>
      <c r="BJ144" s="20" t="s">
        <v>78</v>
      </c>
      <c r="BK144" s="221">
        <f>ROUND(I144*H144,2)</f>
        <v>0</v>
      </c>
      <c r="BL144" s="20" t="s">
        <v>139</v>
      </c>
      <c r="BM144" s="220" t="s">
        <v>239</v>
      </c>
    </row>
    <row r="145" s="2" customFormat="1">
      <c r="A145" s="41"/>
      <c r="B145" s="42"/>
      <c r="C145" s="43"/>
      <c r="D145" s="222" t="s">
        <v>140</v>
      </c>
      <c r="E145" s="43"/>
      <c r="F145" s="223" t="s">
        <v>240</v>
      </c>
      <c r="G145" s="43"/>
      <c r="H145" s="43"/>
      <c r="I145" s="224"/>
      <c r="J145" s="43"/>
      <c r="K145" s="43"/>
      <c r="L145" s="47"/>
      <c r="M145" s="225"/>
      <c r="N145" s="226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20" t="s">
        <v>140</v>
      </c>
      <c r="AU145" s="20" t="s">
        <v>78</v>
      </c>
    </row>
    <row r="146" s="2" customFormat="1" ht="24.15" customHeight="1">
      <c r="A146" s="41"/>
      <c r="B146" s="42"/>
      <c r="C146" s="209" t="s">
        <v>191</v>
      </c>
      <c r="D146" s="209" t="s">
        <v>134</v>
      </c>
      <c r="E146" s="210" t="s">
        <v>241</v>
      </c>
      <c r="F146" s="211" t="s">
        <v>242</v>
      </c>
      <c r="G146" s="212" t="s">
        <v>137</v>
      </c>
      <c r="H146" s="213">
        <v>8.3499999999999996</v>
      </c>
      <c r="I146" s="214"/>
      <c r="J146" s="215">
        <f>ROUND(I146*H146,2)</f>
        <v>0</v>
      </c>
      <c r="K146" s="211" t="s">
        <v>169</v>
      </c>
      <c r="L146" s="47"/>
      <c r="M146" s="216" t="s">
        <v>19</v>
      </c>
      <c r="N146" s="217" t="s">
        <v>42</v>
      </c>
      <c r="O146" s="87"/>
      <c r="P146" s="218">
        <f>O146*H146</f>
        <v>0</v>
      </c>
      <c r="Q146" s="218">
        <v>0</v>
      </c>
      <c r="R146" s="218">
        <f>Q146*H146</f>
        <v>0</v>
      </c>
      <c r="S146" s="218">
        <v>0</v>
      </c>
      <c r="T146" s="219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20" t="s">
        <v>139</v>
      </c>
      <c r="AT146" s="220" t="s">
        <v>134</v>
      </c>
      <c r="AU146" s="220" t="s">
        <v>78</v>
      </c>
      <c r="AY146" s="20" t="s">
        <v>133</v>
      </c>
      <c r="BE146" s="221">
        <f>IF(N146="základní",J146,0)</f>
        <v>0</v>
      </c>
      <c r="BF146" s="221">
        <f>IF(N146="snížená",J146,0)</f>
        <v>0</v>
      </c>
      <c r="BG146" s="221">
        <f>IF(N146="zákl. přenesená",J146,0)</f>
        <v>0</v>
      </c>
      <c r="BH146" s="221">
        <f>IF(N146="sníž. přenesená",J146,0)</f>
        <v>0</v>
      </c>
      <c r="BI146" s="221">
        <f>IF(N146="nulová",J146,0)</f>
        <v>0</v>
      </c>
      <c r="BJ146" s="20" t="s">
        <v>78</v>
      </c>
      <c r="BK146" s="221">
        <f>ROUND(I146*H146,2)</f>
        <v>0</v>
      </c>
      <c r="BL146" s="20" t="s">
        <v>139</v>
      </c>
      <c r="BM146" s="220" t="s">
        <v>243</v>
      </c>
    </row>
    <row r="147" s="2" customFormat="1">
      <c r="A147" s="41"/>
      <c r="B147" s="42"/>
      <c r="C147" s="43"/>
      <c r="D147" s="222" t="s">
        <v>140</v>
      </c>
      <c r="E147" s="43"/>
      <c r="F147" s="223" t="s">
        <v>244</v>
      </c>
      <c r="G147" s="43"/>
      <c r="H147" s="43"/>
      <c r="I147" s="224"/>
      <c r="J147" s="43"/>
      <c r="K147" s="43"/>
      <c r="L147" s="47"/>
      <c r="M147" s="225"/>
      <c r="N147" s="226"/>
      <c r="O147" s="87"/>
      <c r="P147" s="87"/>
      <c r="Q147" s="87"/>
      <c r="R147" s="87"/>
      <c r="S147" s="87"/>
      <c r="T147" s="88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20" t="s">
        <v>140</v>
      </c>
      <c r="AU147" s="20" t="s">
        <v>78</v>
      </c>
    </row>
    <row r="148" s="2" customFormat="1" ht="33" customHeight="1">
      <c r="A148" s="41"/>
      <c r="B148" s="42"/>
      <c r="C148" s="209" t="s">
        <v>245</v>
      </c>
      <c r="D148" s="209" t="s">
        <v>134</v>
      </c>
      <c r="E148" s="210" t="s">
        <v>246</v>
      </c>
      <c r="F148" s="211" t="s">
        <v>247</v>
      </c>
      <c r="G148" s="212" t="s">
        <v>137</v>
      </c>
      <c r="H148" s="213">
        <v>43.262</v>
      </c>
      <c r="I148" s="214"/>
      <c r="J148" s="215">
        <f>ROUND(I148*H148,2)</f>
        <v>0</v>
      </c>
      <c r="K148" s="211" t="s">
        <v>169</v>
      </c>
      <c r="L148" s="47"/>
      <c r="M148" s="216" t="s">
        <v>19</v>
      </c>
      <c r="N148" s="217" t="s">
        <v>42</v>
      </c>
      <c r="O148" s="87"/>
      <c r="P148" s="218">
        <f>O148*H148</f>
        <v>0</v>
      </c>
      <c r="Q148" s="218">
        <v>0</v>
      </c>
      <c r="R148" s="218">
        <f>Q148*H148</f>
        <v>0</v>
      </c>
      <c r="S148" s="218">
        <v>0</v>
      </c>
      <c r="T148" s="219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20" t="s">
        <v>139</v>
      </c>
      <c r="AT148" s="220" t="s">
        <v>134</v>
      </c>
      <c r="AU148" s="220" t="s">
        <v>78</v>
      </c>
      <c r="AY148" s="20" t="s">
        <v>133</v>
      </c>
      <c r="BE148" s="221">
        <f>IF(N148="základní",J148,0)</f>
        <v>0</v>
      </c>
      <c r="BF148" s="221">
        <f>IF(N148="snížená",J148,0)</f>
        <v>0</v>
      </c>
      <c r="BG148" s="221">
        <f>IF(N148="zákl. přenesená",J148,0)</f>
        <v>0</v>
      </c>
      <c r="BH148" s="221">
        <f>IF(N148="sníž. přenesená",J148,0)</f>
        <v>0</v>
      </c>
      <c r="BI148" s="221">
        <f>IF(N148="nulová",J148,0)</f>
        <v>0</v>
      </c>
      <c r="BJ148" s="20" t="s">
        <v>78</v>
      </c>
      <c r="BK148" s="221">
        <f>ROUND(I148*H148,2)</f>
        <v>0</v>
      </c>
      <c r="BL148" s="20" t="s">
        <v>139</v>
      </c>
      <c r="BM148" s="220" t="s">
        <v>248</v>
      </c>
    </row>
    <row r="149" s="2" customFormat="1">
      <c r="A149" s="41"/>
      <c r="B149" s="42"/>
      <c r="C149" s="43"/>
      <c r="D149" s="222" t="s">
        <v>140</v>
      </c>
      <c r="E149" s="43"/>
      <c r="F149" s="223" t="s">
        <v>249</v>
      </c>
      <c r="G149" s="43"/>
      <c r="H149" s="43"/>
      <c r="I149" s="224"/>
      <c r="J149" s="43"/>
      <c r="K149" s="43"/>
      <c r="L149" s="47"/>
      <c r="M149" s="225"/>
      <c r="N149" s="226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20" t="s">
        <v>140</v>
      </c>
      <c r="AU149" s="20" t="s">
        <v>78</v>
      </c>
    </row>
    <row r="150" s="2" customFormat="1" ht="16.5" customHeight="1">
      <c r="A150" s="41"/>
      <c r="B150" s="42"/>
      <c r="C150" s="209" t="s">
        <v>195</v>
      </c>
      <c r="D150" s="209" t="s">
        <v>134</v>
      </c>
      <c r="E150" s="210" t="s">
        <v>250</v>
      </c>
      <c r="F150" s="211" t="s">
        <v>251</v>
      </c>
      <c r="G150" s="212" t="s">
        <v>137</v>
      </c>
      <c r="H150" s="213">
        <v>101.929</v>
      </c>
      <c r="I150" s="214"/>
      <c r="J150" s="215">
        <f>ROUND(I150*H150,2)</f>
        <v>0</v>
      </c>
      <c r="K150" s="211" t="s">
        <v>169</v>
      </c>
      <c r="L150" s="47"/>
      <c r="M150" s="216" t="s">
        <v>19</v>
      </c>
      <c r="N150" s="217" t="s">
        <v>42</v>
      </c>
      <c r="O150" s="87"/>
      <c r="P150" s="218">
        <f>O150*H150</f>
        <v>0</v>
      </c>
      <c r="Q150" s="218">
        <v>0</v>
      </c>
      <c r="R150" s="218">
        <f>Q150*H150</f>
        <v>0</v>
      </c>
      <c r="S150" s="218">
        <v>0</v>
      </c>
      <c r="T150" s="219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20" t="s">
        <v>139</v>
      </c>
      <c r="AT150" s="220" t="s">
        <v>134</v>
      </c>
      <c r="AU150" s="220" t="s">
        <v>78</v>
      </c>
      <c r="AY150" s="20" t="s">
        <v>133</v>
      </c>
      <c r="BE150" s="221">
        <f>IF(N150="základní",J150,0)</f>
        <v>0</v>
      </c>
      <c r="BF150" s="221">
        <f>IF(N150="snížená",J150,0)</f>
        <v>0</v>
      </c>
      <c r="BG150" s="221">
        <f>IF(N150="zákl. přenesená",J150,0)</f>
        <v>0</v>
      </c>
      <c r="BH150" s="221">
        <f>IF(N150="sníž. přenesená",J150,0)</f>
        <v>0</v>
      </c>
      <c r="BI150" s="221">
        <f>IF(N150="nulová",J150,0)</f>
        <v>0</v>
      </c>
      <c r="BJ150" s="20" t="s">
        <v>78</v>
      </c>
      <c r="BK150" s="221">
        <f>ROUND(I150*H150,2)</f>
        <v>0</v>
      </c>
      <c r="BL150" s="20" t="s">
        <v>139</v>
      </c>
      <c r="BM150" s="220" t="s">
        <v>252</v>
      </c>
    </row>
    <row r="151" s="2" customFormat="1">
      <c r="A151" s="41"/>
      <c r="B151" s="42"/>
      <c r="C151" s="43"/>
      <c r="D151" s="222" t="s">
        <v>140</v>
      </c>
      <c r="E151" s="43"/>
      <c r="F151" s="223" t="s">
        <v>253</v>
      </c>
      <c r="G151" s="43"/>
      <c r="H151" s="43"/>
      <c r="I151" s="224"/>
      <c r="J151" s="43"/>
      <c r="K151" s="43"/>
      <c r="L151" s="47"/>
      <c r="M151" s="225"/>
      <c r="N151" s="226"/>
      <c r="O151" s="87"/>
      <c r="P151" s="87"/>
      <c r="Q151" s="87"/>
      <c r="R151" s="87"/>
      <c r="S151" s="87"/>
      <c r="T151" s="88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T151" s="20" t="s">
        <v>140</v>
      </c>
      <c r="AU151" s="20" t="s">
        <v>78</v>
      </c>
    </row>
    <row r="152" s="11" customFormat="1" ht="25.92" customHeight="1">
      <c r="A152" s="11"/>
      <c r="B152" s="195"/>
      <c r="C152" s="196"/>
      <c r="D152" s="197" t="s">
        <v>70</v>
      </c>
      <c r="E152" s="198" t="s">
        <v>254</v>
      </c>
      <c r="F152" s="198" t="s">
        <v>255</v>
      </c>
      <c r="G152" s="196"/>
      <c r="H152" s="196"/>
      <c r="I152" s="199"/>
      <c r="J152" s="200">
        <f>BK152</f>
        <v>0</v>
      </c>
      <c r="K152" s="196"/>
      <c r="L152" s="201"/>
      <c r="M152" s="202"/>
      <c r="N152" s="203"/>
      <c r="O152" s="203"/>
      <c r="P152" s="204">
        <f>SUM(P153:P158)</f>
        <v>0</v>
      </c>
      <c r="Q152" s="203"/>
      <c r="R152" s="204">
        <f>SUM(R153:R158)</f>
        <v>0</v>
      </c>
      <c r="S152" s="203"/>
      <c r="T152" s="205">
        <f>SUM(T153:T158)</f>
        <v>0</v>
      </c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R152" s="206" t="s">
        <v>80</v>
      </c>
      <c r="AT152" s="207" t="s">
        <v>70</v>
      </c>
      <c r="AU152" s="207" t="s">
        <v>71</v>
      </c>
      <c r="AY152" s="206" t="s">
        <v>133</v>
      </c>
      <c r="BK152" s="208">
        <f>SUM(BK153:BK158)</f>
        <v>0</v>
      </c>
    </row>
    <row r="153" s="2" customFormat="1" ht="24.15" customHeight="1">
      <c r="A153" s="41"/>
      <c r="B153" s="42"/>
      <c r="C153" s="209" t="s">
        <v>256</v>
      </c>
      <c r="D153" s="209" t="s">
        <v>134</v>
      </c>
      <c r="E153" s="210" t="s">
        <v>257</v>
      </c>
      <c r="F153" s="211" t="s">
        <v>258</v>
      </c>
      <c r="G153" s="212" t="s">
        <v>137</v>
      </c>
      <c r="H153" s="213">
        <v>57.533999999999999</v>
      </c>
      <c r="I153" s="214"/>
      <c r="J153" s="215">
        <f>ROUND(I153*H153,2)</f>
        <v>0</v>
      </c>
      <c r="K153" s="211" t="s">
        <v>138</v>
      </c>
      <c r="L153" s="47"/>
      <c r="M153" s="216" t="s">
        <v>19</v>
      </c>
      <c r="N153" s="217" t="s">
        <v>42</v>
      </c>
      <c r="O153" s="87"/>
      <c r="P153" s="218">
        <f>O153*H153</f>
        <v>0</v>
      </c>
      <c r="Q153" s="218">
        <v>0</v>
      </c>
      <c r="R153" s="218">
        <f>Q153*H153</f>
        <v>0</v>
      </c>
      <c r="S153" s="218">
        <v>0</v>
      </c>
      <c r="T153" s="219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20" t="s">
        <v>170</v>
      </c>
      <c r="AT153" s="220" t="s">
        <v>134</v>
      </c>
      <c r="AU153" s="220" t="s">
        <v>78</v>
      </c>
      <c r="AY153" s="20" t="s">
        <v>133</v>
      </c>
      <c r="BE153" s="221">
        <f>IF(N153="základní",J153,0)</f>
        <v>0</v>
      </c>
      <c r="BF153" s="221">
        <f>IF(N153="snížená",J153,0)</f>
        <v>0</v>
      </c>
      <c r="BG153" s="221">
        <f>IF(N153="zákl. přenesená",J153,0)</f>
        <v>0</v>
      </c>
      <c r="BH153" s="221">
        <f>IF(N153="sníž. přenesená",J153,0)</f>
        <v>0</v>
      </c>
      <c r="BI153" s="221">
        <f>IF(N153="nulová",J153,0)</f>
        <v>0</v>
      </c>
      <c r="BJ153" s="20" t="s">
        <v>78</v>
      </c>
      <c r="BK153" s="221">
        <f>ROUND(I153*H153,2)</f>
        <v>0</v>
      </c>
      <c r="BL153" s="20" t="s">
        <v>170</v>
      </c>
      <c r="BM153" s="220" t="s">
        <v>259</v>
      </c>
    </row>
    <row r="154" s="2" customFormat="1">
      <c r="A154" s="41"/>
      <c r="B154" s="42"/>
      <c r="C154" s="43"/>
      <c r="D154" s="222" t="s">
        <v>140</v>
      </c>
      <c r="E154" s="43"/>
      <c r="F154" s="223" t="s">
        <v>260</v>
      </c>
      <c r="G154" s="43"/>
      <c r="H154" s="43"/>
      <c r="I154" s="224"/>
      <c r="J154" s="43"/>
      <c r="K154" s="43"/>
      <c r="L154" s="47"/>
      <c r="M154" s="225"/>
      <c r="N154" s="226"/>
      <c r="O154" s="87"/>
      <c r="P154" s="87"/>
      <c r="Q154" s="87"/>
      <c r="R154" s="87"/>
      <c r="S154" s="87"/>
      <c r="T154" s="88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T154" s="20" t="s">
        <v>140</v>
      </c>
      <c r="AU154" s="20" t="s">
        <v>78</v>
      </c>
    </row>
    <row r="155" s="2" customFormat="1" ht="21.75" customHeight="1">
      <c r="A155" s="41"/>
      <c r="B155" s="42"/>
      <c r="C155" s="209" t="s">
        <v>198</v>
      </c>
      <c r="D155" s="209" t="s">
        <v>134</v>
      </c>
      <c r="E155" s="210" t="s">
        <v>261</v>
      </c>
      <c r="F155" s="211" t="s">
        <v>262</v>
      </c>
      <c r="G155" s="212" t="s">
        <v>137</v>
      </c>
      <c r="H155" s="213">
        <v>57.533999999999999</v>
      </c>
      <c r="I155" s="214"/>
      <c r="J155" s="215">
        <f>ROUND(I155*H155,2)</f>
        <v>0</v>
      </c>
      <c r="K155" s="211" t="s">
        <v>138</v>
      </c>
      <c r="L155" s="47"/>
      <c r="M155" s="216" t="s">
        <v>19</v>
      </c>
      <c r="N155" s="217" t="s">
        <v>42</v>
      </c>
      <c r="O155" s="87"/>
      <c r="P155" s="218">
        <f>O155*H155</f>
        <v>0</v>
      </c>
      <c r="Q155" s="218">
        <v>0</v>
      </c>
      <c r="R155" s="218">
        <f>Q155*H155</f>
        <v>0</v>
      </c>
      <c r="S155" s="218">
        <v>0</v>
      </c>
      <c r="T155" s="219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20" t="s">
        <v>170</v>
      </c>
      <c r="AT155" s="220" t="s">
        <v>134</v>
      </c>
      <c r="AU155" s="220" t="s">
        <v>78</v>
      </c>
      <c r="AY155" s="20" t="s">
        <v>133</v>
      </c>
      <c r="BE155" s="221">
        <f>IF(N155="základní",J155,0)</f>
        <v>0</v>
      </c>
      <c r="BF155" s="221">
        <f>IF(N155="snížená",J155,0)</f>
        <v>0</v>
      </c>
      <c r="BG155" s="221">
        <f>IF(N155="zákl. přenesená",J155,0)</f>
        <v>0</v>
      </c>
      <c r="BH155" s="221">
        <f>IF(N155="sníž. přenesená",J155,0)</f>
        <v>0</v>
      </c>
      <c r="BI155" s="221">
        <f>IF(N155="nulová",J155,0)</f>
        <v>0</v>
      </c>
      <c r="BJ155" s="20" t="s">
        <v>78</v>
      </c>
      <c r="BK155" s="221">
        <f>ROUND(I155*H155,2)</f>
        <v>0</v>
      </c>
      <c r="BL155" s="20" t="s">
        <v>170</v>
      </c>
      <c r="BM155" s="220" t="s">
        <v>263</v>
      </c>
    </row>
    <row r="156" s="2" customFormat="1">
      <c r="A156" s="41"/>
      <c r="B156" s="42"/>
      <c r="C156" s="43"/>
      <c r="D156" s="222" t="s">
        <v>140</v>
      </c>
      <c r="E156" s="43"/>
      <c r="F156" s="223" t="s">
        <v>260</v>
      </c>
      <c r="G156" s="43"/>
      <c r="H156" s="43"/>
      <c r="I156" s="224"/>
      <c r="J156" s="43"/>
      <c r="K156" s="43"/>
      <c r="L156" s="47"/>
      <c r="M156" s="225"/>
      <c r="N156" s="226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20" t="s">
        <v>140</v>
      </c>
      <c r="AU156" s="20" t="s">
        <v>78</v>
      </c>
    </row>
    <row r="157" s="2" customFormat="1" ht="33" customHeight="1">
      <c r="A157" s="41"/>
      <c r="B157" s="42"/>
      <c r="C157" s="209" t="s">
        <v>264</v>
      </c>
      <c r="D157" s="209" t="s">
        <v>134</v>
      </c>
      <c r="E157" s="210" t="s">
        <v>265</v>
      </c>
      <c r="F157" s="211" t="s">
        <v>266</v>
      </c>
      <c r="G157" s="212" t="s">
        <v>137</v>
      </c>
      <c r="H157" s="213">
        <v>57.533999999999999</v>
      </c>
      <c r="I157" s="214"/>
      <c r="J157" s="215">
        <f>ROUND(I157*H157,2)</f>
        <v>0</v>
      </c>
      <c r="K157" s="211" t="s">
        <v>138</v>
      </c>
      <c r="L157" s="47"/>
      <c r="M157" s="216" t="s">
        <v>19</v>
      </c>
      <c r="N157" s="217" t="s">
        <v>42</v>
      </c>
      <c r="O157" s="87"/>
      <c r="P157" s="218">
        <f>O157*H157</f>
        <v>0</v>
      </c>
      <c r="Q157" s="218">
        <v>0</v>
      </c>
      <c r="R157" s="218">
        <f>Q157*H157</f>
        <v>0</v>
      </c>
      <c r="S157" s="218">
        <v>0</v>
      </c>
      <c r="T157" s="219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20" t="s">
        <v>170</v>
      </c>
      <c r="AT157" s="220" t="s">
        <v>134</v>
      </c>
      <c r="AU157" s="220" t="s">
        <v>78</v>
      </c>
      <c r="AY157" s="20" t="s">
        <v>133</v>
      </c>
      <c r="BE157" s="221">
        <f>IF(N157="základní",J157,0)</f>
        <v>0</v>
      </c>
      <c r="BF157" s="221">
        <f>IF(N157="snížená",J157,0)</f>
        <v>0</v>
      </c>
      <c r="BG157" s="221">
        <f>IF(N157="zákl. přenesená",J157,0)</f>
        <v>0</v>
      </c>
      <c r="BH157" s="221">
        <f>IF(N157="sníž. přenesená",J157,0)</f>
        <v>0</v>
      </c>
      <c r="BI157" s="221">
        <f>IF(N157="nulová",J157,0)</f>
        <v>0</v>
      </c>
      <c r="BJ157" s="20" t="s">
        <v>78</v>
      </c>
      <c r="BK157" s="221">
        <f>ROUND(I157*H157,2)</f>
        <v>0</v>
      </c>
      <c r="BL157" s="20" t="s">
        <v>170</v>
      </c>
      <c r="BM157" s="220" t="s">
        <v>267</v>
      </c>
    </row>
    <row r="158" s="2" customFormat="1">
      <c r="A158" s="41"/>
      <c r="B158" s="42"/>
      <c r="C158" s="43"/>
      <c r="D158" s="222" t="s">
        <v>140</v>
      </c>
      <c r="E158" s="43"/>
      <c r="F158" s="223" t="s">
        <v>260</v>
      </c>
      <c r="G158" s="43"/>
      <c r="H158" s="43"/>
      <c r="I158" s="224"/>
      <c r="J158" s="43"/>
      <c r="K158" s="43"/>
      <c r="L158" s="47"/>
      <c r="M158" s="225"/>
      <c r="N158" s="226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20" t="s">
        <v>140</v>
      </c>
      <c r="AU158" s="20" t="s">
        <v>78</v>
      </c>
    </row>
    <row r="159" s="11" customFormat="1" ht="25.92" customHeight="1">
      <c r="A159" s="11"/>
      <c r="B159" s="195"/>
      <c r="C159" s="196"/>
      <c r="D159" s="197" t="s">
        <v>70</v>
      </c>
      <c r="E159" s="198" t="s">
        <v>268</v>
      </c>
      <c r="F159" s="198" t="s">
        <v>269</v>
      </c>
      <c r="G159" s="196"/>
      <c r="H159" s="196"/>
      <c r="I159" s="199"/>
      <c r="J159" s="200">
        <f>BK159</f>
        <v>0</v>
      </c>
      <c r="K159" s="196"/>
      <c r="L159" s="201"/>
      <c r="M159" s="202"/>
      <c r="N159" s="203"/>
      <c r="O159" s="203"/>
      <c r="P159" s="204">
        <f>SUM(P160:P162)</f>
        <v>0</v>
      </c>
      <c r="Q159" s="203"/>
      <c r="R159" s="204">
        <f>SUM(R160:R162)</f>
        <v>0</v>
      </c>
      <c r="S159" s="203"/>
      <c r="T159" s="205">
        <f>SUM(T160:T162)</f>
        <v>0</v>
      </c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R159" s="206" t="s">
        <v>78</v>
      </c>
      <c r="AT159" s="207" t="s">
        <v>70</v>
      </c>
      <c r="AU159" s="207" t="s">
        <v>71</v>
      </c>
      <c r="AY159" s="206" t="s">
        <v>133</v>
      </c>
      <c r="BK159" s="208">
        <f>SUM(BK160:BK162)</f>
        <v>0</v>
      </c>
    </row>
    <row r="160" s="2" customFormat="1" ht="16.5" customHeight="1">
      <c r="A160" s="41"/>
      <c r="B160" s="42"/>
      <c r="C160" s="209" t="s">
        <v>203</v>
      </c>
      <c r="D160" s="209" t="s">
        <v>134</v>
      </c>
      <c r="E160" s="210" t="s">
        <v>270</v>
      </c>
      <c r="F160" s="211" t="s">
        <v>271</v>
      </c>
      <c r="G160" s="212" t="s">
        <v>175</v>
      </c>
      <c r="H160" s="213">
        <v>7.1580000000000004</v>
      </c>
      <c r="I160" s="214"/>
      <c r="J160" s="215">
        <f>ROUND(I160*H160,2)</f>
        <v>0</v>
      </c>
      <c r="K160" s="211" t="s">
        <v>138</v>
      </c>
      <c r="L160" s="47"/>
      <c r="M160" s="216" t="s">
        <v>19</v>
      </c>
      <c r="N160" s="217" t="s">
        <v>42</v>
      </c>
      <c r="O160" s="87"/>
      <c r="P160" s="218">
        <f>O160*H160</f>
        <v>0</v>
      </c>
      <c r="Q160" s="218">
        <v>0</v>
      </c>
      <c r="R160" s="218">
        <f>Q160*H160</f>
        <v>0</v>
      </c>
      <c r="S160" s="218">
        <v>0</v>
      </c>
      <c r="T160" s="219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20" t="s">
        <v>139</v>
      </c>
      <c r="AT160" s="220" t="s">
        <v>134</v>
      </c>
      <c r="AU160" s="220" t="s">
        <v>78</v>
      </c>
      <c r="AY160" s="20" t="s">
        <v>133</v>
      </c>
      <c r="BE160" s="221">
        <f>IF(N160="základní",J160,0)</f>
        <v>0</v>
      </c>
      <c r="BF160" s="221">
        <f>IF(N160="snížená",J160,0)</f>
        <v>0</v>
      </c>
      <c r="BG160" s="221">
        <f>IF(N160="zákl. přenesená",J160,0)</f>
        <v>0</v>
      </c>
      <c r="BH160" s="221">
        <f>IF(N160="sníž. přenesená",J160,0)</f>
        <v>0</v>
      </c>
      <c r="BI160" s="221">
        <f>IF(N160="nulová",J160,0)</f>
        <v>0</v>
      </c>
      <c r="BJ160" s="20" t="s">
        <v>78</v>
      </c>
      <c r="BK160" s="221">
        <f>ROUND(I160*H160,2)</f>
        <v>0</v>
      </c>
      <c r="BL160" s="20" t="s">
        <v>139</v>
      </c>
      <c r="BM160" s="220" t="s">
        <v>272</v>
      </c>
    </row>
    <row r="161" s="2" customFormat="1">
      <c r="A161" s="41"/>
      <c r="B161" s="42"/>
      <c r="C161" s="43"/>
      <c r="D161" s="222" t="s">
        <v>140</v>
      </c>
      <c r="E161" s="43"/>
      <c r="F161" s="223" t="s">
        <v>273</v>
      </c>
      <c r="G161" s="43"/>
      <c r="H161" s="43"/>
      <c r="I161" s="224"/>
      <c r="J161" s="43"/>
      <c r="K161" s="43"/>
      <c r="L161" s="47"/>
      <c r="M161" s="225"/>
      <c r="N161" s="226"/>
      <c r="O161" s="87"/>
      <c r="P161" s="87"/>
      <c r="Q161" s="87"/>
      <c r="R161" s="87"/>
      <c r="S161" s="87"/>
      <c r="T161" s="88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T161" s="20" t="s">
        <v>140</v>
      </c>
      <c r="AU161" s="20" t="s">
        <v>78</v>
      </c>
    </row>
    <row r="162" s="2" customFormat="1" ht="24.15" customHeight="1">
      <c r="A162" s="41"/>
      <c r="B162" s="42"/>
      <c r="C162" s="209" t="s">
        <v>274</v>
      </c>
      <c r="D162" s="209" t="s">
        <v>134</v>
      </c>
      <c r="E162" s="210" t="s">
        <v>275</v>
      </c>
      <c r="F162" s="211" t="s">
        <v>276</v>
      </c>
      <c r="G162" s="212" t="s">
        <v>277</v>
      </c>
      <c r="H162" s="213">
        <v>9</v>
      </c>
      <c r="I162" s="214"/>
      <c r="J162" s="215">
        <f>ROUND(I162*H162,2)</f>
        <v>0</v>
      </c>
      <c r="K162" s="211" t="s">
        <v>169</v>
      </c>
      <c r="L162" s="47"/>
      <c r="M162" s="216" t="s">
        <v>19</v>
      </c>
      <c r="N162" s="217" t="s">
        <v>42</v>
      </c>
      <c r="O162" s="87"/>
      <c r="P162" s="218">
        <f>O162*H162</f>
        <v>0</v>
      </c>
      <c r="Q162" s="218">
        <v>0</v>
      </c>
      <c r="R162" s="218">
        <f>Q162*H162</f>
        <v>0</v>
      </c>
      <c r="S162" s="218">
        <v>0</v>
      </c>
      <c r="T162" s="219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20" t="s">
        <v>139</v>
      </c>
      <c r="AT162" s="220" t="s">
        <v>134</v>
      </c>
      <c r="AU162" s="220" t="s">
        <v>78</v>
      </c>
      <c r="AY162" s="20" t="s">
        <v>133</v>
      </c>
      <c r="BE162" s="221">
        <f>IF(N162="základní",J162,0)</f>
        <v>0</v>
      </c>
      <c r="BF162" s="221">
        <f>IF(N162="snížená",J162,0)</f>
        <v>0</v>
      </c>
      <c r="BG162" s="221">
        <f>IF(N162="zákl. přenesená",J162,0)</f>
        <v>0</v>
      </c>
      <c r="BH162" s="221">
        <f>IF(N162="sníž. přenesená",J162,0)</f>
        <v>0</v>
      </c>
      <c r="BI162" s="221">
        <f>IF(N162="nulová",J162,0)</f>
        <v>0</v>
      </c>
      <c r="BJ162" s="20" t="s">
        <v>78</v>
      </c>
      <c r="BK162" s="221">
        <f>ROUND(I162*H162,2)</f>
        <v>0</v>
      </c>
      <c r="BL162" s="20" t="s">
        <v>139</v>
      </c>
      <c r="BM162" s="220" t="s">
        <v>278</v>
      </c>
    </row>
    <row r="163" s="11" customFormat="1" ht="25.92" customHeight="1">
      <c r="A163" s="11"/>
      <c r="B163" s="195"/>
      <c r="C163" s="196"/>
      <c r="D163" s="197" t="s">
        <v>70</v>
      </c>
      <c r="E163" s="198" t="s">
        <v>279</v>
      </c>
      <c r="F163" s="198" t="s">
        <v>280</v>
      </c>
      <c r="G163" s="196"/>
      <c r="H163" s="196"/>
      <c r="I163" s="199"/>
      <c r="J163" s="200">
        <f>BK163</f>
        <v>0</v>
      </c>
      <c r="K163" s="196"/>
      <c r="L163" s="201"/>
      <c r="M163" s="202"/>
      <c r="N163" s="203"/>
      <c r="O163" s="203"/>
      <c r="P163" s="204">
        <f>SUM(P164:P168)</f>
        <v>0</v>
      </c>
      <c r="Q163" s="203"/>
      <c r="R163" s="204">
        <f>SUM(R164:R168)</f>
        <v>0</v>
      </c>
      <c r="S163" s="203"/>
      <c r="T163" s="205">
        <f>SUM(T164:T168)</f>
        <v>0</v>
      </c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R163" s="206" t="s">
        <v>80</v>
      </c>
      <c r="AT163" s="207" t="s">
        <v>70</v>
      </c>
      <c r="AU163" s="207" t="s">
        <v>71</v>
      </c>
      <c r="AY163" s="206" t="s">
        <v>133</v>
      </c>
      <c r="BK163" s="208">
        <f>SUM(BK164:BK168)</f>
        <v>0</v>
      </c>
    </row>
    <row r="164" s="2" customFormat="1" ht="21.75" customHeight="1">
      <c r="A164" s="41"/>
      <c r="B164" s="42"/>
      <c r="C164" s="209" t="s">
        <v>207</v>
      </c>
      <c r="D164" s="209" t="s">
        <v>134</v>
      </c>
      <c r="E164" s="210" t="s">
        <v>281</v>
      </c>
      <c r="F164" s="211" t="s">
        <v>282</v>
      </c>
      <c r="G164" s="212" t="s">
        <v>137</v>
      </c>
      <c r="H164" s="213">
        <v>52.664999999999999</v>
      </c>
      <c r="I164" s="214"/>
      <c r="J164" s="215">
        <f>ROUND(I164*H164,2)</f>
        <v>0</v>
      </c>
      <c r="K164" s="211" t="s">
        <v>138</v>
      </c>
      <c r="L164" s="47"/>
      <c r="M164" s="216" t="s">
        <v>19</v>
      </c>
      <c r="N164" s="217" t="s">
        <v>42</v>
      </c>
      <c r="O164" s="87"/>
      <c r="P164" s="218">
        <f>O164*H164</f>
        <v>0</v>
      </c>
      <c r="Q164" s="218">
        <v>0</v>
      </c>
      <c r="R164" s="218">
        <f>Q164*H164</f>
        <v>0</v>
      </c>
      <c r="S164" s="218">
        <v>0</v>
      </c>
      <c r="T164" s="219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20" t="s">
        <v>170</v>
      </c>
      <c r="AT164" s="220" t="s">
        <v>134</v>
      </c>
      <c r="AU164" s="220" t="s">
        <v>78</v>
      </c>
      <c r="AY164" s="20" t="s">
        <v>133</v>
      </c>
      <c r="BE164" s="221">
        <f>IF(N164="základní",J164,0)</f>
        <v>0</v>
      </c>
      <c r="BF164" s="221">
        <f>IF(N164="snížená",J164,0)</f>
        <v>0</v>
      </c>
      <c r="BG164" s="221">
        <f>IF(N164="zákl. přenesená",J164,0)</f>
        <v>0</v>
      </c>
      <c r="BH164" s="221">
        <f>IF(N164="sníž. přenesená",J164,0)</f>
        <v>0</v>
      </c>
      <c r="BI164" s="221">
        <f>IF(N164="nulová",J164,0)</f>
        <v>0</v>
      </c>
      <c r="BJ164" s="20" t="s">
        <v>78</v>
      </c>
      <c r="BK164" s="221">
        <f>ROUND(I164*H164,2)</f>
        <v>0</v>
      </c>
      <c r="BL164" s="20" t="s">
        <v>170</v>
      </c>
      <c r="BM164" s="220" t="s">
        <v>283</v>
      </c>
    </row>
    <row r="165" s="2" customFormat="1" ht="16.5" customHeight="1">
      <c r="A165" s="41"/>
      <c r="B165" s="42"/>
      <c r="C165" s="209" t="s">
        <v>284</v>
      </c>
      <c r="D165" s="209" t="s">
        <v>134</v>
      </c>
      <c r="E165" s="210" t="s">
        <v>285</v>
      </c>
      <c r="F165" s="211" t="s">
        <v>286</v>
      </c>
      <c r="G165" s="212" t="s">
        <v>137</v>
      </c>
      <c r="H165" s="213">
        <v>2.633</v>
      </c>
      <c r="I165" s="214"/>
      <c r="J165" s="215">
        <f>ROUND(I165*H165,2)</f>
        <v>0</v>
      </c>
      <c r="K165" s="211" t="s">
        <v>138</v>
      </c>
      <c r="L165" s="47"/>
      <c r="M165" s="216" t="s">
        <v>19</v>
      </c>
      <c r="N165" s="217" t="s">
        <v>42</v>
      </c>
      <c r="O165" s="87"/>
      <c r="P165" s="218">
        <f>O165*H165</f>
        <v>0</v>
      </c>
      <c r="Q165" s="218">
        <v>0</v>
      </c>
      <c r="R165" s="218">
        <f>Q165*H165</f>
        <v>0</v>
      </c>
      <c r="S165" s="218">
        <v>0</v>
      </c>
      <c r="T165" s="219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20" t="s">
        <v>170</v>
      </c>
      <c r="AT165" s="220" t="s">
        <v>134</v>
      </c>
      <c r="AU165" s="220" t="s">
        <v>78</v>
      </c>
      <c r="AY165" s="20" t="s">
        <v>133</v>
      </c>
      <c r="BE165" s="221">
        <f>IF(N165="základní",J165,0)</f>
        <v>0</v>
      </c>
      <c r="BF165" s="221">
        <f>IF(N165="snížená",J165,0)</f>
        <v>0</v>
      </c>
      <c r="BG165" s="221">
        <f>IF(N165="zákl. přenesená",J165,0)</f>
        <v>0</v>
      </c>
      <c r="BH165" s="221">
        <f>IF(N165="sníž. přenesená",J165,0)</f>
        <v>0</v>
      </c>
      <c r="BI165" s="221">
        <f>IF(N165="nulová",J165,0)</f>
        <v>0</v>
      </c>
      <c r="BJ165" s="20" t="s">
        <v>78</v>
      </c>
      <c r="BK165" s="221">
        <f>ROUND(I165*H165,2)</f>
        <v>0</v>
      </c>
      <c r="BL165" s="20" t="s">
        <v>170</v>
      </c>
      <c r="BM165" s="220" t="s">
        <v>287</v>
      </c>
    </row>
    <row r="166" s="2" customFormat="1" ht="21.75" customHeight="1">
      <c r="A166" s="41"/>
      <c r="B166" s="42"/>
      <c r="C166" s="209" t="s">
        <v>212</v>
      </c>
      <c r="D166" s="209" t="s">
        <v>134</v>
      </c>
      <c r="E166" s="210" t="s">
        <v>288</v>
      </c>
      <c r="F166" s="211" t="s">
        <v>289</v>
      </c>
      <c r="G166" s="212" t="s">
        <v>137</v>
      </c>
      <c r="H166" s="213">
        <v>52.664999999999999</v>
      </c>
      <c r="I166" s="214"/>
      <c r="J166" s="215">
        <f>ROUND(I166*H166,2)</f>
        <v>0</v>
      </c>
      <c r="K166" s="211" t="s">
        <v>138</v>
      </c>
      <c r="L166" s="47"/>
      <c r="M166" s="216" t="s">
        <v>19</v>
      </c>
      <c r="N166" s="217" t="s">
        <v>42</v>
      </c>
      <c r="O166" s="87"/>
      <c r="P166" s="218">
        <f>O166*H166</f>
        <v>0</v>
      </c>
      <c r="Q166" s="218">
        <v>0</v>
      </c>
      <c r="R166" s="218">
        <f>Q166*H166</f>
        <v>0</v>
      </c>
      <c r="S166" s="218">
        <v>0</v>
      </c>
      <c r="T166" s="219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20" t="s">
        <v>170</v>
      </c>
      <c r="AT166" s="220" t="s">
        <v>134</v>
      </c>
      <c r="AU166" s="220" t="s">
        <v>78</v>
      </c>
      <c r="AY166" s="20" t="s">
        <v>133</v>
      </c>
      <c r="BE166" s="221">
        <f>IF(N166="základní",J166,0)</f>
        <v>0</v>
      </c>
      <c r="BF166" s="221">
        <f>IF(N166="snížená",J166,0)</f>
        <v>0</v>
      </c>
      <c r="BG166" s="221">
        <f>IF(N166="zákl. přenesená",J166,0)</f>
        <v>0</v>
      </c>
      <c r="BH166" s="221">
        <f>IF(N166="sníž. přenesená",J166,0)</f>
        <v>0</v>
      </c>
      <c r="BI166" s="221">
        <f>IF(N166="nulová",J166,0)</f>
        <v>0</v>
      </c>
      <c r="BJ166" s="20" t="s">
        <v>78</v>
      </c>
      <c r="BK166" s="221">
        <f>ROUND(I166*H166,2)</f>
        <v>0</v>
      </c>
      <c r="BL166" s="20" t="s">
        <v>170</v>
      </c>
      <c r="BM166" s="220" t="s">
        <v>290</v>
      </c>
    </row>
    <row r="167" s="2" customFormat="1" ht="21.75" customHeight="1">
      <c r="A167" s="41"/>
      <c r="B167" s="42"/>
      <c r="C167" s="209" t="s">
        <v>291</v>
      </c>
      <c r="D167" s="209" t="s">
        <v>134</v>
      </c>
      <c r="E167" s="210" t="s">
        <v>292</v>
      </c>
      <c r="F167" s="211" t="s">
        <v>293</v>
      </c>
      <c r="G167" s="212" t="s">
        <v>137</v>
      </c>
      <c r="H167" s="213">
        <v>26.332999999999998</v>
      </c>
      <c r="I167" s="214"/>
      <c r="J167" s="215">
        <f>ROUND(I167*H167,2)</f>
        <v>0</v>
      </c>
      <c r="K167" s="211" t="s">
        <v>138</v>
      </c>
      <c r="L167" s="47"/>
      <c r="M167" s="216" t="s">
        <v>19</v>
      </c>
      <c r="N167" s="217" t="s">
        <v>42</v>
      </c>
      <c r="O167" s="87"/>
      <c r="P167" s="218">
        <f>O167*H167</f>
        <v>0</v>
      </c>
      <c r="Q167" s="218">
        <v>0</v>
      </c>
      <c r="R167" s="218">
        <f>Q167*H167</f>
        <v>0</v>
      </c>
      <c r="S167" s="218">
        <v>0</v>
      </c>
      <c r="T167" s="219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20" t="s">
        <v>170</v>
      </c>
      <c r="AT167" s="220" t="s">
        <v>134</v>
      </c>
      <c r="AU167" s="220" t="s">
        <v>78</v>
      </c>
      <c r="AY167" s="20" t="s">
        <v>133</v>
      </c>
      <c r="BE167" s="221">
        <f>IF(N167="základní",J167,0)</f>
        <v>0</v>
      </c>
      <c r="BF167" s="221">
        <f>IF(N167="snížená",J167,0)</f>
        <v>0</v>
      </c>
      <c r="BG167" s="221">
        <f>IF(N167="zákl. přenesená",J167,0)</f>
        <v>0</v>
      </c>
      <c r="BH167" s="221">
        <f>IF(N167="sníž. přenesená",J167,0)</f>
        <v>0</v>
      </c>
      <c r="BI167" s="221">
        <f>IF(N167="nulová",J167,0)</f>
        <v>0</v>
      </c>
      <c r="BJ167" s="20" t="s">
        <v>78</v>
      </c>
      <c r="BK167" s="221">
        <f>ROUND(I167*H167,2)</f>
        <v>0</v>
      </c>
      <c r="BL167" s="20" t="s">
        <v>170</v>
      </c>
      <c r="BM167" s="220" t="s">
        <v>294</v>
      </c>
    </row>
    <row r="168" s="2" customFormat="1" ht="24.15" customHeight="1">
      <c r="A168" s="41"/>
      <c r="B168" s="42"/>
      <c r="C168" s="209" t="s">
        <v>216</v>
      </c>
      <c r="D168" s="209" t="s">
        <v>134</v>
      </c>
      <c r="E168" s="210" t="s">
        <v>295</v>
      </c>
      <c r="F168" s="211" t="s">
        <v>296</v>
      </c>
      <c r="G168" s="212" t="s">
        <v>137</v>
      </c>
      <c r="H168" s="213">
        <v>53.718000000000004</v>
      </c>
      <c r="I168" s="214"/>
      <c r="J168" s="215">
        <f>ROUND(I168*H168,2)</f>
        <v>0</v>
      </c>
      <c r="K168" s="211" t="s">
        <v>297</v>
      </c>
      <c r="L168" s="47"/>
      <c r="M168" s="216" t="s">
        <v>19</v>
      </c>
      <c r="N168" s="217" t="s">
        <v>42</v>
      </c>
      <c r="O168" s="87"/>
      <c r="P168" s="218">
        <f>O168*H168</f>
        <v>0</v>
      </c>
      <c r="Q168" s="218">
        <v>0</v>
      </c>
      <c r="R168" s="218">
        <f>Q168*H168</f>
        <v>0</v>
      </c>
      <c r="S168" s="218">
        <v>0</v>
      </c>
      <c r="T168" s="219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20" t="s">
        <v>170</v>
      </c>
      <c r="AT168" s="220" t="s">
        <v>134</v>
      </c>
      <c r="AU168" s="220" t="s">
        <v>78</v>
      </c>
      <c r="AY168" s="20" t="s">
        <v>133</v>
      </c>
      <c r="BE168" s="221">
        <f>IF(N168="základní",J168,0)</f>
        <v>0</v>
      </c>
      <c r="BF168" s="221">
        <f>IF(N168="snížená",J168,0)</f>
        <v>0</v>
      </c>
      <c r="BG168" s="221">
        <f>IF(N168="zákl. přenesená",J168,0)</f>
        <v>0</v>
      </c>
      <c r="BH168" s="221">
        <f>IF(N168="sníž. přenesená",J168,0)</f>
        <v>0</v>
      </c>
      <c r="BI168" s="221">
        <f>IF(N168="nulová",J168,0)</f>
        <v>0</v>
      </c>
      <c r="BJ168" s="20" t="s">
        <v>78</v>
      </c>
      <c r="BK168" s="221">
        <f>ROUND(I168*H168,2)</f>
        <v>0</v>
      </c>
      <c r="BL168" s="20" t="s">
        <v>170</v>
      </c>
      <c r="BM168" s="220" t="s">
        <v>298</v>
      </c>
    </row>
    <row r="169" s="11" customFormat="1" ht="25.92" customHeight="1">
      <c r="A169" s="11"/>
      <c r="B169" s="195"/>
      <c r="C169" s="196"/>
      <c r="D169" s="197" t="s">
        <v>70</v>
      </c>
      <c r="E169" s="198" t="s">
        <v>299</v>
      </c>
      <c r="F169" s="198" t="s">
        <v>300</v>
      </c>
      <c r="G169" s="196"/>
      <c r="H169" s="196"/>
      <c r="I169" s="199"/>
      <c r="J169" s="200">
        <f>BK169</f>
        <v>0</v>
      </c>
      <c r="K169" s="196"/>
      <c r="L169" s="201"/>
      <c r="M169" s="202"/>
      <c r="N169" s="203"/>
      <c r="O169" s="203"/>
      <c r="P169" s="204">
        <f>SUM(P170:P192)</f>
        <v>0</v>
      </c>
      <c r="Q169" s="203"/>
      <c r="R169" s="204">
        <f>SUM(R170:R192)</f>
        <v>0</v>
      </c>
      <c r="S169" s="203"/>
      <c r="T169" s="205">
        <f>SUM(T170:T192)</f>
        <v>0</v>
      </c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R169" s="206" t="s">
        <v>78</v>
      </c>
      <c r="AT169" s="207" t="s">
        <v>70</v>
      </c>
      <c r="AU169" s="207" t="s">
        <v>71</v>
      </c>
      <c r="AY169" s="206" t="s">
        <v>133</v>
      </c>
      <c r="BK169" s="208">
        <f>SUM(BK170:BK192)</f>
        <v>0</v>
      </c>
    </row>
    <row r="170" s="2" customFormat="1" ht="16.5" customHeight="1">
      <c r="A170" s="41"/>
      <c r="B170" s="42"/>
      <c r="C170" s="209" t="s">
        <v>301</v>
      </c>
      <c r="D170" s="209" t="s">
        <v>134</v>
      </c>
      <c r="E170" s="210" t="s">
        <v>302</v>
      </c>
      <c r="F170" s="211" t="s">
        <v>303</v>
      </c>
      <c r="G170" s="212" t="s">
        <v>175</v>
      </c>
      <c r="H170" s="213">
        <v>7.9180000000000001</v>
      </c>
      <c r="I170" s="214"/>
      <c r="J170" s="215">
        <f>ROUND(I170*H170,2)</f>
        <v>0</v>
      </c>
      <c r="K170" s="211" t="s">
        <v>138</v>
      </c>
      <c r="L170" s="47"/>
      <c r="M170" s="216" t="s">
        <v>19</v>
      </c>
      <c r="N170" s="217" t="s">
        <v>42</v>
      </c>
      <c r="O170" s="87"/>
      <c r="P170" s="218">
        <f>O170*H170</f>
        <v>0</v>
      </c>
      <c r="Q170" s="218">
        <v>0</v>
      </c>
      <c r="R170" s="218">
        <f>Q170*H170</f>
        <v>0</v>
      </c>
      <c r="S170" s="218">
        <v>0</v>
      </c>
      <c r="T170" s="219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20" t="s">
        <v>139</v>
      </c>
      <c r="AT170" s="220" t="s">
        <v>134</v>
      </c>
      <c r="AU170" s="220" t="s">
        <v>78</v>
      </c>
      <c r="AY170" s="20" t="s">
        <v>133</v>
      </c>
      <c r="BE170" s="221">
        <f>IF(N170="základní",J170,0)</f>
        <v>0</v>
      </c>
      <c r="BF170" s="221">
        <f>IF(N170="snížená",J170,0)</f>
        <v>0</v>
      </c>
      <c r="BG170" s="221">
        <f>IF(N170="zákl. přenesená",J170,0)</f>
        <v>0</v>
      </c>
      <c r="BH170" s="221">
        <f>IF(N170="sníž. přenesená",J170,0)</f>
        <v>0</v>
      </c>
      <c r="BI170" s="221">
        <f>IF(N170="nulová",J170,0)</f>
        <v>0</v>
      </c>
      <c r="BJ170" s="20" t="s">
        <v>78</v>
      </c>
      <c r="BK170" s="221">
        <f>ROUND(I170*H170,2)</f>
        <v>0</v>
      </c>
      <c r="BL170" s="20" t="s">
        <v>139</v>
      </c>
      <c r="BM170" s="220" t="s">
        <v>304</v>
      </c>
    </row>
    <row r="171" s="2" customFormat="1">
      <c r="A171" s="41"/>
      <c r="B171" s="42"/>
      <c r="C171" s="43"/>
      <c r="D171" s="222" t="s">
        <v>140</v>
      </c>
      <c r="E171" s="43"/>
      <c r="F171" s="223" t="s">
        <v>305</v>
      </c>
      <c r="G171" s="43"/>
      <c r="H171" s="43"/>
      <c r="I171" s="224"/>
      <c r="J171" s="43"/>
      <c r="K171" s="43"/>
      <c r="L171" s="47"/>
      <c r="M171" s="225"/>
      <c r="N171" s="226"/>
      <c r="O171" s="87"/>
      <c r="P171" s="87"/>
      <c r="Q171" s="87"/>
      <c r="R171" s="87"/>
      <c r="S171" s="87"/>
      <c r="T171" s="88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T171" s="20" t="s">
        <v>140</v>
      </c>
      <c r="AU171" s="20" t="s">
        <v>78</v>
      </c>
    </row>
    <row r="172" s="2" customFormat="1" ht="33" customHeight="1">
      <c r="A172" s="41"/>
      <c r="B172" s="42"/>
      <c r="C172" s="209" t="s">
        <v>222</v>
      </c>
      <c r="D172" s="209" t="s">
        <v>134</v>
      </c>
      <c r="E172" s="210" t="s">
        <v>306</v>
      </c>
      <c r="F172" s="211" t="s">
        <v>307</v>
      </c>
      <c r="G172" s="212" t="s">
        <v>175</v>
      </c>
      <c r="H172" s="213">
        <v>38.200000000000003</v>
      </c>
      <c r="I172" s="214"/>
      <c r="J172" s="215">
        <f>ROUND(I172*H172,2)</f>
        <v>0</v>
      </c>
      <c r="K172" s="211" t="s">
        <v>138</v>
      </c>
      <c r="L172" s="47"/>
      <c r="M172" s="216" t="s">
        <v>19</v>
      </c>
      <c r="N172" s="217" t="s">
        <v>42</v>
      </c>
      <c r="O172" s="87"/>
      <c r="P172" s="218">
        <f>O172*H172</f>
        <v>0</v>
      </c>
      <c r="Q172" s="218">
        <v>0</v>
      </c>
      <c r="R172" s="218">
        <f>Q172*H172</f>
        <v>0</v>
      </c>
      <c r="S172" s="218">
        <v>0</v>
      </c>
      <c r="T172" s="219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20" t="s">
        <v>139</v>
      </c>
      <c r="AT172" s="220" t="s">
        <v>134</v>
      </c>
      <c r="AU172" s="220" t="s">
        <v>78</v>
      </c>
      <c r="AY172" s="20" t="s">
        <v>133</v>
      </c>
      <c r="BE172" s="221">
        <f>IF(N172="základní",J172,0)</f>
        <v>0</v>
      </c>
      <c r="BF172" s="221">
        <f>IF(N172="snížená",J172,0)</f>
        <v>0</v>
      </c>
      <c r="BG172" s="221">
        <f>IF(N172="zákl. přenesená",J172,0)</f>
        <v>0</v>
      </c>
      <c r="BH172" s="221">
        <f>IF(N172="sníž. přenesená",J172,0)</f>
        <v>0</v>
      </c>
      <c r="BI172" s="221">
        <f>IF(N172="nulová",J172,0)</f>
        <v>0</v>
      </c>
      <c r="BJ172" s="20" t="s">
        <v>78</v>
      </c>
      <c r="BK172" s="221">
        <f>ROUND(I172*H172,2)</f>
        <v>0</v>
      </c>
      <c r="BL172" s="20" t="s">
        <v>139</v>
      </c>
      <c r="BM172" s="220" t="s">
        <v>308</v>
      </c>
    </row>
    <row r="173" s="2" customFormat="1">
      <c r="A173" s="41"/>
      <c r="B173" s="42"/>
      <c r="C173" s="43"/>
      <c r="D173" s="222" t="s">
        <v>140</v>
      </c>
      <c r="E173" s="43"/>
      <c r="F173" s="223" t="s">
        <v>309</v>
      </c>
      <c r="G173" s="43"/>
      <c r="H173" s="43"/>
      <c r="I173" s="224"/>
      <c r="J173" s="43"/>
      <c r="K173" s="43"/>
      <c r="L173" s="47"/>
      <c r="M173" s="225"/>
      <c r="N173" s="226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20" t="s">
        <v>140</v>
      </c>
      <c r="AU173" s="20" t="s">
        <v>78</v>
      </c>
    </row>
    <row r="174" s="2" customFormat="1" ht="37.8" customHeight="1">
      <c r="A174" s="41"/>
      <c r="B174" s="42"/>
      <c r="C174" s="209" t="s">
        <v>310</v>
      </c>
      <c r="D174" s="209" t="s">
        <v>134</v>
      </c>
      <c r="E174" s="210" t="s">
        <v>311</v>
      </c>
      <c r="F174" s="211" t="s">
        <v>312</v>
      </c>
      <c r="G174" s="212" t="s">
        <v>137</v>
      </c>
      <c r="H174" s="213">
        <v>88.311000000000007</v>
      </c>
      <c r="I174" s="214"/>
      <c r="J174" s="215">
        <f>ROUND(I174*H174,2)</f>
        <v>0</v>
      </c>
      <c r="K174" s="211" t="s">
        <v>169</v>
      </c>
      <c r="L174" s="47"/>
      <c r="M174" s="216" t="s">
        <v>19</v>
      </c>
      <c r="N174" s="217" t="s">
        <v>42</v>
      </c>
      <c r="O174" s="87"/>
      <c r="P174" s="218">
        <f>O174*H174</f>
        <v>0</v>
      </c>
      <c r="Q174" s="218">
        <v>0</v>
      </c>
      <c r="R174" s="218">
        <f>Q174*H174</f>
        <v>0</v>
      </c>
      <c r="S174" s="218">
        <v>0</v>
      </c>
      <c r="T174" s="219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20" t="s">
        <v>139</v>
      </c>
      <c r="AT174" s="220" t="s">
        <v>134</v>
      </c>
      <c r="AU174" s="220" t="s">
        <v>78</v>
      </c>
      <c r="AY174" s="20" t="s">
        <v>133</v>
      </c>
      <c r="BE174" s="221">
        <f>IF(N174="základní",J174,0)</f>
        <v>0</v>
      </c>
      <c r="BF174" s="221">
        <f>IF(N174="snížená",J174,0)</f>
        <v>0</v>
      </c>
      <c r="BG174" s="221">
        <f>IF(N174="zákl. přenesená",J174,0)</f>
        <v>0</v>
      </c>
      <c r="BH174" s="221">
        <f>IF(N174="sníž. přenesená",J174,0)</f>
        <v>0</v>
      </c>
      <c r="BI174" s="221">
        <f>IF(N174="nulová",J174,0)</f>
        <v>0</v>
      </c>
      <c r="BJ174" s="20" t="s">
        <v>78</v>
      </c>
      <c r="BK174" s="221">
        <f>ROUND(I174*H174,2)</f>
        <v>0</v>
      </c>
      <c r="BL174" s="20" t="s">
        <v>139</v>
      </c>
      <c r="BM174" s="220" t="s">
        <v>313</v>
      </c>
    </row>
    <row r="175" s="2" customFormat="1">
      <c r="A175" s="41"/>
      <c r="B175" s="42"/>
      <c r="C175" s="43"/>
      <c r="D175" s="222" t="s">
        <v>140</v>
      </c>
      <c r="E175" s="43"/>
      <c r="F175" s="223" t="s">
        <v>314</v>
      </c>
      <c r="G175" s="43"/>
      <c r="H175" s="43"/>
      <c r="I175" s="224"/>
      <c r="J175" s="43"/>
      <c r="K175" s="43"/>
      <c r="L175" s="47"/>
      <c r="M175" s="225"/>
      <c r="N175" s="226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20" t="s">
        <v>140</v>
      </c>
      <c r="AU175" s="20" t="s">
        <v>78</v>
      </c>
    </row>
    <row r="176" s="2" customFormat="1" ht="37.8" customHeight="1">
      <c r="A176" s="41"/>
      <c r="B176" s="42"/>
      <c r="C176" s="209" t="s">
        <v>226</v>
      </c>
      <c r="D176" s="209" t="s">
        <v>134</v>
      </c>
      <c r="E176" s="210" t="s">
        <v>315</v>
      </c>
      <c r="F176" s="211" t="s">
        <v>316</v>
      </c>
      <c r="G176" s="212" t="s">
        <v>317</v>
      </c>
      <c r="H176" s="213">
        <v>30</v>
      </c>
      <c r="I176" s="214"/>
      <c r="J176" s="215">
        <f>ROUND(I176*H176,2)</f>
        <v>0</v>
      </c>
      <c r="K176" s="211" t="s">
        <v>169</v>
      </c>
      <c r="L176" s="47"/>
      <c r="M176" s="216" t="s">
        <v>19</v>
      </c>
      <c r="N176" s="217" t="s">
        <v>42</v>
      </c>
      <c r="O176" s="87"/>
      <c r="P176" s="218">
        <f>O176*H176</f>
        <v>0</v>
      </c>
      <c r="Q176" s="218">
        <v>0</v>
      </c>
      <c r="R176" s="218">
        <f>Q176*H176</f>
        <v>0</v>
      </c>
      <c r="S176" s="218">
        <v>0</v>
      </c>
      <c r="T176" s="219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20" t="s">
        <v>139</v>
      </c>
      <c r="AT176" s="220" t="s">
        <v>134</v>
      </c>
      <c r="AU176" s="220" t="s">
        <v>78</v>
      </c>
      <c r="AY176" s="20" t="s">
        <v>133</v>
      </c>
      <c r="BE176" s="221">
        <f>IF(N176="základní",J176,0)</f>
        <v>0</v>
      </c>
      <c r="BF176" s="221">
        <f>IF(N176="snížená",J176,0)</f>
        <v>0</v>
      </c>
      <c r="BG176" s="221">
        <f>IF(N176="zákl. přenesená",J176,0)</f>
        <v>0</v>
      </c>
      <c r="BH176" s="221">
        <f>IF(N176="sníž. přenesená",J176,0)</f>
        <v>0</v>
      </c>
      <c r="BI176" s="221">
        <f>IF(N176="nulová",J176,0)</f>
        <v>0</v>
      </c>
      <c r="BJ176" s="20" t="s">
        <v>78</v>
      </c>
      <c r="BK176" s="221">
        <f>ROUND(I176*H176,2)</f>
        <v>0</v>
      </c>
      <c r="BL176" s="20" t="s">
        <v>139</v>
      </c>
      <c r="BM176" s="220" t="s">
        <v>318</v>
      </c>
    </row>
    <row r="177" s="2" customFormat="1">
      <c r="A177" s="41"/>
      <c r="B177" s="42"/>
      <c r="C177" s="43"/>
      <c r="D177" s="222" t="s">
        <v>140</v>
      </c>
      <c r="E177" s="43"/>
      <c r="F177" s="223" t="s">
        <v>319</v>
      </c>
      <c r="G177" s="43"/>
      <c r="H177" s="43"/>
      <c r="I177" s="224"/>
      <c r="J177" s="43"/>
      <c r="K177" s="43"/>
      <c r="L177" s="47"/>
      <c r="M177" s="225"/>
      <c r="N177" s="226"/>
      <c r="O177" s="87"/>
      <c r="P177" s="87"/>
      <c r="Q177" s="87"/>
      <c r="R177" s="87"/>
      <c r="S177" s="87"/>
      <c r="T177" s="88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20" t="s">
        <v>140</v>
      </c>
      <c r="AU177" s="20" t="s">
        <v>78</v>
      </c>
    </row>
    <row r="178" s="2" customFormat="1" ht="24.15" customHeight="1">
      <c r="A178" s="41"/>
      <c r="B178" s="42"/>
      <c r="C178" s="209" t="s">
        <v>320</v>
      </c>
      <c r="D178" s="209" t="s">
        <v>134</v>
      </c>
      <c r="E178" s="210" t="s">
        <v>321</v>
      </c>
      <c r="F178" s="211" t="s">
        <v>322</v>
      </c>
      <c r="G178" s="212" t="s">
        <v>323</v>
      </c>
      <c r="H178" s="213">
        <v>2</v>
      </c>
      <c r="I178" s="214"/>
      <c r="J178" s="215">
        <f>ROUND(I178*H178,2)</f>
        <v>0</v>
      </c>
      <c r="K178" s="211" t="s">
        <v>169</v>
      </c>
      <c r="L178" s="47"/>
      <c r="M178" s="216" t="s">
        <v>19</v>
      </c>
      <c r="N178" s="217" t="s">
        <v>42</v>
      </c>
      <c r="O178" s="87"/>
      <c r="P178" s="218">
        <f>O178*H178</f>
        <v>0</v>
      </c>
      <c r="Q178" s="218">
        <v>0</v>
      </c>
      <c r="R178" s="218">
        <f>Q178*H178</f>
        <v>0</v>
      </c>
      <c r="S178" s="218">
        <v>0</v>
      </c>
      <c r="T178" s="219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20" t="s">
        <v>139</v>
      </c>
      <c r="AT178" s="220" t="s">
        <v>134</v>
      </c>
      <c r="AU178" s="220" t="s">
        <v>78</v>
      </c>
      <c r="AY178" s="20" t="s">
        <v>133</v>
      </c>
      <c r="BE178" s="221">
        <f>IF(N178="základní",J178,0)</f>
        <v>0</v>
      </c>
      <c r="BF178" s="221">
        <f>IF(N178="snížená",J178,0)</f>
        <v>0</v>
      </c>
      <c r="BG178" s="221">
        <f>IF(N178="zákl. přenesená",J178,0)</f>
        <v>0</v>
      </c>
      <c r="BH178" s="221">
        <f>IF(N178="sníž. přenesená",J178,0)</f>
        <v>0</v>
      </c>
      <c r="BI178" s="221">
        <f>IF(N178="nulová",J178,0)</f>
        <v>0</v>
      </c>
      <c r="BJ178" s="20" t="s">
        <v>78</v>
      </c>
      <c r="BK178" s="221">
        <f>ROUND(I178*H178,2)</f>
        <v>0</v>
      </c>
      <c r="BL178" s="20" t="s">
        <v>139</v>
      </c>
      <c r="BM178" s="220" t="s">
        <v>324</v>
      </c>
    </row>
    <row r="179" s="2" customFormat="1">
      <c r="A179" s="41"/>
      <c r="B179" s="42"/>
      <c r="C179" s="43"/>
      <c r="D179" s="222" t="s">
        <v>140</v>
      </c>
      <c r="E179" s="43"/>
      <c r="F179" s="223" t="s">
        <v>325</v>
      </c>
      <c r="G179" s="43"/>
      <c r="H179" s="43"/>
      <c r="I179" s="224"/>
      <c r="J179" s="43"/>
      <c r="K179" s="43"/>
      <c r="L179" s="47"/>
      <c r="M179" s="225"/>
      <c r="N179" s="226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20" t="s">
        <v>140</v>
      </c>
      <c r="AU179" s="20" t="s">
        <v>78</v>
      </c>
    </row>
    <row r="180" s="2" customFormat="1" ht="24.15" customHeight="1">
      <c r="A180" s="41"/>
      <c r="B180" s="42"/>
      <c r="C180" s="209" t="s">
        <v>230</v>
      </c>
      <c r="D180" s="209" t="s">
        <v>134</v>
      </c>
      <c r="E180" s="210" t="s">
        <v>326</v>
      </c>
      <c r="F180" s="211" t="s">
        <v>327</v>
      </c>
      <c r="G180" s="212" t="s">
        <v>328</v>
      </c>
      <c r="H180" s="213">
        <v>118.38</v>
      </c>
      <c r="I180" s="214"/>
      <c r="J180" s="215">
        <f>ROUND(I180*H180,2)</f>
        <v>0</v>
      </c>
      <c r="K180" s="211" t="s">
        <v>169</v>
      </c>
      <c r="L180" s="47"/>
      <c r="M180" s="216" t="s">
        <v>19</v>
      </c>
      <c r="N180" s="217" t="s">
        <v>42</v>
      </c>
      <c r="O180" s="87"/>
      <c r="P180" s="218">
        <f>O180*H180</f>
        <v>0</v>
      </c>
      <c r="Q180" s="218">
        <v>0</v>
      </c>
      <c r="R180" s="218">
        <f>Q180*H180</f>
        <v>0</v>
      </c>
      <c r="S180" s="218">
        <v>0</v>
      </c>
      <c r="T180" s="219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20" t="s">
        <v>139</v>
      </c>
      <c r="AT180" s="220" t="s">
        <v>134</v>
      </c>
      <c r="AU180" s="220" t="s">
        <v>78</v>
      </c>
      <c r="AY180" s="20" t="s">
        <v>133</v>
      </c>
      <c r="BE180" s="221">
        <f>IF(N180="základní",J180,0)</f>
        <v>0</v>
      </c>
      <c r="BF180" s="221">
        <f>IF(N180="snížená",J180,0)</f>
        <v>0</v>
      </c>
      <c r="BG180" s="221">
        <f>IF(N180="zákl. přenesená",J180,0)</f>
        <v>0</v>
      </c>
      <c r="BH180" s="221">
        <f>IF(N180="sníž. přenesená",J180,0)</f>
        <v>0</v>
      </c>
      <c r="BI180" s="221">
        <f>IF(N180="nulová",J180,0)</f>
        <v>0</v>
      </c>
      <c r="BJ180" s="20" t="s">
        <v>78</v>
      </c>
      <c r="BK180" s="221">
        <f>ROUND(I180*H180,2)</f>
        <v>0</v>
      </c>
      <c r="BL180" s="20" t="s">
        <v>139</v>
      </c>
      <c r="BM180" s="220" t="s">
        <v>329</v>
      </c>
    </row>
    <row r="181" s="2" customFormat="1">
      <c r="A181" s="41"/>
      <c r="B181" s="42"/>
      <c r="C181" s="43"/>
      <c r="D181" s="222" t="s">
        <v>140</v>
      </c>
      <c r="E181" s="43"/>
      <c r="F181" s="223" t="s">
        <v>330</v>
      </c>
      <c r="G181" s="43"/>
      <c r="H181" s="43"/>
      <c r="I181" s="224"/>
      <c r="J181" s="43"/>
      <c r="K181" s="43"/>
      <c r="L181" s="47"/>
      <c r="M181" s="225"/>
      <c r="N181" s="226"/>
      <c r="O181" s="87"/>
      <c r="P181" s="87"/>
      <c r="Q181" s="87"/>
      <c r="R181" s="87"/>
      <c r="S181" s="87"/>
      <c r="T181" s="88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T181" s="20" t="s">
        <v>140</v>
      </c>
      <c r="AU181" s="20" t="s">
        <v>78</v>
      </c>
    </row>
    <row r="182" s="2" customFormat="1" ht="24.15" customHeight="1">
      <c r="A182" s="41"/>
      <c r="B182" s="42"/>
      <c r="C182" s="209" t="s">
        <v>331</v>
      </c>
      <c r="D182" s="209" t="s">
        <v>134</v>
      </c>
      <c r="E182" s="210" t="s">
        <v>332</v>
      </c>
      <c r="F182" s="211" t="s">
        <v>333</v>
      </c>
      <c r="G182" s="212" t="s">
        <v>323</v>
      </c>
      <c r="H182" s="213">
        <v>2</v>
      </c>
      <c r="I182" s="214"/>
      <c r="J182" s="215">
        <f>ROUND(I182*H182,2)</f>
        <v>0</v>
      </c>
      <c r="K182" s="211" t="s">
        <v>169</v>
      </c>
      <c r="L182" s="47"/>
      <c r="M182" s="216" t="s">
        <v>19</v>
      </c>
      <c r="N182" s="217" t="s">
        <v>42</v>
      </c>
      <c r="O182" s="87"/>
      <c r="P182" s="218">
        <f>O182*H182</f>
        <v>0</v>
      </c>
      <c r="Q182" s="218">
        <v>0</v>
      </c>
      <c r="R182" s="218">
        <f>Q182*H182</f>
        <v>0</v>
      </c>
      <c r="S182" s="218">
        <v>0</v>
      </c>
      <c r="T182" s="219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20" t="s">
        <v>139</v>
      </c>
      <c r="AT182" s="220" t="s">
        <v>134</v>
      </c>
      <c r="AU182" s="220" t="s">
        <v>78</v>
      </c>
      <c r="AY182" s="20" t="s">
        <v>133</v>
      </c>
      <c r="BE182" s="221">
        <f>IF(N182="základní",J182,0)</f>
        <v>0</v>
      </c>
      <c r="BF182" s="221">
        <f>IF(N182="snížená",J182,0)</f>
        <v>0</v>
      </c>
      <c r="BG182" s="221">
        <f>IF(N182="zákl. přenesená",J182,0)</f>
        <v>0</v>
      </c>
      <c r="BH182" s="221">
        <f>IF(N182="sníž. přenesená",J182,0)</f>
        <v>0</v>
      </c>
      <c r="BI182" s="221">
        <f>IF(N182="nulová",J182,0)</f>
        <v>0</v>
      </c>
      <c r="BJ182" s="20" t="s">
        <v>78</v>
      </c>
      <c r="BK182" s="221">
        <f>ROUND(I182*H182,2)</f>
        <v>0</v>
      </c>
      <c r="BL182" s="20" t="s">
        <v>139</v>
      </c>
      <c r="BM182" s="220" t="s">
        <v>334</v>
      </c>
    </row>
    <row r="183" s="2" customFormat="1">
      <c r="A183" s="41"/>
      <c r="B183" s="42"/>
      <c r="C183" s="43"/>
      <c r="D183" s="222" t="s">
        <v>140</v>
      </c>
      <c r="E183" s="43"/>
      <c r="F183" s="223" t="s">
        <v>335</v>
      </c>
      <c r="G183" s="43"/>
      <c r="H183" s="43"/>
      <c r="I183" s="224"/>
      <c r="J183" s="43"/>
      <c r="K183" s="43"/>
      <c r="L183" s="47"/>
      <c r="M183" s="225"/>
      <c r="N183" s="226"/>
      <c r="O183" s="87"/>
      <c r="P183" s="87"/>
      <c r="Q183" s="87"/>
      <c r="R183" s="87"/>
      <c r="S183" s="87"/>
      <c r="T183" s="88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T183" s="20" t="s">
        <v>140</v>
      </c>
      <c r="AU183" s="20" t="s">
        <v>78</v>
      </c>
    </row>
    <row r="184" s="2" customFormat="1" ht="24.15" customHeight="1">
      <c r="A184" s="41"/>
      <c r="B184" s="42"/>
      <c r="C184" s="209" t="s">
        <v>234</v>
      </c>
      <c r="D184" s="209" t="s">
        <v>134</v>
      </c>
      <c r="E184" s="210" t="s">
        <v>336</v>
      </c>
      <c r="F184" s="211" t="s">
        <v>337</v>
      </c>
      <c r="G184" s="212" t="s">
        <v>323</v>
      </c>
      <c r="H184" s="213">
        <v>37</v>
      </c>
      <c r="I184" s="214"/>
      <c r="J184" s="215">
        <f>ROUND(I184*H184,2)</f>
        <v>0</v>
      </c>
      <c r="K184" s="211" t="s">
        <v>169</v>
      </c>
      <c r="L184" s="47"/>
      <c r="M184" s="216" t="s">
        <v>19</v>
      </c>
      <c r="N184" s="217" t="s">
        <v>42</v>
      </c>
      <c r="O184" s="87"/>
      <c r="P184" s="218">
        <f>O184*H184</f>
        <v>0</v>
      </c>
      <c r="Q184" s="218">
        <v>0</v>
      </c>
      <c r="R184" s="218">
        <f>Q184*H184</f>
        <v>0</v>
      </c>
      <c r="S184" s="218">
        <v>0</v>
      </c>
      <c r="T184" s="219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20" t="s">
        <v>139</v>
      </c>
      <c r="AT184" s="220" t="s">
        <v>134</v>
      </c>
      <c r="AU184" s="220" t="s">
        <v>78</v>
      </c>
      <c r="AY184" s="20" t="s">
        <v>133</v>
      </c>
      <c r="BE184" s="221">
        <f>IF(N184="základní",J184,0)</f>
        <v>0</v>
      </c>
      <c r="BF184" s="221">
        <f>IF(N184="snížená",J184,0)</f>
        <v>0</v>
      </c>
      <c r="BG184" s="221">
        <f>IF(N184="zákl. přenesená",J184,0)</f>
        <v>0</v>
      </c>
      <c r="BH184" s="221">
        <f>IF(N184="sníž. přenesená",J184,0)</f>
        <v>0</v>
      </c>
      <c r="BI184" s="221">
        <f>IF(N184="nulová",J184,0)</f>
        <v>0</v>
      </c>
      <c r="BJ184" s="20" t="s">
        <v>78</v>
      </c>
      <c r="BK184" s="221">
        <f>ROUND(I184*H184,2)</f>
        <v>0</v>
      </c>
      <c r="BL184" s="20" t="s">
        <v>139</v>
      </c>
      <c r="BM184" s="220" t="s">
        <v>338</v>
      </c>
    </row>
    <row r="185" s="2" customFormat="1">
      <c r="A185" s="41"/>
      <c r="B185" s="42"/>
      <c r="C185" s="43"/>
      <c r="D185" s="222" t="s">
        <v>140</v>
      </c>
      <c r="E185" s="43"/>
      <c r="F185" s="223" t="s">
        <v>339</v>
      </c>
      <c r="G185" s="43"/>
      <c r="H185" s="43"/>
      <c r="I185" s="224"/>
      <c r="J185" s="43"/>
      <c r="K185" s="43"/>
      <c r="L185" s="47"/>
      <c r="M185" s="225"/>
      <c r="N185" s="226"/>
      <c r="O185" s="87"/>
      <c r="P185" s="87"/>
      <c r="Q185" s="87"/>
      <c r="R185" s="87"/>
      <c r="S185" s="87"/>
      <c r="T185" s="88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T185" s="20" t="s">
        <v>140</v>
      </c>
      <c r="AU185" s="20" t="s">
        <v>78</v>
      </c>
    </row>
    <row r="186" s="2" customFormat="1" ht="24.15" customHeight="1">
      <c r="A186" s="41"/>
      <c r="B186" s="42"/>
      <c r="C186" s="209" t="s">
        <v>340</v>
      </c>
      <c r="D186" s="209" t="s">
        <v>134</v>
      </c>
      <c r="E186" s="210" t="s">
        <v>341</v>
      </c>
      <c r="F186" s="211" t="s">
        <v>342</v>
      </c>
      <c r="G186" s="212" t="s">
        <v>328</v>
      </c>
      <c r="H186" s="213">
        <v>42.310000000000002</v>
      </c>
      <c r="I186" s="214"/>
      <c r="J186" s="215">
        <f>ROUND(I186*H186,2)</f>
        <v>0</v>
      </c>
      <c r="K186" s="211" t="s">
        <v>169</v>
      </c>
      <c r="L186" s="47"/>
      <c r="M186" s="216" t="s">
        <v>19</v>
      </c>
      <c r="N186" s="217" t="s">
        <v>42</v>
      </c>
      <c r="O186" s="87"/>
      <c r="P186" s="218">
        <f>O186*H186</f>
        <v>0</v>
      </c>
      <c r="Q186" s="218">
        <v>0</v>
      </c>
      <c r="R186" s="218">
        <f>Q186*H186</f>
        <v>0</v>
      </c>
      <c r="S186" s="218">
        <v>0</v>
      </c>
      <c r="T186" s="219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20" t="s">
        <v>139</v>
      </c>
      <c r="AT186" s="220" t="s">
        <v>134</v>
      </c>
      <c r="AU186" s="220" t="s">
        <v>78</v>
      </c>
      <c r="AY186" s="20" t="s">
        <v>133</v>
      </c>
      <c r="BE186" s="221">
        <f>IF(N186="základní",J186,0)</f>
        <v>0</v>
      </c>
      <c r="BF186" s="221">
        <f>IF(N186="snížená",J186,0)</f>
        <v>0</v>
      </c>
      <c r="BG186" s="221">
        <f>IF(N186="zákl. přenesená",J186,0)</f>
        <v>0</v>
      </c>
      <c r="BH186" s="221">
        <f>IF(N186="sníž. přenesená",J186,0)</f>
        <v>0</v>
      </c>
      <c r="BI186" s="221">
        <f>IF(N186="nulová",J186,0)</f>
        <v>0</v>
      </c>
      <c r="BJ186" s="20" t="s">
        <v>78</v>
      </c>
      <c r="BK186" s="221">
        <f>ROUND(I186*H186,2)</f>
        <v>0</v>
      </c>
      <c r="BL186" s="20" t="s">
        <v>139</v>
      </c>
      <c r="BM186" s="220" t="s">
        <v>343</v>
      </c>
    </row>
    <row r="187" s="2" customFormat="1">
      <c r="A187" s="41"/>
      <c r="B187" s="42"/>
      <c r="C187" s="43"/>
      <c r="D187" s="222" t="s">
        <v>140</v>
      </c>
      <c r="E187" s="43"/>
      <c r="F187" s="223" t="s">
        <v>344</v>
      </c>
      <c r="G187" s="43"/>
      <c r="H187" s="43"/>
      <c r="I187" s="224"/>
      <c r="J187" s="43"/>
      <c r="K187" s="43"/>
      <c r="L187" s="47"/>
      <c r="M187" s="225"/>
      <c r="N187" s="226"/>
      <c r="O187" s="87"/>
      <c r="P187" s="87"/>
      <c r="Q187" s="87"/>
      <c r="R187" s="87"/>
      <c r="S187" s="87"/>
      <c r="T187" s="88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T187" s="20" t="s">
        <v>140</v>
      </c>
      <c r="AU187" s="20" t="s">
        <v>78</v>
      </c>
    </row>
    <row r="188" s="2" customFormat="1" ht="24.15" customHeight="1">
      <c r="A188" s="41"/>
      <c r="B188" s="42"/>
      <c r="C188" s="209" t="s">
        <v>239</v>
      </c>
      <c r="D188" s="209" t="s">
        <v>134</v>
      </c>
      <c r="E188" s="210" t="s">
        <v>345</v>
      </c>
      <c r="F188" s="211" t="s">
        <v>346</v>
      </c>
      <c r="G188" s="212" t="s">
        <v>323</v>
      </c>
      <c r="H188" s="213">
        <v>6</v>
      </c>
      <c r="I188" s="214"/>
      <c r="J188" s="215">
        <f>ROUND(I188*H188,2)</f>
        <v>0</v>
      </c>
      <c r="K188" s="211" t="s">
        <v>169</v>
      </c>
      <c r="L188" s="47"/>
      <c r="M188" s="216" t="s">
        <v>19</v>
      </c>
      <c r="N188" s="217" t="s">
        <v>42</v>
      </c>
      <c r="O188" s="87"/>
      <c r="P188" s="218">
        <f>O188*H188</f>
        <v>0</v>
      </c>
      <c r="Q188" s="218">
        <v>0</v>
      </c>
      <c r="R188" s="218">
        <f>Q188*H188</f>
        <v>0</v>
      </c>
      <c r="S188" s="218">
        <v>0</v>
      </c>
      <c r="T188" s="219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20" t="s">
        <v>139</v>
      </c>
      <c r="AT188" s="220" t="s">
        <v>134</v>
      </c>
      <c r="AU188" s="220" t="s">
        <v>78</v>
      </c>
      <c r="AY188" s="20" t="s">
        <v>133</v>
      </c>
      <c r="BE188" s="221">
        <f>IF(N188="základní",J188,0)</f>
        <v>0</v>
      </c>
      <c r="BF188" s="221">
        <f>IF(N188="snížená",J188,0)</f>
        <v>0</v>
      </c>
      <c r="BG188" s="221">
        <f>IF(N188="zákl. přenesená",J188,0)</f>
        <v>0</v>
      </c>
      <c r="BH188" s="221">
        <f>IF(N188="sníž. přenesená",J188,0)</f>
        <v>0</v>
      </c>
      <c r="BI188" s="221">
        <f>IF(N188="nulová",J188,0)</f>
        <v>0</v>
      </c>
      <c r="BJ188" s="20" t="s">
        <v>78</v>
      </c>
      <c r="BK188" s="221">
        <f>ROUND(I188*H188,2)</f>
        <v>0</v>
      </c>
      <c r="BL188" s="20" t="s">
        <v>139</v>
      </c>
      <c r="BM188" s="220" t="s">
        <v>347</v>
      </c>
    </row>
    <row r="189" s="2" customFormat="1">
      <c r="A189" s="41"/>
      <c r="B189" s="42"/>
      <c r="C189" s="43"/>
      <c r="D189" s="222" t="s">
        <v>140</v>
      </c>
      <c r="E189" s="43"/>
      <c r="F189" s="223" t="s">
        <v>348</v>
      </c>
      <c r="G189" s="43"/>
      <c r="H189" s="43"/>
      <c r="I189" s="224"/>
      <c r="J189" s="43"/>
      <c r="K189" s="43"/>
      <c r="L189" s="47"/>
      <c r="M189" s="225"/>
      <c r="N189" s="226"/>
      <c r="O189" s="87"/>
      <c r="P189" s="87"/>
      <c r="Q189" s="87"/>
      <c r="R189" s="87"/>
      <c r="S189" s="87"/>
      <c r="T189" s="88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T189" s="20" t="s">
        <v>140</v>
      </c>
      <c r="AU189" s="20" t="s">
        <v>78</v>
      </c>
    </row>
    <row r="190" s="2" customFormat="1" ht="44.25" customHeight="1">
      <c r="A190" s="41"/>
      <c r="B190" s="42"/>
      <c r="C190" s="209" t="s">
        <v>349</v>
      </c>
      <c r="D190" s="209" t="s">
        <v>134</v>
      </c>
      <c r="E190" s="210" t="s">
        <v>350</v>
      </c>
      <c r="F190" s="211" t="s">
        <v>351</v>
      </c>
      <c r="G190" s="212" t="s">
        <v>323</v>
      </c>
      <c r="H190" s="213">
        <v>4</v>
      </c>
      <c r="I190" s="214"/>
      <c r="J190" s="215">
        <f>ROUND(I190*H190,2)</f>
        <v>0</v>
      </c>
      <c r="K190" s="211" t="s">
        <v>169</v>
      </c>
      <c r="L190" s="47"/>
      <c r="M190" s="216" t="s">
        <v>19</v>
      </c>
      <c r="N190" s="217" t="s">
        <v>42</v>
      </c>
      <c r="O190" s="87"/>
      <c r="P190" s="218">
        <f>O190*H190</f>
        <v>0</v>
      </c>
      <c r="Q190" s="218">
        <v>0</v>
      </c>
      <c r="R190" s="218">
        <f>Q190*H190</f>
        <v>0</v>
      </c>
      <c r="S190" s="218">
        <v>0</v>
      </c>
      <c r="T190" s="219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20" t="s">
        <v>139</v>
      </c>
      <c r="AT190" s="220" t="s">
        <v>134</v>
      </c>
      <c r="AU190" s="220" t="s">
        <v>78</v>
      </c>
      <c r="AY190" s="20" t="s">
        <v>133</v>
      </c>
      <c r="BE190" s="221">
        <f>IF(N190="základní",J190,0)</f>
        <v>0</v>
      </c>
      <c r="BF190" s="221">
        <f>IF(N190="snížená",J190,0)</f>
        <v>0</v>
      </c>
      <c r="BG190" s="221">
        <f>IF(N190="zákl. přenesená",J190,0)</f>
        <v>0</v>
      </c>
      <c r="BH190" s="221">
        <f>IF(N190="sníž. přenesená",J190,0)</f>
        <v>0</v>
      </c>
      <c r="BI190" s="221">
        <f>IF(N190="nulová",J190,0)</f>
        <v>0</v>
      </c>
      <c r="BJ190" s="20" t="s">
        <v>78</v>
      </c>
      <c r="BK190" s="221">
        <f>ROUND(I190*H190,2)</f>
        <v>0</v>
      </c>
      <c r="BL190" s="20" t="s">
        <v>139</v>
      </c>
      <c r="BM190" s="220" t="s">
        <v>352</v>
      </c>
    </row>
    <row r="191" s="2" customFormat="1">
      <c r="A191" s="41"/>
      <c r="B191" s="42"/>
      <c r="C191" s="43"/>
      <c r="D191" s="222" t="s">
        <v>140</v>
      </c>
      <c r="E191" s="43"/>
      <c r="F191" s="223" t="s">
        <v>353</v>
      </c>
      <c r="G191" s="43"/>
      <c r="H191" s="43"/>
      <c r="I191" s="224"/>
      <c r="J191" s="43"/>
      <c r="K191" s="43"/>
      <c r="L191" s="47"/>
      <c r="M191" s="225"/>
      <c r="N191" s="226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20" t="s">
        <v>140</v>
      </c>
      <c r="AU191" s="20" t="s">
        <v>78</v>
      </c>
    </row>
    <row r="192" s="2" customFormat="1" ht="37.8" customHeight="1">
      <c r="A192" s="41"/>
      <c r="B192" s="42"/>
      <c r="C192" s="209" t="s">
        <v>243</v>
      </c>
      <c r="D192" s="209" t="s">
        <v>134</v>
      </c>
      <c r="E192" s="210" t="s">
        <v>354</v>
      </c>
      <c r="F192" s="211" t="s">
        <v>355</v>
      </c>
      <c r="G192" s="212" t="s">
        <v>137</v>
      </c>
      <c r="H192" s="213">
        <v>390.04300000000001</v>
      </c>
      <c r="I192" s="214"/>
      <c r="J192" s="215">
        <f>ROUND(I192*H192,2)</f>
        <v>0</v>
      </c>
      <c r="K192" s="211" t="s">
        <v>169</v>
      </c>
      <c r="L192" s="47"/>
      <c r="M192" s="216" t="s">
        <v>19</v>
      </c>
      <c r="N192" s="217" t="s">
        <v>42</v>
      </c>
      <c r="O192" s="87"/>
      <c r="P192" s="218">
        <f>O192*H192</f>
        <v>0</v>
      </c>
      <c r="Q192" s="218">
        <v>0</v>
      </c>
      <c r="R192" s="218">
        <f>Q192*H192</f>
        <v>0</v>
      </c>
      <c r="S192" s="218">
        <v>0</v>
      </c>
      <c r="T192" s="219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20" t="s">
        <v>139</v>
      </c>
      <c r="AT192" s="220" t="s">
        <v>134</v>
      </c>
      <c r="AU192" s="220" t="s">
        <v>78</v>
      </c>
      <c r="AY192" s="20" t="s">
        <v>133</v>
      </c>
      <c r="BE192" s="221">
        <f>IF(N192="základní",J192,0)</f>
        <v>0</v>
      </c>
      <c r="BF192" s="221">
        <f>IF(N192="snížená",J192,0)</f>
        <v>0</v>
      </c>
      <c r="BG192" s="221">
        <f>IF(N192="zákl. přenesená",J192,0)</f>
        <v>0</v>
      </c>
      <c r="BH192" s="221">
        <f>IF(N192="sníž. přenesená",J192,0)</f>
        <v>0</v>
      </c>
      <c r="BI192" s="221">
        <f>IF(N192="nulová",J192,0)</f>
        <v>0</v>
      </c>
      <c r="BJ192" s="20" t="s">
        <v>78</v>
      </c>
      <c r="BK192" s="221">
        <f>ROUND(I192*H192,2)</f>
        <v>0</v>
      </c>
      <c r="BL192" s="20" t="s">
        <v>139</v>
      </c>
      <c r="BM192" s="220" t="s">
        <v>199</v>
      </c>
    </row>
    <row r="193" s="11" customFormat="1" ht="25.92" customHeight="1">
      <c r="A193" s="11"/>
      <c r="B193" s="195"/>
      <c r="C193" s="196"/>
      <c r="D193" s="197" t="s">
        <v>70</v>
      </c>
      <c r="E193" s="198" t="s">
        <v>356</v>
      </c>
      <c r="F193" s="198" t="s">
        <v>357</v>
      </c>
      <c r="G193" s="196"/>
      <c r="H193" s="196"/>
      <c r="I193" s="199"/>
      <c r="J193" s="200">
        <f>BK193</f>
        <v>0</v>
      </c>
      <c r="K193" s="196"/>
      <c r="L193" s="201"/>
      <c r="M193" s="202"/>
      <c r="N193" s="203"/>
      <c r="O193" s="203"/>
      <c r="P193" s="204">
        <f>SUM(P194:P207)</f>
        <v>0</v>
      </c>
      <c r="Q193" s="203"/>
      <c r="R193" s="204">
        <f>SUM(R194:R207)</f>
        <v>0</v>
      </c>
      <c r="S193" s="203"/>
      <c r="T193" s="205">
        <f>SUM(T194:T207)</f>
        <v>0</v>
      </c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R193" s="206" t="s">
        <v>78</v>
      </c>
      <c r="AT193" s="207" t="s">
        <v>70</v>
      </c>
      <c r="AU193" s="207" t="s">
        <v>71</v>
      </c>
      <c r="AY193" s="206" t="s">
        <v>133</v>
      </c>
      <c r="BK193" s="208">
        <f>SUM(BK194:BK207)</f>
        <v>0</v>
      </c>
    </row>
    <row r="194" s="2" customFormat="1" ht="21.75" customHeight="1">
      <c r="A194" s="41"/>
      <c r="B194" s="42"/>
      <c r="C194" s="209" t="s">
        <v>358</v>
      </c>
      <c r="D194" s="209" t="s">
        <v>134</v>
      </c>
      <c r="E194" s="210" t="s">
        <v>359</v>
      </c>
      <c r="F194" s="211" t="s">
        <v>360</v>
      </c>
      <c r="G194" s="212" t="s">
        <v>361</v>
      </c>
      <c r="H194" s="213">
        <v>19.199999999999999</v>
      </c>
      <c r="I194" s="214"/>
      <c r="J194" s="215">
        <f>ROUND(I194*H194,2)</f>
        <v>0</v>
      </c>
      <c r="K194" s="211" t="s">
        <v>138</v>
      </c>
      <c r="L194" s="47"/>
      <c r="M194" s="216" t="s">
        <v>19</v>
      </c>
      <c r="N194" s="217" t="s">
        <v>42</v>
      </c>
      <c r="O194" s="87"/>
      <c r="P194" s="218">
        <f>O194*H194</f>
        <v>0</v>
      </c>
      <c r="Q194" s="218">
        <v>0</v>
      </c>
      <c r="R194" s="218">
        <f>Q194*H194</f>
        <v>0</v>
      </c>
      <c r="S194" s="218">
        <v>0</v>
      </c>
      <c r="T194" s="219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20" t="s">
        <v>139</v>
      </c>
      <c r="AT194" s="220" t="s">
        <v>134</v>
      </c>
      <c r="AU194" s="220" t="s">
        <v>78</v>
      </c>
      <c r="AY194" s="20" t="s">
        <v>133</v>
      </c>
      <c r="BE194" s="221">
        <f>IF(N194="základní",J194,0)</f>
        <v>0</v>
      </c>
      <c r="BF194" s="221">
        <f>IF(N194="snížená",J194,0)</f>
        <v>0</v>
      </c>
      <c r="BG194" s="221">
        <f>IF(N194="zákl. přenesená",J194,0)</f>
        <v>0</v>
      </c>
      <c r="BH194" s="221">
        <f>IF(N194="sníž. přenesená",J194,0)</f>
        <v>0</v>
      </c>
      <c r="BI194" s="221">
        <f>IF(N194="nulová",J194,0)</f>
        <v>0</v>
      </c>
      <c r="BJ194" s="20" t="s">
        <v>78</v>
      </c>
      <c r="BK194" s="221">
        <f>ROUND(I194*H194,2)</f>
        <v>0</v>
      </c>
      <c r="BL194" s="20" t="s">
        <v>139</v>
      </c>
      <c r="BM194" s="220" t="s">
        <v>362</v>
      </c>
    </row>
    <row r="195" s="2" customFormat="1">
      <c r="A195" s="41"/>
      <c r="B195" s="42"/>
      <c r="C195" s="43"/>
      <c r="D195" s="222" t="s">
        <v>140</v>
      </c>
      <c r="E195" s="43"/>
      <c r="F195" s="223" t="s">
        <v>363</v>
      </c>
      <c r="G195" s="43"/>
      <c r="H195" s="43"/>
      <c r="I195" s="224"/>
      <c r="J195" s="43"/>
      <c r="K195" s="43"/>
      <c r="L195" s="47"/>
      <c r="M195" s="225"/>
      <c r="N195" s="226"/>
      <c r="O195" s="87"/>
      <c r="P195" s="87"/>
      <c r="Q195" s="87"/>
      <c r="R195" s="87"/>
      <c r="S195" s="87"/>
      <c r="T195" s="88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T195" s="20" t="s">
        <v>140</v>
      </c>
      <c r="AU195" s="20" t="s">
        <v>78</v>
      </c>
    </row>
    <row r="196" s="2" customFormat="1" ht="21.75" customHeight="1">
      <c r="A196" s="41"/>
      <c r="B196" s="42"/>
      <c r="C196" s="209" t="s">
        <v>248</v>
      </c>
      <c r="D196" s="209" t="s">
        <v>134</v>
      </c>
      <c r="E196" s="210" t="s">
        <v>364</v>
      </c>
      <c r="F196" s="211" t="s">
        <v>365</v>
      </c>
      <c r="G196" s="212" t="s">
        <v>361</v>
      </c>
      <c r="H196" s="213">
        <v>19.199999999999999</v>
      </c>
      <c r="I196" s="214"/>
      <c r="J196" s="215">
        <f>ROUND(I196*H196,2)</f>
        <v>0</v>
      </c>
      <c r="K196" s="211" t="s">
        <v>138</v>
      </c>
      <c r="L196" s="47"/>
      <c r="M196" s="216" t="s">
        <v>19</v>
      </c>
      <c r="N196" s="217" t="s">
        <v>42</v>
      </c>
      <c r="O196" s="87"/>
      <c r="P196" s="218">
        <f>O196*H196</f>
        <v>0</v>
      </c>
      <c r="Q196" s="218">
        <v>0</v>
      </c>
      <c r="R196" s="218">
        <f>Q196*H196</f>
        <v>0</v>
      </c>
      <c r="S196" s="218">
        <v>0</v>
      </c>
      <c r="T196" s="219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20" t="s">
        <v>139</v>
      </c>
      <c r="AT196" s="220" t="s">
        <v>134</v>
      </c>
      <c r="AU196" s="220" t="s">
        <v>78</v>
      </c>
      <c r="AY196" s="20" t="s">
        <v>133</v>
      </c>
      <c r="BE196" s="221">
        <f>IF(N196="základní",J196,0)</f>
        <v>0</v>
      </c>
      <c r="BF196" s="221">
        <f>IF(N196="snížená",J196,0)</f>
        <v>0</v>
      </c>
      <c r="BG196" s="221">
        <f>IF(N196="zákl. přenesená",J196,0)</f>
        <v>0</v>
      </c>
      <c r="BH196" s="221">
        <f>IF(N196="sníž. přenesená",J196,0)</f>
        <v>0</v>
      </c>
      <c r="BI196" s="221">
        <f>IF(N196="nulová",J196,0)</f>
        <v>0</v>
      </c>
      <c r="BJ196" s="20" t="s">
        <v>78</v>
      </c>
      <c r="BK196" s="221">
        <f>ROUND(I196*H196,2)</f>
        <v>0</v>
      </c>
      <c r="BL196" s="20" t="s">
        <v>139</v>
      </c>
      <c r="BM196" s="220" t="s">
        <v>366</v>
      </c>
    </row>
    <row r="197" s="2" customFormat="1">
      <c r="A197" s="41"/>
      <c r="B197" s="42"/>
      <c r="C197" s="43"/>
      <c r="D197" s="222" t="s">
        <v>140</v>
      </c>
      <c r="E197" s="43"/>
      <c r="F197" s="223" t="s">
        <v>363</v>
      </c>
      <c r="G197" s="43"/>
      <c r="H197" s="43"/>
      <c r="I197" s="224"/>
      <c r="J197" s="43"/>
      <c r="K197" s="43"/>
      <c r="L197" s="47"/>
      <c r="M197" s="225"/>
      <c r="N197" s="226"/>
      <c r="O197" s="87"/>
      <c r="P197" s="87"/>
      <c r="Q197" s="87"/>
      <c r="R197" s="87"/>
      <c r="S197" s="87"/>
      <c r="T197" s="88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T197" s="20" t="s">
        <v>140</v>
      </c>
      <c r="AU197" s="20" t="s">
        <v>78</v>
      </c>
    </row>
    <row r="198" s="2" customFormat="1" ht="16.5" customHeight="1">
      <c r="A198" s="41"/>
      <c r="B198" s="42"/>
      <c r="C198" s="209" t="s">
        <v>367</v>
      </c>
      <c r="D198" s="209" t="s">
        <v>134</v>
      </c>
      <c r="E198" s="210" t="s">
        <v>368</v>
      </c>
      <c r="F198" s="211" t="s">
        <v>369</v>
      </c>
      <c r="G198" s="212" t="s">
        <v>361</v>
      </c>
      <c r="H198" s="213">
        <v>287.99700000000001</v>
      </c>
      <c r="I198" s="214"/>
      <c r="J198" s="215">
        <f>ROUND(I198*H198,2)</f>
        <v>0</v>
      </c>
      <c r="K198" s="211" t="s">
        <v>138</v>
      </c>
      <c r="L198" s="47"/>
      <c r="M198" s="216" t="s">
        <v>19</v>
      </c>
      <c r="N198" s="217" t="s">
        <v>42</v>
      </c>
      <c r="O198" s="87"/>
      <c r="P198" s="218">
        <f>O198*H198</f>
        <v>0</v>
      </c>
      <c r="Q198" s="218">
        <v>0</v>
      </c>
      <c r="R198" s="218">
        <f>Q198*H198</f>
        <v>0</v>
      </c>
      <c r="S198" s="218">
        <v>0</v>
      </c>
      <c r="T198" s="219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20" t="s">
        <v>139</v>
      </c>
      <c r="AT198" s="220" t="s">
        <v>134</v>
      </c>
      <c r="AU198" s="220" t="s">
        <v>78</v>
      </c>
      <c r="AY198" s="20" t="s">
        <v>133</v>
      </c>
      <c r="BE198" s="221">
        <f>IF(N198="základní",J198,0)</f>
        <v>0</v>
      </c>
      <c r="BF198" s="221">
        <f>IF(N198="snížená",J198,0)</f>
        <v>0</v>
      </c>
      <c r="BG198" s="221">
        <f>IF(N198="zákl. přenesená",J198,0)</f>
        <v>0</v>
      </c>
      <c r="BH198" s="221">
        <f>IF(N198="sníž. přenesená",J198,0)</f>
        <v>0</v>
      </c>
      <c r="BI198" s="221">
        <f>IF(N198="nulová",J198,0)</f>
        <v>0</v>
      </c>
      <c r="BJ198" s="20" t="s">
        <v>78</v>
      </c>
      <c r="BK198" s="221">
        <f>ROUND(I198*H198,2)</f>
        <v>0</v>
      </c>
      <c r="BL198" s="20" t="s">
        <v>139</v>
      </c>
      <c r="BM198" s="220" t="s">
        <v>370</v>
      </c>
    </row>
    <row r="199" s="2" customFormat="1">
      <c r="A199" s="41"/>
      <c r="B199" s="42"/>
      <c r="C199" s="43"/>
      <c r="D199" s="222" t="s">
        <v>140</v>
      </c>
      <c r="E199" s="43"/>
      <c r="F199" s="223" t="s">
        <v>371</v>
      </c>
      <c r="G199" s="43"/>
      <c r="H199" s="43"/>
      <c r="I199" s="224"/>
      <c r="J199" s="43"/>
      <c r="K199" s="43"/>
      <c r="L199" s="47"/>
      <c r="M199" s="225"/>
      <c r="N199" s="226"/>
      <c r="O199" s="87"/>
      <c r="P199" s="87"/>
      <c r="Q199" s="87"/>
      <c r="R199" s="87"/>
      <c r="S199" s="87"/>
      <c r="T199" s="88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T199" s="20" t="s">
        <v>140</v>
      </c>
      <c r="AU199" s="20" t="s">
        <v>78</v>
      </c>
    </row>
    <row r="200" s="2" customFormat="1" ht="16.5" customHeight="1">
      <c r="A200" s="41"/>
      <c r="B200" s="42"/>
      <c r="C200" s="209" t="s">
        <v>252</v>
      </c>
      <c r="D200" s="209" t="s">
        <v>134</v>
      </c>
      <c r="E200" s="210" t="s">
        <v>372</v>
      </c>
      <c r="F200" s="211" t="s">
        <v>373</v>
      </c>
      <c r="G200" s="212" t="s">
        <v>361</v>
      </c>
      <c r="H200" s="213">
        <v>19.199999999999999</v>
      </c>
      <c r="I200" s="214"/>
      <c r="J200" s="215">
        <f>ROUND(I200*H200,2)</f>
        <v>0</v>
      </c>
      <c r="K200" s="211" t="s">
        <v>138</v>
      </c>
      <c r="L200" s="47"/>
      <c r="M200" s="216" t="s">
        <v>19</v>
      </c>
      <c r="N200" s="217" t="s">
        <v>42</v>
      </c>
      <c r="O200" s="87"/>
      <c r="P200" s="218">
        <f>O200*H200</f>
        <v>0</v>
      </c>
      <c r="Q200" s="218">
        <v>0</v>
      </c>
      <c r="R200" s="218">
        <f>Q200*H200</f>
        <v>0</v>
      </c>
      <c r="S200" s="218">
        <v>0</v>
      </c>
      <c r="T200" s="219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20" t="s">
        <v>139</v>
      </c>
      <c r="AT200" s="220" t="s">
        <v>134</v>
      </c>
      <c r="AU200" s="220" t="s">
        <v>78</v>
      </c>
      <c r="AY200" s="20" t="s">
        <v>133</v>
      </c>
      <c r="BE200" s="221">
        <f>IF(N200="základní",J200,0)</f>
        <v>0</v>
      </c>
      <c r="BF200" s="221">
        <f>IF(N200="snížená",J200,0)</f>
        <v>0</v>
      </c>
      <c r="BG200" s="221">
        <f>IF(N200="zákl. přenesená",J200,0)</f>
        <v>0</v>
      </c>
      <c r="BH200" s="221">
        <f>IF(N200="sníž. přenesená",J200,0)</f>
        <v>0</v>
      </c>
      <c r="BI200" s="221">
        <f>IF(N200="nulová",J200,0)</f>
        <v>0</v>
      </c>
      <c r="BJ200" s="20" t="s">
        <v>78</v>
      </c>
      <c r="BK200" s="221">
        <f>ROUND(I200*H200,2)</f>
        <v>0</v>
      </c>
      <c r="BL200" s="20" t="s">
        <v>139</v>
      </c>
      <c r="BM200" s="220" t="s">
        <v>374</v>
      </c>
    </row>
    <row r="201" s="2" customFormat="1">
      <c r="A201" s="41"/>
      <c r="B201" s="42"/>
      <c r="C201" s="43"/>
      <c r="D201" s="222" t="s">
        <v>140</v>
      </c>
      <c r="E201" s="43"/>
      <c r="F201" s="223" t="s">
        <v>363</v>
      </c>
      <c r="G201" s="43"/>
      <c r="H201" s="43"/>
      <c r="I201" s="224"/>
      <c r="J201" s="43"/>
      <c r="K201" s="43"/>
      <c r="L201" s="47"/>
      <c r="M201" s="225"/>
      <c r="N201" s="226"/>
      <c r="O201" s="87"/>
      <c r="P201" s="87"/>
      <c r="Q201" s="87"/>
      <c r="R201" s="87"/>
      <c r="S201" s="87"/>
      <c r="T201" s="88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T201" s="20" t="s">
        <v>140</v>
      </c>
      <c r="AU201" s="20" t="s">
        <v>78</v>
      </c>
    </row>
    <row r="202" s="2" customFormat="1" ht="16.5" customHeight="1">
      <c r="A202" s="41"/>
      <c r="B202" s="42"/>
      <c r="C202" s="209" t="s">
        <v>375</v>
      </c>
      <c r="D202" s="209" t="s">
        <v>134</v>
      </c>
      <c r="E202" s="210" t="s">
        <v>376</v>
      </c>
      <c r="F202" s="211" t="s">
        <v>377</v>
      </c>
      <c r="G202" s="212" t="s">
        <v>361</v>
      </c>
      <c r="H202" s="213">
        <v>230.39699999999999</v>
      </c>
      <c r="I202" s="214"/>
      <c r="J202" s="215">
        <f>ROUND(I202*H202,2)</f>
        <v>0</v>
      </c>
      <c r="K202" s="211" t="s">
        <v>138</v>
      </c>
      <c r="L202" s="47"/>
      <c r="M202" s="216" t="s">
        <v>19</v>
      </c>
      <c r="N202" s="217" t="s">
        <v>42</v>
      </c>
      <c r="O202" s="87"/>
      <c r="P202" s="218">
        <f>O202*H202</f>
        <v>0</v>
      </c>
      <c r="Q202" s="218">
        <v>0</v>
      </c>
      <c r="R202" s="218">
        <f>Q202*H202</f>
        <v>0</v>
      </c>
      <c r="S202" s="218">
        <v>0</v>
      </c>
      <c r="T202" s="219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20" t="s">
        <v>139</v>
      </c>
      <c r="AT202" s="220" t="s">
        <v>134</v>
      </c>
      <c r="AU202" s="220" t="s">
        <v>78</v>
      </c>
      <c r="AY202" s="20" t="s">
        <v>133</v>
      </c>
      <c r="BE202" s="221">
        <f>IF(N202="základní",J202,0)</f>
        <v>0</v>
      </c>
      <c r="BF202" s="221">
        <f>IF(N202="snížená",J202,0)</f>
        <v>0</v>
      </c>
      <c r="BG202" s="221">
        <f>IF(N202="zákl. přenesená",J202,0)</f>
        <v>0</v>
      </c>
      <c r="BH202" s="221">
        <f>IF(N202="sníž. přenesená",J202,0)</f>
        <v>0</v>
      </c>
      <c r="BI202" s="221">
        <f>IF(N202="nulová",J202,0)</f>
        <v>0</v>
      </c>
      <c r="BJ202" s="20" t="s">
        <v>78</v>
      </c>
      <c r="BK202" s="221">
        <f>ROUND(I202*H202,2)</f>
        <v>0</v>
      </c>
      <c r="BL202" s="20" t="s">
        <v>139</v>
      </c>
      <c r="BM202" s="220" t="s">
        <v>378</v>
      </c>
    </row>
    <row r="203" s="2" customFormat="1">
      <c r="A203" s="41"/>
      <c r="B203" s="42"/>
      <c r="C203" s="43"/>
      <c r="D203" s="222" t="s">
        <v>140</v>
      </c>
      <c r="E203" s="43"/>
      <c r="F203" s="223" t="s">
        <v>379</v>
      </c>
      <c r="G203" s="43"/>
      <c r="H203" s="43"/>
      <c r="I203" s="224"/>
      <c r="J203" s="43"/>
      <c r="K203" s="43"/>
      <c r="L203" s="47"/>
      <c r="M203" s="225"/>
      <c r="N203" s="226"/>
      <c r="O203" s="87"/>
      <c r="P203" s="87"/>
      <c r="Q203" s="87"/>
      <c r="R203" s="87"/>
      <c r="S203" s="87"/>
      <c r="T203" s="88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T203" s="20" t="s">
        <v>140</v>
      </c>
      <c r="AU203" s="20" t="s">
        <v>78</v>
      </c>
    </row>
    <row r="204" s="2" customFormat="1" ht="21.75" customHeight="1">
      <c r="A204" s="41"/>
      <c r="B204" s="42"/>
      <c r="C204" s="209" t="s">
        <v>259</v>
      </c>
      <c r="D204" s="209" t="s">
        <v>134</v>
      </c>
      <c r="E204" s="210" t="s">
        <v>380</v>
      </c>
      <c r="F204" s="211" t="s">
        <v>381</v>
      </c>
      <c r="G204" s="212" t="s">
        <v>361</v>
      </c>
      <c r="H204" s="213">
        <v>19.199999999999999</v>
      </c>
      <c r="I204" s="214"/>
      <c r="J204" s="215">
        <f>ROUND(I204*H204,2)</f>
        <v>0</v>
      </c>
      <c r="K204" s="211" t="s">
        <v>138</v>
      </c>
      <c r="L204" s="47"/>
      <c r="M204" s="216" t="s">
        <v>19</v>
      </c>
      <c r="N204" s="217" t="s">
        <v>42</v>
      </c>
      <c r="O204" s="87"/>
      <c r="P204" s="218">
        <f>O204*H204</f>
        <v>0</v>
      </c>
      <c r="Q204" s="218">
        <v>0</v>
      </c>
      <c r="R204" s="218">
        <f>Q204*H204</f>
        <v>0</v>
      </c>
      <c r="S204" s="218">
        <v>0</v>
      </c>
      <c r="T204" s="219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20" t="s">
        <v>139</v>
      </c>
      <c r="AT204" s="220" t="s">
        <v>134</v>
      </c>
      <c r="AU204" s="220" t="s">
        <v>78</v>
      </c>
      <c r="AY204" s="20" t="s">
        <v>133</v>
      </c>
      <c r="BE204" s="221">
        <f>IF(N204="základní",J204,0)</f>
        <v>0</v>
      </c>
      <c r="BF204" s="221">
        <f>IF(N204="snížená",J204,0)</f>
        <v>0</v>
      </c>
      <c r="BG204" s="221">
        <f>IF(N204="zákl. přenesená",J204,0)</f>
        <v>0</v>
      </c>
      <c r="BH204" s="221">
        <f>IF(N204="sníž. přenesená",J204,0)</f>
        <v>0</v>
      </c>
      <c r="BI204" s="221">
        <f>IF(N204="nulová",J204,0)</f>
        <v>0</v>
      </c>
      <c r="BJ204" s="20" t="s">
        <v>78</v>
      </c>
      <c r="BK204" s="221">
        <f>ROUND(I204*H204,2)</f>
        <v>0</v>
      </c>
      <c r="BL204" s="20" t="s">
        <v>139</v>
      </c>
      <c r="BM204" s="220" t="s">
        <v>382</v>
      </c>
    </row>
    <row r="205" s="2" customFormat="1">
      <c r="A205" s="41"/>
      <c r="B205" s="42"/>
      <c r="C205" s="43"/>
      <c r="D205" s="222" t="s">
        <v>140</v>
      </c>
      <c r="E205" s="43"/>
      <c r="F205" s="223" t="s">
        <v>363</v>
      </c>
      <c r="G205" s="43"/>
      <c r="H205" s="43"/>
      <c r="I205" s="224"/>
      <c r="J205" s="43"/>
      <c r="K205" s="43"/>
      <c r="L205" s="47"/>
      <c r="M205" s="225"/>
      <c r="N205" s="226"/>
      <c r="O205" s="87"/>
      <c r="P205" s="87"/>
      <c r="Q205" s="87"/>
      <c r="R205" s="87"/>
      <c r="S205" s="87"/>
      <c r="T205" s="88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T205" s="20" t="s">
        <v>140</v>
      </c>
      <c r="AU205" s="20" t="s">
        <v>78</v>
      </c>
    </row>
    <row r="206" s="2" customFormat="1" ht="21.75" customHeight="1">
      <c r="A206" s="41"/>
      <c r="B206" s="42"/>
      <c r="C206" s="209" t="s">
        <v>383</v>
      </c>
      <c r="D206" s="209" t="s">
        <v>134</v>
      </c>
      <c r="E206" s="210" t="s">
        <v>384</v>
      </c>
      <c r="F206" s="211" t="s">
        <v>385</v>
      </c>
      <c r="G206" s="212" t="s">
        <v>361</v>
      </c>
      <c r="H206" s="213">
        <v>19.199999999999999</v>
      </c>
      <c r="I206" s="214"/>
      <c r="J206" s="215">
        <f>ROUND(I206*H206,2)</f>
        <v>0</v>
      </c>
      <c r="K206" s="211" t="s">
        <v>138</v>
      </c>
      <c r="L206" s="47"/>
      <c r="M206" s="216" t="s">
        <v>19</v>
      </c>
      <c r="N206" s="217" t="s">
        <v>42</v>
      </c>
      <c r="O206" s="87"/>
      <c r="P206" s="218">
        <f>O206*H206</f>
        <v>0</v>
      </c>
      <c r="Q206" s="218">
        <v>0</v>
      </c>
      <c r="R206" s="218">
        <f>Q206*H206</f>
        <v>0</v>
      </c>
      <c r="S206" s="218">
        <v>0</v>
      </c>
      <c r="T206" s="219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20" t="s">
        <v>139</v>
      </c>
      <c r="AT206" s="220" t="s">
        <v>134</v>
      </c>
      <c r="AU206" s="220" t="s">
        <v>78</v>
      </c>
      <c r="AY206" s="20" t="s">
        <v>133</v>
      </c>
      <c r="BE206" s="221">
        <f>IF(N206="základní",J206,0)</f>
        <v>0</v>
      </c>
      <c r="BF206" s="221">
        <f>IF(N206="snížená",J206,0)</f>
        <v>0</v>
      </c>
      <c r="BG206" s="221">
        <f>IF(N206="zákl. přenesená",J206,0)</f>
        <v>0</v>
      </c>
      <c r="BH206" s="221">
        <f>IF(N206="sníž. přenesená",J206,0)</f>
        <v>0</v>
      </c>
      <c r="BI206" s="221">
        <f>IF(N206="nulová",J206,0)</f>
        <v>0</v>
      </c>
      <c r="BJ206" s="20" t="s">
        <v>78</v>
      </c>
      <c r="BK206" s="221">
        <f>ROUND(I206*H206,2)</f>
        <v>0</v>
      </c>
      <c r="BL206" s="20" t="s">
        <v>139</v>
      </c>
      <c r="BM206" s="220" t="s">
        <v>386</v>
      </c>
    </row>
    <row r="207" s="2" customFormat="1">
      <c r="A207" s="41"/>
      <c r="B207" s="42"/>
      <c r="C207" s="43"/>
      <c r="D207" s="222" t="s">
        <v>140</v>
      </c>
      <c r="E207" s="43"/>
      <c r="F207" s="223" t="s">
        <v>363</v>
      </c>
      <c r="G207" s="43"/>
      <c r="H207" s="43"/>
      <c r="I207" s="224"/>
      <c r="J207" s="43"/>
      <c r="K207" s="43"/>
      <c r="L207" s="47"/>
      <c r="M207" s="225"/>
      <c r="N207" s="226"/>
      <c r="O207" s="87"/>
      <c r="P207" s="87"/>
      <c r="Q207" s="87"/>
      <c r="R207" s="87"/>
      <c r="S207" s="87"/>
      <c r="T207" s="88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T207" s="20" t="s">
        <v>140</v>
      </c>
      <c r="AU207" s="20" t="s">
        <v>78</v>
      </c>
    </row>
    <row r="208" s="11" customFormat="1" ht="25.92" customHeight="1">
      <c r="A208" s="11"/>
      <c r="B208" s="195"/>
      <c r="C208" s="196"/>
      <c r="D208" s="197" t="s">
        <v>70</v>
      </c>
      <c r="E208" s="198" t="s">
        <v>387</v>
      </c>
      <c r="F208" s="198" t="s">
        <v>388</v>
      </c>
      <c r="G208" s="196"/>
      <c r="H208" s="196"/>
      <c r="I208" s="199"/>
      <c r="J208" s="200">
        <f>BK208</f>
        <v>0</v>
      </c>
      <c r="K208" s="196"/>
      <c r="L208" s="201"/>
      <c r="M208" s="202"/>
      <c r="N208" s="203"/>
      <c r="O208" s="203"/>
      <c r="P208" s="204">
        <f>SUM(P209:P212)</f>
        <v>0</v>
      </c>
      <c r="Q208" s="203"/>
      <c r="R208" s="204">
        <f>SUM(R209:R212)</f>
        <v>0</v>
      </c>
      <c r="S208" s="203"/>
      <c r="T208" s="205">
        <f>SUM(T209:T212)</f>
        <v>0</v>
      </c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R208" s="206" t="s">
        <v>78</v>
      </c>
      <c r="AT208" s="207" t="s">
        <v>70</v>
      </c>
      <c r="AU208" s="207" t="s">
        <v>71</v>
      </c>
      <c r="AY208" s="206" t="s">
        <v>133</v>
      </c>
      <c r="BK208" s="208">
        <f>SUM(BK209:BK212)</f>
        <v>0</v>
      </c>
    </row>
    <row r="209" s="2" customFormat="1" ht="16.5" customHeight="1">
      <c r="A209" s="41"/>
      <c r="B209" s="42"/>
      <c r="C209" s="209" t="s">
        <v>263</v>
      </c>
      <c r="D209" s="209" t="s">
        <v>134</v>
      </c>
      <c r="E209" s="210" t="s">
        <v>389</v>
      </c>
      <c r="F209" s="211" t="s">
        <v>390</v>
      </c>
      <c r="G209" s="212" t="s">
        <v>391</v>
      </c>
      <c r="H209" s="227"/>
      <c r="I209" s="214"/>
      <c r="J209" s="215">
        <f>ROUND(I209*H209,2)</f>
        <v>0</v>
      </c>
      <c r="K209" s="211" t="s">
        <v>169</v>
      </c>
      <c r="L209" s="47"/>
      <c r="M209" s="216" t="s">
        <v>19</v>
      </c>
      <c r="N209" s="217" t="s">
        <v>42</v>
      </c>
      <c r="O209" s="87"/>
      <c r="P209" s="218">
        <f>O209*H209</f>
        <v>0</v>
      </c>
      <c r="Q209" s="218">
        <v>0</v>
      </c>
      <c r="R209" s="218">
        <f>Q209*H209</f>
        <v>0</v>
      </c>
      <c r="S209" s="218">
        <v>0</v>
      </c>
      <c r="T209" s="219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20" t="s">
        <v>139</v>
      </c>
      <c r="AT209" s="220" t="s">
        <v>134</v>
      </c>
      <c r="AU209" s="220" t="s">
        <v>78</v>
      </c>
      <c r="AY209" s="20" t="s">
        <v>133</v>
      </c>
      <c r="BE209" s="221">
        <f>IF(N209="základní",J209,0)</f>
        <v>0</v>
      </c>
      <c r="BF209" s="221">
        <f>IF(N209="snížená",J209,0)</f>
        <v>0</v>
      </c>
      <c r="BG209" s="221">
        <f>IF(N209="zákl. přenesená",J209,0)</f>
        <v>0</v>
      </c>
      <c r="BH209" s="221">
        <f>IF(N209="sníž. přenesená",J209,0)</f>
        <v>0</v>
      </c>
      <c r="BI209" s="221">
        <f>IF(N209="nulová",J209,0)</f>
        <v>0</v>
      </c>
      <c r="BJ209" s="20" t="s">
        <v>78</v>
      </c>
      <c r="BK209" s="221">
        <f>ROUND(I209*H209,2)</f>
        <v>0</v>
      </c>
      <c r="BL209" s="20" t="s">
        <v>139</v>
      </c>
      <c r="BM209" s="220" t="s">
        <v>392</v>
      </c>
    </row>
    <row r="210" s="2" customFormat="1" ht="16.5" customHeight="1">
      <c r="A210" s="41"/>
      <c r="B210" s="42"/>
      <c r="C210" s="209" t="s">
        <v>393</v>
      </c>
      <c r="D210" s="209" t="s">
        <v>134</v>
      </c>
      <c r="E210" s="210" t="s">
        <v>394</v>
      </c>
      <c r="F210" s="211" t="s">
        <v>395</v>
      </c>
      <c r="G210" s="212" t="s">
        <v>391</v>
      </c>
      <c r="H210" s="227"/>
      <c r="I210" s="214"/>
      <c r="J210" s="215">
        <f>ROUND(I210*H210,2)</f>
        <v>0</v>
      </c>
      <c r="K210" s="211" t="s">
        <v>169</v>
      </c>
      <c r="L210" s="47"/>
      <c r="M210" s="216" t="s">
        <v>19</v>
      </c>
      <c r="N210" s="217" t="s">
        <v>42</v>
      </c>
      <c r="O210" s="87"/>
      <c r="P210" s="218">
        <f>O210*H210</f>
        <v>0</v>
      </c>
      <c r="Q210" s="218">
        <v>0</v>
      </c>
      <c r="R210" s="218">
        <f>Q210*H210</f>
        <v>0</v>
      </c>
      <c r="S210" s="218">
        <v>0</v>
      </c>
      <c r="T210" s="219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20" t="s">
        <v>139</v>
      </c>
      <c r="AT210" s="220" t="s">
        <v>134</v>
      </c>
      <c r="AU210" s="220" t="s">
        <v>78</v>
      </c>
      <c r="AY210" s="20" t="s">
        <v>133</v>
      </c>
      <c r="BE210" s="221">
        <f>IF(N210="základní",J210,0)</f>
        <v>0</v>
      </c>
      <c r="BF210" s="221">
        <f>IF(N210="snížená",J210,0)</f>
        <v>0</v>
      </c>
      <c r="BG210" s="221">
        <f>IF(N210="zákl. přenesená",J210,0)</f>
        <v>0</v>
      </c>
      <c r="BH210" s="221">
        <f>IF(N210="sníž. přenesená",J210,0)</f>
        <v>0</v>
      </c>
      <c r="BI210" s="221">
        <f>IF(N210="nulová",J210,0)</f>
        <v>0</v>
      </c>
      <c r="BJ210" s="20" t="s">
        <v>78</v>
      </c>
      <c r="BK210" s="221">
        <f>ROUND(I210*H210,2)</f>
        <v>0</v>
      </c>
      <c r="BL210" s="20" t="s">
        <v>139</v>
      </c>
      <c r="BM210" s="220" t="s">
        <v>396</v>
      </c>
    </row>
    <row r="211" s="2" customFormat="1">
      <c r="A211" s="41"/>
      <c r="B211" s="42"/>
      <c r="C211" s="43"/>
      <c r="D211" s="222" t="s">
        <v>140</v>
      </c>
      <c r="E211" s="43"/>
      <c r="F211" s="223" t="s">
        <v>397</v>
      </c>
      <c r="G211" s="43"/>
      <c r="H211" s="43"/>
      <c r="I211" s="224"/>
      <c r="J211" s="43"/>
      <c r="K211" s="43"/>
      <c r="L211" s="47"/>
      <c r="M211" s="225"/>
      <c r="N211" s="226"/>
      <c r="O211" s="87"/>
      <c r="P211" s="87"/>
      <c r="Q211" s="87"/>
      <c r="R211" s="87"/>
      <c r="S211" s="87"/>
      <c r="T211" s="88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T211" s="20" t="s">
        <v>140</v>
      </c>
      <c r="AU211" s="20" t="s">
        <v>78</v>
      </c>
    </row>
    <row r="212" s="2" customFormat="1" ht="16.5" customHeight="1">
      <c r="A212" s="41"/>
      <c r="B212" s="42"/>
      <c r="C212" s="209" t="s">
        <v>267</v>
      </c>
      <c r="D212" s="209" t="s">
        <v>134</v>
      </c>
      <c r="E212" s="210" t="s">
        <v>398</v>
      </c>
      <c r="F212" s="211" t="s">
        <v>399</v>
      </c>
      <c r="G212" s="212" t="s">
        <v>391</v>
      </c>
      <c r="H212" s="227"/>
      <c r="I212" s="214"/>
      <c r="J212" s="215">
        <f>ROUND(I212*H212,2)</f>
        <v>0</v>
      </c>
      <c r="K212" s="211" t="s">
        <v>169</v>
      </c>
      <c r="L212" s="47"/>
      <c r="M212" s="216" t="s">
        <v>19</v>
      </c>
      <c r="N212" s="217" t="s">
        <v>42</v>
      </c>
      <c r="O212" s="87"/>
      <c r="P212" s="218">
        <f>O212*H212</f>
        <v>0</v>
      </c>
      <c r="Q212" s="218">
        <v>0</v>
      </c>
      <c r="R212" s="218">
        <f>Q212*H212</f>
        <v>0</v>
      </c>
      <c r="S212" s="218">
        <v>0</v>
      </c>
      <c r="T212" s="219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20" t="s">
        <v>139</v>
      </c>
      <c r="AT212" s="220" t="s">
        <v>134</v>
      </c>
      <c r="AU212" s="220" t="s">
        <v>78</v>
      </c>
      <c r="AY212" s="20" t="s">
        <v>133</v>
      </c>
      <c r="BE212" s="221">
        <f>IF(N212="základní",J212,0)</f>
        <v>0</v>
      </c>
      <c r="BF212" s="221">
        <f>IF(N212="snížená",J212,0)</f>
        <v>0</v>
      </c>
      <c r="BG212" s="221">
        <f>IF(N212="zákl. přenesená",J212,0)</f>
        <v>0</v>
      </c>
      <c r="BH212" s="221">
        <f>IF(N212="sníž. přenesená",J212,0)</f>
        <v>0</v>
      </c>
      <c r="BI212" s="221">
        <f>IF(N212="nulová",J212,0)</f>
        <v>0</v>
      </c>
      <c r="BJ212" s="20" t="s">
        <v>78</v>
      </c>
      <c r="BK212" s="221">
        <f>ROUND(I212*H212,2)</f>
        <v>0</v>
      </c>
      <c r="BL212" s="20" t="s">
        <v>139</v>
      </c>
      <c r="BM212" s="220" t="s">
        <v>400</v>
      </c>
    </row>
    <row r="213" s="11" customFormat="1" ht="25.92" customHeight="1">
      <c r="A213" s="11"/>
      <c r="B213" s="195"/>
      <c r="C213" s="196"/>
      <c r="D213" s="197" t="s">
        <v>70</v>
      </c>
      <c r="E213" s="198" t="s">
        <v>401</v>
      </c>
      <c r="F213" s="198" t="s">
        <v>402</v>
      </c>
      <c r="G213" s="196"/>
      <c r="H213" s="196"/>
      <c r="I213" s="199"/>
      <c r="J213" s="200">
        <f>BK213</f>
        <v>0</v>
      </c>
      <c r="K213" s="196"/>
      <c r="L213" s="201"/>
      <c r="M213" s="202"/>
      <c r="N213" s="203"/>
      <c r="O213" s="203"/>
      <c r="P213" s="204">
        <f>SUM(P214:P221)</f>
        <v>0</v>
      </c>
      <c r="Q213" s="203"/>
      <c r="R213" s="204">
        <f>SUM(R214:R221)</f>
        <v>0</v>
      </c>
      <c r="S213" s="203"/>
      <c r="T213" s="205">
        <f>SUM(T214:T221)</f>
        <v>0</v>
      </c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R213" s="206" t="s">
        <v>78</v>
      </c>
      <c r="AT213" s="207" t="s">
        <v>70</v>
      </c>
      <c r="AU213" s="207" t="s">
        <v>71</v>
      </c>
      <c r="AY213" s="206" t="s">
        <v>133</v>
      </c>
      <c r="BK213" s="208">
        <f>SUM(BK214:BK221)</f>
        <v>0</v>
      </c>
    </row>
    <row r="214" s="2" customFormat="1" ht="16.5" customHeight="1">
      <c r="A214" s="41"/>
      <c r="B214" s="42"/>
      <c r="C214" s="209" t="s">
        <v>403</v>
      </c>
      <c r="D214" s="209" t="s">
        <v>134</v>
      </c>
      <c r="E214" s="210" t="s">
        <v>404</v>
      </c>
      <c r="F214" s="211" t="s">
        <v>405</v>
      </c>
      <c r="G214" s="212" t="s">
        <v>391</v>
      </c>
      <c r="H214" s="227"/>
      <c r="I214" s="214"/>
      <c r="J214" s="215">
        <f>ROUND(I214*H214,2)</f>
        <v>0</v>
      </c>
      <c r="K214" s="211" t="s">
        <v>169</v>
      </c>
      <c r="L214" s="47"/>
      <c r="M214" s="216" t="s">
        <v>19</v>
      </c>
      <c r="N214" s="217" t="s">
        <v>42</v>
      </c>
      <c r="O214" s="87"/>
      <c r="P214" s="218">
        <f>O214*H214</f>
        <v>0</v>
      </c>
      <c r="Q214" s="218">
        <v>0</v>
      </c>
      <c r="R214" s="218">
        <f>Q214*H214</f>
        <v>0</v>
      </c>
      <c r="S214" s="218">
        <v>0</v>
      </c>
      <c r="T214" s="219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20" t="s">
        <v>139</v>
      </c>
      <c r="AT214" s="220" t="s">
        <v>134</v>
      </c>
      <c r="AU214" s="220" t="s">
        <v>78</v>
      </c>
      <c r="AY214" s="20" t="s">
        <v>133</v>
      </c>
      <c r="BE214" s="221">
        <f>IF(N214="základní",J214,0)</f>
        <v>0</v>
      </c>
      <c r="BF214" s="221">
        <f>IF(N214="snížená",J214,0)</f>
        <v>0</v>
      </c>
      <c r="BG214" s="221">
        <f>IF(N214="zákl. přenesená",J214,0)</f>
        <v>0</v>
      </c>
      <c r="BH214" s="221">
        <f>IF(N214="sníž. přenesená",J214,0)</f>
        <v>0</v>
      </c>
      <c r="BI214" s="221">
        <f>IF(N214="nulová",J214,0)</f>
        <v>0</v>
      </c>
      <c r="BJ214" s="20" t="s">
        <v>78</v>
      </c>
      <c r="BK214" s="221">
        <f>ROUND(I214*H214,2)</f>
        <v>0</v>
      </c>
      <c r="BL214" s="20" t="s">
        <v>139</v>
      </c>
      <c r="BM214" s="220" t="s">
        <v>406</v>
      </c>
    </row>
    <row r="215" s="2" customFormat="1">
      <c r="A215" s="41"/>
      <c r="B215" s="42"/>
      <c r="C215" s="43"/>
      <c r="D215" s="222" t="s">
        <v>140</v>
      </c>
      <c r="E215" s="43"/>
      <c r="F215" s="223" t="s">
        <v>407</v>
      </c>
      <c r="G215" s="43"/>
      <c r="H215" s="43"/>
      <c r="I215" s="224"/>
      <c r="J215" s="43"/>
      <c r="K215" s="43"/>
      <c r="L215" s="47"/>
      <c r="M215" s="225"/>
      <c r="N215" s="226"/>
      <c r="O215" s="87"/>
      <c r="P215" s="87"/>
      <c r="Q215" s="87"/>
      <c r="R215" s="87"/>
      <c r="S215" s="87"/>
      <c r="T215" s="88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T215" s="20" t="s">
        <v>140</v>
      </c>
      <c r="AU215" s="20" t="s">
        <v>78</v>
      </c>
    </row>
    <row r="216" s="2" customFormat="1" ht="16.5" customHeight="1">
      <c r="A216" s="41"/>
      <c r="B216" s="42"/>
      <c r="C216" s="209" t="s">
        <v>272</v>
      </c>
      <c r="D216" s="209" t="s">
        <v>134</v>
      </c>
      <c r="E216" s="210" t="s">
        <v>408</v>
      </c>
      <c r="F216" s="211" t="s">
        <v>409</v>
      </c>
      <c r="G216" s="212" t="s">
        <v>391</v>
      </c>
      <c r="H216" s="227"/>
      <c r="I216" s="214"/>
      <c r="J216" s="215">
        <f>ROUND(I216*H216,2)</f>
        <v>0</v>
      </c>
      <c r="K216" s="211" t="s">
        <v>169</v>
      </c>
      <c r="L216" s="47"/>
      <c r="M216" s="216" t="s">
        <v>19</v>
      </c>
      <c r="N216" s="217" t="s">
        <v>42</v>
      </c>
      <c r="O216" s="87"/>
      <c r="P216" s="218">
        <f>O216*H216</f>
        <v>0</v>
      </c>
      <c r="Q216" s="218">
        <v>0</v>
      </c>
      <c r="R216" s="218">
        <f>Q216*H216</f>
        <v>0</v>
      </c>
      <c r="S216" s="218">
        <v>0</v>
      </c>
      <c r="T216" s="219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20" t="s">
        <v>139</v>
      </c>
      <c r="AT216" s="220" t="s">
        <v>134</v>
      </c>
      <c r="AU216" s="220" t="s">
        <v>78</v>
      </c>
      <c r="AY216" s="20" t="s">
        <v>133</v>
      </c>
      <c r="BE216" s="221">
        <f>IF(N216="základní",J216,0)</f>
        <v>0</v>
      </c>
      <c r="BF216" s="221">
        <f>IF(N216="snížená",J216,0)</f>
        <v>0</v>
      </c>
      <c r="BG216" s="221">
        <f>IF(N216="zákl. přenesená",J216,0)</f>
        <v>0</v>
      </c>
      <c r="BH216" s="221">
        <f>IF(N216="sníž. přenesená",J216,0)</f>
        <v>0</v>
      </c>
      <c r="BI216" s="221">
        <f>IF(N216="nulová",J216,0)</f>
        <v>0</v>
      </c>
      <c r="BJ216" s="20" t="s">
        <v>78</v>
      </c>
      <c r="BK216" s="221">
        <f>ROUND(I216*H216,2)</f>
        <v>0</v>
      </c>
      <c r="BL216" s="20" t="s">
        <v>139</v>
      </c>
      <c r="BM216" s="220" t="s">
        <v>410</v>
      </c>
    </row>
    <row r="217" s="2" customFormat="1" ht="16.5" customHeight="1">
      <c r="A217" s="41"/>
      <c r="B217" s="42"/>
      <c r="C217" s="209" t="s">
        <v>142</v>
      </c>
      <c r="D217" s="209" t="s">
        <v>134</v>
      </c>
      <c r="E217" s="210" t="s">
        <v>411</v>
      </c>
      <c r="F217" s="211" t="s">
        <v>412</v>
      </c>
      <c r="G217" s="212" t="s">
        <v>391</v>
      </c>
      <c r="H217" s="227"/>
      <c r="I217" s="214"/>
      <c r="J217" s="215">
        <f>ROUND(I217*H217,2)</f>
        <v>0</v>
      </c>
      <c r="K217" s="211" t="s">
        <v>169</v>
      </c>
      <c r="L217" s="47"/>
      <c r="M217" s="216" t="s">
        <v>19</v>
      </c>
      <c r="N217" s="217" t="s">
        <v>42</v>
      </c>
      <c r="O217" s="87"/>
      <c r="P217" s="218">
        <f>O217*H217</f>
        <v>0</v>
      </c>
      <c r="Q217" s="218">
        <v>0</v>
      </c>
      <c r="R217" s="218">
        <f>Q217*H217</f>
        <v>0</v>
      </c>
      <c r="S217" s="218">
        <v>0</v>
      </c>
      <c r="T217" s="219">
        <f>S217*H217</f>
        <v>0</v>
      </c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R217" s="220" t="s">
        <v>139</v>
      </c>
      <c r="AT217" s="220" t="s">
        <v>134</v>
      </c>
      <c r="AU217" s="220" t="s">
        <v>78</v>
      </c>
      <c r="AY217" s="20" t="s">
        <v>133</v>
      </c>
      <c r="BE217" s="221">
        <f>IF(N217="základní",J217,0)</f>
        <v>0</v>
      </c>
      <c r="BF217" s="221">
        <f>IF(N217="snížená",J217,0)</f>
        <v>0</v>
      </c>
      <c r="BG217" s="221">
        <f>IF(N217="zákl. přenesená",J217,0)</f>
        <v>0</v>
      </c>
      <c r="BH217" s="221">
        <f>IF(N217="sníž. přenesená",J217,0)</f>
        <v>0</v>
      </c>
      <c r="BI217" s="221">
        <f>IF(N217="nulová",J217,0)</f>
        <v>0</v>
      </c>
      <c r="BJ217" s="20" t="s">
        <v>78</v>
      </c>
      <c r="BK217" s="221">
        <f>ROUND(I217*H217,2)</f>
        <v>0</v>
      </c>
      <c r="BL217" s="20" t="s">
        <v>139</v>
      </c>
      <c r="BM217" s="220" t="s">
        <v>413</v>
      </c>
    </row>
    <row r="218" s="2" customFormat="1">
      <c r="A218" s="41"/>
      <c r="B218" s="42"/>
      <c r="C218" s="43"/>
      <c r="D218" s="222" t="s">
        <v>140</v>
      </c>
      <c r="E218" s="43"/>
      <c r="F218" s="223" t="s">
        <v>414</v>
      </c>
      <c r="G218" s="43"/>
      <c r="H218" s="43"/>
      <c r="I218" s="224"/>
      <c r="J218" s="43"/>
      <c r="K218" s="43"/>
      <c r="L218" s="47"/>
      <c r="M218" s="225"/>
      <c r="N218" s="226"/>
      <c r="O218" s="87"/>
      <c r="P218" s="87"/>
      <c r="Q218" s="87"/>
      <c r="R218" s="87"/>
      <c r="S218" s="87"/>
      <c r="T218" s="88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T218" s="20" t="s">
        <v>140</v>
      </c>
      <c r="AU218" s="20" t="s">
        <v>78</v>
      </c>
    </row>
    <row r="219" s="2" customFormat="1" ht="16.5" customHeight="1">
      <c r="A219" s="41"/>
      <c r="B219" s="42"/>
      <c r="C219" s="209" t="s">
        <v>278</v>
      </c>
      <c r="D219" s="209" t="s">
        <v>134</v>
      </c>
      <c r="E219" s="210" t="s">
        <v>415</v>
      </c>
      <c r="F219" s="211" t="s">
        <v>416</v>
      </c>
      <c r="G219" s="212" t="s">
        <v>391</v>
      </c>
      <c r="H219" s="227"/>
      <c r="I219" s="214"/>
      <c r="J219" s="215">
        <f>ROUND(I219*H219,2)</f>
        <v>0</v>
      </c>
      <c r="K219" s="211" t="s">
        <v>169</v>
      </c>
      <c r="L219" s="47"/>
      <c r="M219" s="216" t="s">
        <v>19</v>
      </c>
      <c r="N219" s="217" t="s">
        <v>42</v>
      </c>
      <c r="O219" s="87"/>
      <c r="P219" s="218">
        <f>O219*H219</f>
        <v>0</v>
      </c>
      <c r="Q219" s="218">
        <v>0</v>
      </c>
      <c r="R219" s="218">
        <f>Q219*H219</f>
        <v>0</v>
      </c>
      <c r="S219" s="218">
        <v>0</v>
      </c>
      <c r="T219" s="219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20" t="s">
        <v>139</v>
      </c>
      <c r="AT219" s="220" t="s">
        <v>134</v>
      </c>
      <c r="AU219" s="220" t="s">
        <v>78</v>
      </c>
      <c r="AY219" s="20" t="s">
        <v>133</v>
      </c>
      <c r="BE219" s="221">
        <f>IF(N219="základní",J219,0)</f>
        <v>0</v>
      </c>
      <c r="BF219" s="221">
        <f>IF(N219="snížená",J219,0)</f>
        <v>0</v>
      </c>
      <c r="BG219" s="221">
        <f>IF(N219="zákl. přenesená",J219,0)</f>
        <v>0</v>
      </c>
      <c r="BH219" s="221">
        <f>IF(N219="sníž. přenesená",J219,0)</f>
        <v>0</v>
      </c>
      <c r="BI219" s="221">
        <f>IF(N219="nulová",J219,0)</f>
        <v>0</v>
      </c>
      <c r="BJ219" s="20" t="s">
        <v>78</v>
      </c>
      <c r="BK219" s="221">
        <f>ROUND(I219*H219,2)</f>
        <v>0</v>
      </c>
      <c r="BL219" s="20" t="s">
        <v>139</v>
      </c>
      <c r="BM219" s="220" t="s">
        <v>417</v>
      </c>
    </row>
    <row r="220" s="2" customFormat="1">
      <c r="A220" s="41"/>
      <c r="B220" s="42"/>
      <c r="C220" s="43"/>
      <c r="D220" s="222" t="s">
        <v>140</v>
      </c>
      <c r="E220" s="43"/>
      <c r="F220" s="223" t="s">
        <v>418</v>
      </c>
      <c r="G220" s="43"/>
      <c r="H220" s="43"/>
      <c r="I220" s="224"/>
      <c r="J220" s="43"/>
      <c r="K220" s="43"/>
      <c r="L220" s="47"/>
      <c r="M220" s="225"/>
      <c r="N220" s="226"/>
      <c r="O220" s="87"/>
      <c r="P220" s="87"/>
      <c r="Q220" s="87"/>
      <c r="R220" s="87"/>
      <c r="S220" s="87"/>
      <c r="T220" s="88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T220" s="20" t="s">
        <v>140</v>
      </c>
      <c r="AU220" s="20" t="s">
        <v>78</v>
      </c>
    </row>
    <row r="221" s="2" customFormat="1" ht="16.5" customHeight="1">
      <c r="A221" s="41"/>
      <c r="B221" s="42"/>
      <c r="C221" s="209" t="s">
        <v>419</v>
      </c>
      <c r="D221" s="209" t="s">
        <v>134</v>
      </c>
      <c r="E221" s="210" t="s">
        <v>420</v>
      </c>
      <c r="F221" s="211" t="s">
        <v>421</v>
      </c>
      <c r="G221" s="212" t="s">
        <v>190</v>
      </c>
      <c r="H221" s="213">
        <v>90</v>
      </c>
      <c r="I221" s="214"/>
      <c r="J221" s="215">
        <f>ROUND(I221*H221,2)</f>
        <v>0</v>
      </c>
      <c r="K221" s="211" t="s">
        <v>297</v>
      </c>
      <c r="L221" s="47"/>
      <c r="M221" s="228" t="s">
        <v>19</v>
      </c>
      <c r="N221" s="229" t="s">
        <v>42</v>
      </c>
      <c r="O221" s="230"/>
      <c r="P221" s="231">
        <f>O221*H221</f>
        <v>0</v>
      </c>
      <c r="Q221" s="231">
        <v>0</v>
      </c>
      <c r="R221" s="231">
        <f>Q221*H221</f>
        <v>0</v>
      </c>
      <c r="S221" s="231">
        <v>0</v>
      </c>
      <c r="T221" s="232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20" t="s">
        <v>139</v>
      </c>
      <c r="AT221" s="220" t="s">
        <v>134</v>
      </c>
      <c r="AU221" s="220" t="s">
        <v>78</v>
      </c>
      <c r="AY221" s="20" t="s">
        <v>133</v>
      </c>
      <c r="BE221" s="221">
        <f>IF(N221="základní",J221,0)</f>
        <v>0</v>
      </c>
      <c r="BF221" s="221">
        <f>IF(N221="snížená",J221,0)</f>
        <v>0</v>
      </c>
      <c r="BG221" s="221">
        <f>IF(N221="zákl. přenesená",J221,0)</f>
        <v>0</v>
      </c>
      <c r="BH221" s="221">
        <f>IF(N221="sníž. přenesená",J221,0)</f>
        <v>0</v>
      </c>
      <c r="BI221" s="221">
        <f>IF(N221="nulová",J221,0)</f>
        <v>0</v>
      </c>
      <c r="BJ221" s="20" t="s">
        <v>78</v>
      </c>
      <c r="BK221" s="221">
        <f>ROUND(I221*H221,2)</f>
        <v>0</v>
      </c>
      <c r="BL221" s="20" t="s">
        <v>139</v>
      </c>
      <c r="BM221" s="220" t="s">
        <v>422</v>
      </c>
    </row>
    <row r="222" s="2" customFormat="1" ht="6.96" customHeight="1">
      <c r="A222" s="41"/>
      <c r="B222" s="62"/>
      <c r="C222" s="63"/>
      <c r="D222" s="63"/>
      <c r="E222" s="63"/>
      <c r="F222" s="63"/>
      <c r="G222" s="63"/>
      <c r="H222" s="63"/>
      <c r="I222" s="63"/>
      <c r="J222" s="63"/>
      <c r="K222" s="63"/>
      <c r="L222" s="47"/>
      <c r="M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</row>
  </sheetData>
  <sheetProtection sheet="1" autoFilter="0" formatColumns="0" formatRows="0" objects="1" scenarios="1" spinCount="100000" saltValue="i3MfI6HbneWhuH60+oQlsZbpg4W885r22a8TntTsbajG1LwgxLyJGG5G7gIdGrSWZn+DpXYNMCstWBX8Omqo6A==" hashValue="Vba6jecryaV93HM9esq+rWQZnuli+DK/lAB3cSUTwffrBQlyUnjqGUKvNi+/sOSz/HWH+/BLnGWB6Rz9l3HRqA==" algorithmName="SHA-512" password="CC35"/>
  <autoFilter ref="C96:K22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5:H85"/>
    <mergeCell ref="E87:H87"/>
    <mergeCell ref="E89:H8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91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3"/>
      <c r="AT3" s="20" t="s">
        <v>80</v>
      </c>
    </row>
    <row r="4" s="1" customFormat="1" ht="24.96" customHeight="1">
      <c r="B4" s="23"/>
      <c r="D4" s="144" t="s">
        <v>97</v>
      </c>
      <c r="L4" s="23"/>
      <c r="M4" s="145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46" t="s">
        <v>16</v>
      </c>
      <c r="L6" s="23"/>
    </row>
    <row r="7" s="1" customFormat="1" ht="16.5" customHeight="1">
      <c r="B7" s="23"/>
      <c r="E7" s="147" t="str">
        <f>'Rekapitulace stavby'!K6</f>
        <v>ZŠ F-M, Lískovec 320 – hydroizolace spodní stavby I.etapa</v>
      </c>
      <c r="F7" s="146"/>
      <c r="G7" s="146"/>
      <c r="H7" s="146"/>
      <c r="L7" s="23"/>
    </row>
    <row r="8">
      <c r="B8" s="23"/>
      <c r="D8" s="146" t="s">
        <v>98</v>
      </c>
      <c r="L8" s="23"/>
    </row>
    <row r="9" s="1" customFormat="1" ht="16.5" customHeight="1">
      <c r="B9" s="23"/>
      <c r="E9" s="147" t="s">
        <v>99</v>
      </c>
      <c r="F9" s="1"/>
      <c r="G9" s="1"/>
      <c r="H9" s="1"/>
      <c r="L9" s="23"/>
    </row>
    <row r="10" s="1" customFormat="1" ht="12" customHeight="1">
      <c r="B10" s="23"/>
      <c r="D10" s="146" t="s">
        <v>100</v>
      </c>
      <c r="L10" s="23"/>
    </row>
    <row r="11" s="2" customFormat="1" ht="16.5" customHeight="1">
      <c r="A11" s="41"/>
      <c r="B11" s="47"/>
      <c r="C11" s="41"/>
      <c r="D11" s="41"/>
      <c r="E11" s="159" t="s">
        <v>423</v>
      </c>
      <c r="F11" s="41"/>
      <c r="G11" s="41"/>
      <c r="H11" s="41"/>
      <c r="I11" s="41"/>
      <c r="J11" s="41"/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6" t="s">
        <v>424</v>
      </c>
      <c r="E12" s="41"/>
      <c r="F12" s="41"/>
      <c r="G12" s="41"/>
      <c r="H12" s="41"/>
      <c r="I12" s="41"/>
      <c r="J12" s="41"/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6.5" customHeight="1">
      <c r="A13" s="41"/>
      <c r="B13" s="47"/>
      <c r="C13" s="41"/>
      <c r="D13" s="41"/>
      <c r="E13" s="149" t="s">
        <v>425</v>
      </c>
      <c r="F13" s="41"/>
      <c r="G13" s="41"/>
      <c r="H13" s="41"/>
      <c r="I13" s="41"/>
      <c r="J13" s="41"/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>
      <c r="A14" s="41"/>
      <c r="B14" s="47"/>
      <c r="C14" s="41"/>
      <c r="D14" s="41"/>
      <c r="E14" s="41"/>
      <c r="F14" s="41"/>
      <c r="G14" s="41"/>
      <c r="H14" s="41"/>
      <c r="I14" s="41"/>
      <c r="J14" s="41"/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2" customHeight="1">
      <c r="A15" s="41"/>
      <c r="B15" s="47"/>
      <c r="C15" s="41"/>
      <c r="D15" s="146" t="s">
        <v>18</v>
      </c>
      <c r="E15" s="41"/>
      <c r="F15" s="136" t="s">
        <v>19</v>
      </c>
      <c r="G15" s="41"/>
      <c r="H15" s="41"/>
      <c r="I15" s="146" t="s">
        <v>20</v>
      </c>
      <c r="J15" s="136" t="s">
        <v>19</v>
      </c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6" t="s">
        <v>21</v>
      </c>
      <c r="E16" s="41"/>
      <c r="F16" s="136" t="s">
        <v>22</v>
      </c>
      <c r="G16" s="41"/>
      <c r="H16" s="41"/>
      <c r="I16" s="146" t="s">
        <v>23</v>
      </c>
      <c r="J16" s="150" t="str">
        <f>'Rekapitulace stavby'!AN8</f>
        <v>21. 11. 2022</v>
      </c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0.8" customHeight="1">
      <c r="A17" s="41"/>
      <c r="B17" s="47"/>
      <c r="C17" s="41"/>
      <c r="D17" s="41"/>
      <c r="E17" s="41"/>
      <c r="F17" s="41"/>
      <c r="G17" s="41"/>
      <c r="H17" s="41"/>
      <c r="I17" s="41"/>
      <c r="J17" s="41"/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2" customHeight="1">
      <c r="A18" s="41"/>
      <c r="B18" s="47"/>
      <c r="C18" s="41"/>
      <c r="D18" s="146" t="s">
        <v>25</v>
      </c>
      <c r="E18" s="41"/>
      <c r="F18" s="41"/>
      <c r="G18" s="41"/>
      <c r="H18" s="41"/>
      <c r="I18" s="146" t="s">
        <v>26</v>
      </c>
      <c r="J18" s="136" t="s">
        <v>19</v>
      </c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8" customHeight="1">
      <c r="A19" s="41"/>
      <c r="B19" s="47"/>
      <c r="C19" s="41"/>
      <c r="D19" s="41"/>
      <c r="E19" s="136" t="s">
        <v>27</v>
      </c>
      <c r="F19" s="41"/>
      <c r="G19" s="41"/>
      <c r="H19" s="41"/>
      <c r="I19" s="146" t="s">
        <v>28</v>
      </c>
      <c r="J19" s="136" t="s">
        <v>19</v>
      </c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6.96" customHeight="1">
      <c r="A20" s="41"/>
      <c r="B20" s="47"/>
      <c r="C20" s="41"/>
      <c r="D20" s="41"/>
      <c r="E20" s="41"/>
      <c r="F20" s="41"/>
      <c r="G20" s="41"/>
      <c r="H20" s="41"/>
      <c r="I20" s="41"/>
      <c r="J20" s="41"/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2" customHeight="1">
      <c r="A21" s="41"/>
      <c r="B21" s="47"/>
      <c r="C21" s="41"/>
      <c r="D21" s="146" t="s">
        <v>29</v>
      </c>
      <c r="E21" s="41"/>
      <c r="F21" s="41"/>
      <c r="G21" s="41"/>
      <c r="H21" s="41"/>
      <c r="I21" s="146" t="s">
        <v>26</v>
      </c>
      <c r="J21" s="36" t="str">
        <f>'Rekapitulace stavby'!AN13</f>
        <v>Vyplň údaj</v>
      </c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8" customHeight="1">
      <c r="A22" s="41"/>
      <c r="B22" s="47"/>
      <c r="C22" s="41"/>
      <c r="D22" s="41"/>
      <c r="E22" s="36" t="str">
        <f>'Rekapitulace stavby'!E14</f>
        <v>Vyplň údaj</v>
      </c>
      <c r="F22" s="136"/>
      <c r="G22" s="136"/>
      <c r="H22" s="136"/>
      <c r="I22" s="146" t="s">
        <v>28</v>
      </c>
      <c r="J22" s="36" t="str">
        <f>'Rekapitulace stavby'!AN14</f>
        <v>Vyplň údaj</v>
      </c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6.96" customHeight="1">
      <c r="A23" s="41"/>
      <c r="B23" s="47"/>
      <c r="C23" s="41"/>
      <c r="D23" s="41"/>
      <c r="E23" s="41"/>
      <c r="F23" s="41"/>
      <c r="G23" s="41"/>
      <c r="H23" s="41"/>
      <c r="I23" s="41"/>
      <c r="J23" s="41"/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2" customHeight="1">
      <c r="A24" s="41"/>
      <c r="B24" s="47"/>
      <c r="C24" s="41"/>
      <c r="D24" s="146" t="s">
        <v>31</v>
      </c>
      <c r="E24" s="41"/>
      <c r="F24" s="41"/>
      <c r="G24" s="41"/>
      <c r="H24" s="41"/>
      <c r="I24" s="146" t="s">
        <v>26</v>
      </c>
      <c r="J24" s="136" t="s">
        <v>426</v>
      </c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8" customHeight="1">
      <c r="A25" s="41"/>
      <c r="B25" s="47"/>
      <c r="C25" s="41"/>
      <c r="D25" s="41"/>
      <c r="E25" s="136" t="s">
        <v>427</v>
      </c>
      <c r="F25" s="41"/>
      <c r="G25" s="41"/>
      <c r="H25" s="41"/>
      <c r="I25" s="146" t="s">
        <v>28</v>
      </c>
      <c r="J25" s="136" t="s">
        <v>428</v>
      </c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6.96" customHeight="1">
      <c r="A26" s="41"/>
      <c r="B26" s="47"/>
      <c r="C26" s="41"/>
      <c r="D26" s="41"/>
      <c r="E26" s="41"/>
      <c r="F26" s="41"/>
      <c r="G26" s="41"/>
      <c r="H26" s="41"/>
      <c r="I26" s="41"/>
      <c r="J26" s="41"/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12" customHeight="1">
      <c r="A27" s="41"/>
      <c r="B27" s="47"/>
      <c r="C27" s="41"/>
      <c r="D27" s="146" t="s">
        <v>34</v>
      </c>
      <c r="E27" s="41"/>
      <c r="F27" s="41"/>
      <c r="G27" s="41"/>
      <c r="H27" s="41"/>
      <c r="I27" s="146" t="s">
        <v>26</v>
      </c>
      <c r="J27" s="136" t="s">
        <v>426</v>
      </c>
      <c r="K27" s="41"/>
      <c r="L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8" customHeight="1">
      <c r="A28" s="41"/>
      <c r="B28" s="47"/>
      <c r="C28" s="41"/>
      <c r="D28" s="41"/>
      <c r="E28" s="136" t="s">
        <v>427</v>
      </c>
      <c r="F28" s="41"/>
      <c r="G28" s="41"/>
      <c r="H28" s="41"/>
      <c r="I28" s="146" t="s">
        <v>28</v>
      </c>
      <c r="J28" s="136" t="s">
        <v>428</v>
      </c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41"/>
      <c r="E29" s="41"/>
      <c r="F29" s="41"/>
      <c r="G29" s="41"/>
      <c r="H29" s="41"/>
      <c r="I29" s="41"/>
      <c r="J29" s="41"/>
      <c r="K29" s="41"/>
      <c r="L29" s="148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12" customHeight="1">
      <c r="A30" s="41"/>
      <c r="B30" s="47"/>
      <c r="C30" s="41"/>
      <c r="D30" s="146" t="s">
        <v>35</v>
      </c>
      <c r="E30" s="41"/>
      <c r="F30" s="41"/>
      <c r="G30" s="41"/>
      <c r="H30" s="41"/>
      <c r="I30" s="41"/>
      <c r="J30" s="41"/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8" customFormat="1" ht="71.25" customHeight="1">
      <c r="A31" s="151"/>
      <c r="B31" s="152"/>
      <c r="C31" s="151"/>
      <c r="D31" s="151"/>
      <c r="E31" s="153" t="s">
        <v>36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1"/>
      <c r="B32" s="47"/>
      <c r="C32" s="41"/>
      <c r="D32" s="41"/>
      <c r="E32" s="41"/>
      <c r="F32" s="41"/>
      <c r="G32" s="41"/>
      <c r="H32" s="41"/>
      <c r="I32" s="41"/>
      <c r="J32" s="41"/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5"/>
      <c r="E33" s="155"/>
      <c r="F33" s="155"/>
      <c r="G33" s="155"/>
      <c r="H33" s="155"/>
      <c r="I33" s="155"/>
      <c r="J33" s="155"/>
      <c r="K33" s="155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25.44" customHeight="1">
      <c r="A34" s="41"/>
      <c r="B34" s="47"/>
      <c r="C34" s="41"/>
      <c r="D34" s="156" t="s">
        <v>37</v>
      </c>
      <c r="E34" s="41"/>
      <c r="F34" s="41"/>
      <c r="G34" s="41"/>
      <c r="H34" s="41"/>
      <c r="I34" s="41"/>
      <c r="J34" s="157">
        <f>ROUND(J96, 2)</f>
        <v>0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6.96" customHeight="1">
      <c r="A35" s="41"/>
      <c r="B35" s="47"/>
      <c r="C35" s="41"/>
      <c r="D35" s="155"/>
      <c r="E35" s="155"/>
      <c r="F35" s="155"/>
      <c r="G35" s="155"/>
      <c r="H35" s="155"/>
      <c r="I35" s="155"/>
      <c r="J35" s="155"/>
      <c r="K35" s="155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41"/>
      <c r="F36" s="158" t="s">
        <v>39</v>
      </c>
      <c r="G36" s="41"/>
      <c r="H36" s="41"/>
      <c r="I36" s="158" t="s">
        <v>38</v>
      </c>
      <c r="J36" s="158" t="s">
        <v>40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="2" customFormat="1" ht="14.4" customHeight="1">
      <c r="A37" s="41"/>
      <c r="B37" s="47"/>
      <c r="C37" s="41"/>
      <c r="D37" s="159" t="s">
        <v>41</v>
      </c>
      <c r="E37" s="146" t="s">
        <v>42</v>
      </c>
      <c r="F37" s="160">
        <f>ROUND((SUM(BE96:BE146)),  2)</f>
        <v>0</v>
      </c>
      <c r="G37" s="41"/>
      <c r="H37" s="41"/>
      <c r="I37" s="161">
        <v>0.20999999999999999</v>
      </c>
      <c r="J37" s="160">
        <f>ROUND(((SUM(BE96:BE146))*I37),  2)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14.4" customHeight="1">
      <c r="A38" s="41"/>
      <c r="B38" s="47"/>
      <c r="C38" s="41"/>
      <c r="D38" s="41"/>
      <c r="E38" s="146" t="s">
        <v>43</v>
      </c>
      <c r="F38" s="160">
        <f>ROUND((SUM(BF96:BF146)),  2)</f>
        <v>0</v>
      </c>
      <c r="G38" s="41"/>
      <c r="H38" s="41"/>
      <c r="I38" s="161">
        <v>0.14999999999999999</v>
      </c>
      <c r="J38" s="160">
        <f>ROUND(((SUM(BF96:BF146))*I38),  2)</f>
        <v>0</v>
      </c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6" t="s">
        <v>44</v>
      </c>
      <c r="F39" s="160">
        <f>ROUND((SUM(BG96:BG146)),  2)</f>
        <v>0</v>
      </c>
      <c r="G39" s="41"/>
      <c r="H39" s="41"/>
      <c r="I39" s="161">
        <v>0.20999999999999999</v>
      </c>
      <c r="J39" s="160">
        <f>0</f>
        <v>0</v>
      </c>
      <c r="K39" s="41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hidden="1" s="2" customFormat="1" ht="14.4" customHeight="1">
      <c r="A40" s="41"/>
      <c r="B40" s="47"/>
      <c r="C40" s="41"/>
      <c r="D40" s="41"/>
      <c r="E40" s="146" t="s">
        <v>45</v>
      </c>
      <c r="F40" s="160">
        <f>ROUND((SUM(BH96:BH146)),  2)</f>
        <v>0</v>
      </c>
      <c r="G40" s="41"/>
      <c r="H40" s="41"/>
      <c r="I40" s="161">
        <v>0.14999999999999999</v>
      </c>
      <c r="J40" s="160">
        <f>0</f>
        <v>0</v>
      </c>
      <c r="K40" s="41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hidden="1" s="2" customFormat="1" ht="14.4" customHeight="1">
      <c r="A41" s="41"/>
      <c r="B41" s="47"/>
      <c r="C41" s="41"/>
      <c r="D41" s="41"/>
      <c r="E41" s="146" t="s">
        <v>46</v>
      </c>
      <c r="F41" s="160">
        <f>ROUND((SUM(BI96:BI146)),  2)</f>
        <v>0</v>
      </c>
      <c r="G41" s="41"/>
      <c r="H41" s="41"/>
      <c r="I41" s="161">
        <v>0</v>
      </c>
      <c r="J41" s="160">
        <f>0</f>
        <v>0</v>
      </c>
      <c r="K41" s="41"/>
      <c r="L41" s="1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6.96" customHeight="1">
      <c r="A42" s="41"/>
      <c r="B42" s="47"/>
      <c r="C42" s="41"/>
      <c r="D42" s="41"/>
      <c r="E42" s="41"/>
      <c r="F42" s="41"/>
      <c r="G42" s="41"/>
      <c r="H42" s="41"/>
      <c r="I42" s="41"/>
      <c r="J42" s="41"/>
      <c r="K42" s="41"/>
      <c r="L42" s="14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="2" customFormat="1" ht="25.44" customHeight="1">
      <c r="A43" s="41"/>
      <c r="B43" s="47"/>
      <c r="C43" s="162"/>
      <c r="D43" s="163" t="s">
        <v>47</v>
      </c>
      <c r="E43" s="164"/>
      <c r="F43" s="164"/>
      <c r="G43" s="165" t="s">
        <v>48</v>
      </c>
      <c r="H43" s="166" t="s">
        <v>49</v>
      </c>
      <c r="I43" s="164"/>
      <c r="J43" s="167">
        <f>SUM(J34:J41)</f>
        <v>0</v>
      </c>
      <c r="K43" s="168"/>
      <c r="L43" s="148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="2" customFormat="1" ht="14.4" customHeight="1">
      <c r="A44" s="41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8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8" s="2" customFormat="1" ht="6.96" customHeight="1">
      <c r="A48" s="41"/>
      <c r="B48" s="171"/>
      <c r="C48" s="172"/>
      <c r="D48" s="172"/>
      <c r="E48" s="172"/>
      <c r="F48" s="172"/>
      <c r="G48" s="172"/>
      <c r="H48" s="172"/>
      <c r="I48" s="172"/>
      <c r="J48" s="172"/>
      <c r="K48" s="172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24.96" customHeight="1">
      <c r="A49" s="41"/>
      <c r="B49" s="42"/>
      <c r="C49" s="26" t="s">
        <v>103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6.96" customHeight="1">
      <c r="A50" s="41"/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12" customHeight="1">
      <c r="A51" s="41"/>
      <c r="B51" s="42"/>
      <c r="C51" s="35" t="s">
        <v>16</v>
      </c>
      <c r="D51" s="43"/>
      <c r="E51" s="43"/>
      <c r="F51" s="43"/>
      <c r="G51" s="43"/>
      <c r="H51" s="43"/>
      <c r="I51" s="43"/>
      <c r="J51" s="43"/>
      <c r="K51" s="43"/>
      <c r="L51" s="14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6.5" customHeight="1">
      <c r="A52" s="41"/>
      <c r="B52" s="42"/>
      <c r="C52" s="43"/>
      <c r="D52" s="43"/>
      <c r="E52" s="173" t="str">
        <f>E7</f>
        <v>ZŠ F-M, Lískovec 320 – hydroizolace spodní stavby I.etapa</v>
      </c>
      <c r="F52" s="35"/>
      <c r="G52" s="35"/>
      <c r="H52" s="35"/>
      <c r="I52" s="43"/>
      <c r="J52" s="43"/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1" customFormat="1" ht="12" customHeight="1">
      <c r="B53" s="24"/>
      <c r="C53" s="35" t="s">
        <v>98</v>
      </c>
      <c r="D53" s="25"/>
      <c r="E53" s="25"/>
      <c r="F53" s="25"/>
      <c r="G53" s="25"/>
      <c r="H53" s="25"/>
      <c r="I53" s="25"/>
      <c r="J53" s="25"/>
      <c r="K53" s="25"/>
      <c r="L53" s="23"/>
    </row>
    <row r="54" s="1" customFormat="1" ht="16.5" customHeight="1">
      <c r="B54" s="24"/>
      <c r="C54" s="25"/>
      <c r="D54" s="25"/>
      <c r="E54" s="173" t="s">
        <v>99</v>
      </c>
      <c r="F54" s="25"/>
      <c r="G54" s="25"/>
      <c r="H54" s="25"/>
      <c r="I54" s="25"/>
      <c r="J54" s="25"/>
      <c r="K54" s="25"/>
      <c r="L54" s="23"/>
    </row>
    <row r="55" s="1" customFormat="1" ht="12" customHeight="1">
      <c r="B55" s="24"/>
      <c r="C55" s="35" t="s">
        <v>100</v>
      </c>
      <c r="D55" s="25"/>
      <c r="E55" s="25"/>
      <c r="F55" s="25"/>
      <c r="G55" s="25"/>
      <c r="H55" s="25"/>
      <c r="I55" s="25"/>
      <c r="J55" s="25"/>
      <c r="K55" s="25"/>
      <c r="L55" s="23"/>
    </row>
    <row r="56" s="2" customFormat="1" ht="16.5" customHeight="1">
      <c r="A56" s="41"/>
      <c r="B56" s="42"/>
      <c r="C56" s="43"/>
      <c r="D56" s="43"/>
      <c r="E56" s="233" t="s">
        <v>423</v>
      </c>
      <c r="F56" s="43"/>
      <c r="G56" s="43"/>
      <c r="H56" s="43"/>
      <c r="I56" s="43"/>
      <c r="J56" s="43"/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12" customHeight="1">
      <c r="A57" s="41"/>
      <c r="B57" s="42"/>
      <c r="C57" s="35" t="s">
        <v>424</v>
      </c>
      <c r="D57" s="43"/>
      <c r="E57" s="43"/>
      <c r="F57" s="43"/>
      <c r="G57" s="43"/>
      <c r="H57" s="43"/>
      <c r="I57" s="43"/>
      <c r="J57" s="43"/>
      <c r="K57" s="43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6.5" customHeight="1">
      <c r="A58" s="41"/>
      <c r="B58" s="42"/>
      <c r="C58" s="43"/>
      <c r="D58" s="43"/>
      <c r="E58" s="72" t="str">
        <f>E13</f>
        <v>1 - Elektroinstalace</v>
      </c>
      <c r="F58" s="43"/>
      <c r="G58" s="43"/>
      <c r="H58" s="43"/>
      <c r="I58" s="43"/>
      <c r="J58" s="43"/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6.96" customHeight="1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2" customHeight="1">
      <c r="A60" s="41"/>
      <c r="B60" s="42"/>
      <c r="C60" s="35" t="s">
        <v>21</v>
      </c>
      <c r="D60" s="43"/>
      <c r="E60" s="43"/>
      <c r="F60" s="30" t="str">
        <f>F16</f>
        <v>K Sedlištím 320, Lískovec, 738 01</v>
      </c>
      <c r="G60" s="43"/>
      <c r="H60" s="43"/>
      <c r="I60" s="35" t="s">
        <v>23</v>
      </c>
      <c r="J60" s="75" t="str">
        <f>IF(J16="","",J16)</f>
        <v>21. 11. 2022</v>
      </c>
      <c r="K60" s="43"/>
      <c r="L60" s="148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6.96" customHeight="1">
      <c r="A61" s="41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148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5.15" customHeight="1">
      <c r="A62" s="41"/>
      <c r="B62" s="42"/>
      <c r="C62" s="35" t="s">
        <v>25</v>
      </c>
      <c r="D62" s="43"/>
      <c r="E62" s="43"/>
      <c r="F62" s="30" t="str">
        <f>E19</f>
        <v>Statutární město Frýdek-Místek</v>
      </c>
      <c r="G62" s="43"/>
      <c r="H62" s="43"/>
      <c r="I62" s="35" t="s">
        <v>31</v>
      </c>
      <c r="J62" s="39" t="str">
        <f>E25</f>
        <v>Petr Kubala</v>
      </c>
      <c r="K62" s="43"/>
      <c r="L62" s="148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15.15" customHeight="1">
      <c r="A63" s="41"/>
      <c r="B63" s="42"/>
      <c r="C63" s="35" t="s">
        <v>29</v>
      </c>
      <c r="D63" s="43"/>
      <c r="E63" s="43"/>
      <c r="F63" s="30" t="str">
        <f>IF(E22="","",E22)</f>
        <v>Vyplň údaj</v>
      </c>
      <c r="G63" s="43"/>
      <c r="H63" s="43"/>
      <c r="I63" s="35" t="s">
        <v>34</v>
      </c>
      <c r="J63" s="39" t="str">
        <f>E28</f>
        <v>Petr Kubala</v>
      </c>
      <c r="K63" s="43"/>
      <c r="L63" s="14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  <row r="64" s="2" customFormat="1" ht="10.32" customHeight="1">
      <c r="A64" s="41"/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148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</row>
    <row r="65" s="2" customFormat="1" ht="29.28" customHeight="1">
      <c r="A65" s="41"/>
      <c r="B65" s="42"/>
      <c r="C65" s="174" t="s">
        <v>104</v>
      </c>
      <c r="D65" s="175"/>
      <c r="E65" s="175"/>
      <c r="F65" s="175"/>
      <c r="G65" s="175"/>
      <c r="H65" s="175"/>
      <c r="I65" s="175"/>
      <c r="J65" s="176" t="s">
        <v>105</v>
      </c>
      <c r="K65" s="175"/>
      <c r="L65" s="148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 s="2" customFormat="1" ht="10.32" customHeight="1">
      <c r="A66" s="41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148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67" s="2" customFormat="1" ht="22.8" customHeight="1">
      <c r="A67" s="41"/>
      <c r="B67" s="42"/>
      <c r="C67" s="177" t="s">
        <v>69</v>
      </c>
      <c r="D67" s="43"/>
      <c r="E67" s="43"/>
      <c r="F67" s="43"/>
      <c r="G67" s="43"/>
      <c r="H67" s="43"/>
      <c r="I67" s="43"/>
      <c r="J67" s="105">
        <f>J96</f>
        <v>0</v>
      </c>
      <c r="K67" s="43"/>
      <c r="L67" s="148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U67" s="20" t="s">
        <v>106</v>
      </c>
    </row>
    <row r="68" s="9" customFormat="1" ht="24.96" customHeight="1">
      <c r="A68" s="9"/>
      <c r="B68" s="178"/>
      <c r="C68" s="179"/>
      <c r="D68" s="180" t="s">
        <v>429</v>
      </c>
      <c r="E68" s="181"/>
      <c r="F68" s="181"/>
      <c r="G68" s="181"/>
      <c r="H68" s="181"/>
      <c r="I68" s="181"/>
      <c r="J68" s="182">
        <f>J97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2" customFormat="1" ht="19.92" customHeight="1">
      <c r="A69" s="12"/>
      <c r="B69" s="234"/>
      <c r="C69" s="128"/>
      <c r="D69" s="235" t="s">
        <v>430</v>
      </c>
      <c r="E69" s="236"/>
      <c r="F69" s="236"/>
      <c r="G69" s="236"/>
      <c r="H69" s="236"/>
      <c r="I69" s="236"/>
      <c r="J69" s="237">
        <f>J98</f>
        <v>0</v>
      </c>
      <c r="K69" s="128"/>
      <c r="L69" s="238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="12" customFormat="1" ht="14.88" customHeight="1">
      <c r="A70" s="12"/>
      <c r="B70" s="234"/>
      <c r="C70" s="128"/>
      <c r="D70" s="235" t="s">
        <v>431</v>
      </c>
      <c r="E70" s="236"/>
      <c r="F70" s="236"/>
      <c r="G70" s="236"/>
      <c r="H70" s="236"/>
      <c r="I70" s="236"/>
      <c r="J70" s="237">
        <f>J99</f>
        <v>0</v>
      </c>
      <c r="K70" s="128"/>
      <c r="L70" s="238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="12" customFormat="1" ht="21.84" customHeight="1">
      <c r="A71" s="12"/>
      <c r="B71" s="234"/>
      <c r="C71" s="128"/>
      <c r="D71" s="235" t="s">
        <v>432</v>
      </c>
      <c r="E71" s="236"/>
      <c r="F71" s="236"/>
      <c r="G71" s="236"/>
      <c r="H71" s="236"/>
      <c r="I71" s="236"/>
      <c r="J71" s="237">
        <f>J108</f>
        <v>0</v>
      </c>
      <c r="K71" s="128"/>
      <c r="L71" s="238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="12" customFormat="1" ht="21.84" customHeight="1">
      <c r="A72" s="12"/>
      <c r="B72" s="234"/>
      <c r="C72" s="128"/>
      <c r="D72" s="235" t="s">
        <v>433</v>
      </c>
      <c r="E72" s="236"/>
      <c r="F72" s="236"/>
      <c r="G72" s="236"/>
      <c r="H72" s="236"/>
      <c r="I72" s="236"/>
      <c r="J72" s="237">
        <f>J144</f>
        <v>0</v>
      </c>
      <c r="K72" s="128"/>
      <c r="L72" s="238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="2" customFormat="1" ht="21.84" customHeight="1">
      <c r="A73" s="41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148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48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8" s="2" customFormat="1" ht="6.96" customHeight="1">
      <c r="A78" s="41"/>
      <c r="B78" s="64"/>
      <c r="C78" s="65"/>
      <c r="D78" s="65"/>
      <c r="E78" s="65"/>
      <c r="F78" s="65"/>
      <c r="G78" s="65"/>
      <c r="H78" s="65"/>
      <c r="I78" s="65"/>
      <c r="J78" s="65"/>
      <c r="K78" s="65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24.96" customHeight="1">
      <c r="A79" s="41"/>
      <c r="B79" s="42"/>
      <c r="C79" s="26" t="s">
        <v>119</v>
      </c>
      <c r="D79" s="43"/>
      <c r="E79" s="43"/>
      <c r="F79" s="43"/>
      <c r="G79" s="43"/>
      <c r="H79" s="43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5" t="s">
        <v>16</v>
      </c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173" t="str">
        <f>E7</f>
        <v>ZŠ F-M, Lískovec 320 – hydroizolace spodní stavby I.etapa</v>
      </c>
      <c r="F82" s="35"/>
      <c r="G82" s="35"/>
      <c r="H82" s="35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1" customFormat="1" ht="12" customHeight="1">
      <c r="B83" s="24"/>
      <c r="C83" s="35" t="s">
        <v>98</v>
      </c>
      <c r="D83" s="25"/>
      <c r="E83" s="25"/>
      <c r="F83" s="25"/>
      <c r="G83" s="25"/>
      <c r="H83" s="25"/>
      <c r="I83" s="25"/>
      <c r="J83" s="25"/>
      <c r="K83" s="25"/>
      <c r="L83" s="23"/>
    </row>
    <row r="84" s="1" customFormat="1" ht="16.5" customHeight="1">
      <c r="B84" s="24"/>
      <c r="C84" s="25"/>
      <c r="D84" s="25"/>
      <c r="E84" s="173" t="s">
        <v>99</v>
      </c>
      <c r="F84" s="25"/>
      <c r="G84" s="25"/>
      <c r="H84" s="25"/>
      <c r="I84" s="25"/>
      <c r="J84" s="25"/>
      <c r="K84" s="25"/>
      <c r="L84" s="23"/>
    </row>
    <row r="85" s="1" customFormat="1" ht="12" customHeight="1">
      <c r="B85" s="24"/>
      <c r="C85" s="35" t="s">
        <v>100</v>
      </c>
      <c r="D85" s="25"/>
      <c r="E85" s="25"/>
      <c r="F85" s="25"/>
      <c r="G85" s="25"/>
      <c r="H85" s="25"/>
      <c r="I85" s="25"/>
      <c r="J85" s="25"/>
      <c r="K85" s="25"/>
      <c r="L85" s="23"/>
    </row>
    <row r="86" s="2" customFormat="1" ht="16.5" customHeight="1">
      <c r="A86" s="41"/>
      <c r="B86" s="42"/>
      <c r="C86" s="43"/>
      <c r="D86" s="43"/>
      <c r="E86" s="233" t="s">
        <v>423</v>
      </c>
      <c r="F86" s="43"/>
      <c r="G86" s="43"/>
      <c r="H86" s="43"/>
      <c r="I86" s="43"/>
      <c r="J86" s="43"/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2" customHeight="1">
      <c r="A87" s="41"/>
      <c r="B87" s="42"/>
      <c r="C87" s="35" t="s">
        <v>424</v>
      </c>
      <c r="D87" s="43"/>
      <c r="E87" s="43"/>
      <c r="F87" s="43"/>
      <c r="G87" s="43"/>
      <c r="H87" s="43"/>
      <c r="I87" s="43"/>
      <c r="J87" s="43"/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6.5" customHeight="1">
      <c r="A88" s="41"/>
      <c r="B88" s="42"/>
      <c r="C88" s="43"/>
      <c r="D88" s="43"/>
      <c r="E88" s="72" t="str">
        <f>E13</f>
        <v>1 - Elektroinstalace</v>
      </c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6.96" customHeight="1">
      <c r="A89" s="41"/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148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2" customHeight="1">
      <c r="A90" s="41"/>
      <c r="B90" s="42"/>
      <c r="C90" s="35" t="s">
        <v>21</v>
      </c>
      <c r="D90" s="43"/>
      <c r="E90" s="43"/>
      <c r="F90" s="30" t="str">
        <f>F16</f>
        <v>K Sedlištím 320, Lískovec, 738 01</v>
      </c>
      <c r="G90" s="43"/>
      <c r="H90" s="43"/>
      <c r="I90" s="35" t="s">
        <v>23</v>
      </c>
      <c r="J90" s="75" t="str">
        <f>IF(J16="","",J16)</f>
        <v>21. 11. 2022</v>
      </c>
      <c r="K90" s="43"/>
      <c r="L90" s="148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6.96" customHeight="1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148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5.15" customHeight="1">
      <c r="A92" s="41"/>
      <c r="B92" s="42"/>
      <c r="C92" s="35" t="s">
        <v>25</v>
      </c>
      <c r="D92" s="43"/>
      <c r="E92" s="43"/>
      <c r="F92" s="30" t="str">
        <f>E19</f>
        <v>Statutární město Frýdek-Místek</v>
      </c>
      <c r="G92" s="43"/>
      <c r="H92" s="43"/>
      <c r="I92" s="35" t="s">
        <v>31</v>
      </c>
      <c r="J92" s="39" t="str">
        <f>E25</f>
        <v>Petr Kubala</v>
      </c>
      <c r="K92" s="43"/>
      <c r="L92" s="148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5.15" customHeight="1">
      <c r="A93" s="41"/>
      <c r="B93" s="42"/>
      <c r="C93" s="35" t="s">
        <v>29</v>
      </c>
      <c r="D93" s="43"/>
      <c r="E93" s="43"/>
      <c r="F93" s="30" t="str">
        <f>IF(E22="","",E22)</f>
        <v>Vyplň údaj</v>
      </c>
      <c r="G93" s="43"/>
      <c r="H93" s="43"/>
      <c r="I93" s="35" t="s">
        <v>34</v>
      </c>
      <c r="J93" s="39" t="str">
        <f>E28</f>
        <v>Petr Kubala</v>
      </c>
      <c r="K93" s="43"/>
      <c r="L93" s="148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0.32" customHeight="1">
      <c r="A94" s="41"/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148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10" customFormat="1" ht="29.28" customHeight="1">
      <c r="A95" s="184"/>
      <c r="B95" s="185"/>
      <c r="C95" s="186" t="s">
        <v>120</v>
      </c>
      <c r="D95" s="187" t="s">
        <v>56</v>
      </c>
      <c r="E95" s="187" t="s">
        <v>52</v>
      </c>
      <c r="F95" s="187" t="s">
        <v>53</v>
      </c>
      <c r="G95" s="187" t="s">
        <v>121</v>
      </c>
      <c r="H95" s="187" t="s">
        <v>122</v>
      </c>
      <c r="I95" s="187" t="s">
        <v>123</v>
      </c>
      <c r="J95" s="187" t="s">
        <v>105</v>
      </c>
      <c r="K95" s="188" t="s">
        <v>124</v>
      </c>
      <c r="L95" s="189"/>
      <c r="M95" s="95" t="s">
        <v>19</v>
      </c>
      <c r="N95" s="96" t="s">
        <v>41</v>
      </c>
      <c r="O95" s="96" t="s">
        <v>125</v>
      </c>
      <c r="P95" s="96" t="s">
        <v>126</v>
      </c>
      <c r="Q95" s="96" t="s">
        <v>127</v>
      </c>
      <c r="R95" s="96" t="s">
        <v>128</v>
      </c>
      <c r="S95" s="96" t="s">
        <v>129</v>
      </c>
      <c r="T95" s="97" t="s">
        <v>130</v>
      </c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</row>
    <row r="96" s="2" customFormat="1" ht="22.8" customHeight="1">
      <c r="A96" s="41"/>
      <c r="B96" s="42"/>
      <c r="C96" s="102" t="s">
        <v>131</v>
      </c>
      <c r="D96" s="43"/>
      <c r="E96" s="43"/>
      <c r="F96" s="43"/>
      <c r="G96" s="43"/>
      <c r="H96" s="43"/>
      <c r="I96" s="43"/>
      <c r="J96" s="190">
        <f>BK96</f>
        <v>0</v>
      </c>
      <c r="K96" s="43"/>
      <c r="L96" s="47"/>
      <c r="M96" s="98"/>
      <c r="N96" s="191"/>
      <c r="O96" s="99"/>
      <c r="P96" s="192">
        <f>P97</f>
        <v>0</v>
      </c>
      <c r="Q96" s="99"/>
      <c r="R96" s="192">
        <f>R97</f>
        <v>0.029762</v>
      </c>
      <c r="S96" s="99"/>
      <c r="T96" s="193">
        <f>T97</f>
        <v>0.021000000000000001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20" t="s">
        <v>70</v>
      </c>
      <c r="AU96" s="20" t="s">
        <v>106</v>
      </c>
      <c r="BK96" s="194">
        <f>BK97</f>
        <v>0</v>
      </c>
    </row>
    <row r="97" s="11" customFormat="1" ht="25.92" customHeight="1">
      <c r="A97" s="11"/>
      <c r="B97" s="195"/>
      <c r="C97" s="196"/>
      <c r="D97" s="197" t="s">
        <v>70</v>
      </c>
      <c r="E97" s="198" t="s">
        <v>434</v>
      </c>
      <c r="F97" s="198" t="s">
        <v>435</v>
      </c>
      <c r="G97" s="196"/>
      <c r="H97" s="196"/>
      <c r="I97" s="199"/>
      <c r="J97" s="200">
        <f>BK97</f>
        <v>0</v>
      </c>
      <c r="K97" s="196"/>
      <c r="L97" s="201"/>
      <c r="M97" s="202"/>
      <c r="N97" s="203"/>
      <c r="O97" s="203"/>
      <c r="P97" s="204">
        <f>P98</f>
        <v>0</v>
      </c>
      <c r="Q97" s="203"/>
      <c r="R97" s="204">
        <f>R98</f>
        <v>0.029762</v>
      </c>
      <c r="S97" s="203"/>
      <c r="T97" s="205">
        <f>T98</f>
        <v>0.021000000000000001</v>
      </c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R97" s="206" t="s">
        <v>78</v>
      </c>
      <c r="AT97" s="207" t="s">
        <v>70</v>
      </c>
      <c r="AU97" s="207" t="s">
        <v>71</v>
      </c>
      <c r="AY97" s="206" t="s">
        <v>133</v>
      </c>
      <c r="BK97" s="208">
        <f>BK98</f>
        <v>0</v>
      </c>
    </row>
    <row r="98" s="11" customFormat="1" ht="22.8" customHeight="1">
      <c r="A98" s="11"/>
      <c r="B98" s="195"/>
      <c r="C98" s="196"/>
      <c r="D98" s="197" t="s">
        <v>70</v>
      </c>
      <c r="E98" s="239" t="s">
        <v>172</v>
      </c>
      <c r="F98" s="239" t="s">
        <v>436</v>
      </c>
      <c r="G98" s="196"/>
      <c r="H98" s="196"/>
      <c r="I98" s="199"/>
      <c r="J98" s="240">
        <f>BK98</f>
        <v>0</v>
      </c>
      <c r="K98" s="196"/>
      <c r="L98" s="201"/>
      <c r="M98" s="202"/>
      <c r="N98" s="203"/>
      <c r="O98" s="203"/>
      <c r="P98" s="204">
        <f>P99</f>
        <v>0</v>
      </c>
      <c r="Q98" s="203"/>
      <c r="R98" s="204">
        <f>R99</f>
        <v>0.029762</v>
      </c>
      <c r="S98" s="203"/>
      <c r="T98" s="205">
        <f>T99</f>
        <v>0.021000000000000001</v>
      </c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R98" s="206" t="s">
        <v>78</v>
      </c>
      <c r="AT98" s="207" t="s">
        <v>70</v>
      </c>
      <c r="AU98" s="207" t="s">
        <v>78</v>
      </c>
      <c r="AY98" s="206" t="s">
        <v>133</v>
      </c>
      <c r="BK98" s="208">
        <f>BK99</f>
        <v>0</v>
      </c>
    </row>
    <row r="99" s="11" customFormat="1" ht="20.88" customHeight="1">
      <c r="A99" s="11"/>
      <c r="B99" s="195"/>
      <c r="C99" s="196"/>
      <c r="D99" s="197" t="s">
        <v>70</v>
      </c>
      <c r="E99" s="239" t="s">
        <v>437</v>
      </c>
      <c r="F99" s="239" t="s">
        <v>438</v>
      </c>
      <c r="G99" s="196"/>
      <c r="H99" s="196"/>
      <c r="I99" s="199"/>
      <c r="J99" s="240">
        <f>BK99</f>
        <v>0</v>
      </c>
      <c r="K99" s="196"/>
      <c r="L99" s="201"/>
      <c r="M99" s="202"/>
      <c r="N99" s="203"/>
      <c r="O99" s="203"/>
      <c r="P99" s="204">
        <f>P100+SUM(P101:P108)+P144</f>
        <v>0</v>
      </c>
      <c r="Q99" s="203"/>
      <c r="R99" s="204">
        <f>R100+SUM(R101:R108)+R144</f>
        <v>0.029762</v>
      </c>
      <c r="S99" s="203"/>
      <c r="T99" s="205">
        <f>T100+SUM(T101:T108)+T144</f>
        <v>0.021000000000000001</v>
      </c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R99" s="206" t="s">
        <v>80</v>
      </c>
      <c r="AT99" s="207" t="s">
        <v>70</v>
      </c>
      <c r="AU99" s="207" t="s">
        <v>80</v>
      </c>
      <c r="AY99" s="206" t="s">
        <v>133</v>
      </c>
      <c r="BK99" s="208">
        <f>BK100+SUM(BK101:BK108)+BK144</f>
        <v>0</v>
      </c>
    </row>
    <row r="100" s="2" customFormat="1" ht="24.15" customHeight="1">
      <c r="A100" s="41"/>
      <c r="B100" s="42"/>
      <c r="C100" s="209" t="s">
        <v>78</v>
      </c>
      <c r="D100" s="209" t="s">
        <v>134</v>
      </c>
      <c r="E100" s="210" t="s">
        <v>439</v>
      </c>
      <c r="F100" s="211" t="s">
        <v>440</v>
      </c>
      <c r="G100" s="212" t="s">
        <v>441</v>
      </c>
      <c r="H100" s="213">
        <v>310</v>
      </c>
      <c r="I100" s="214"/>
      <c r="J100" s="215">
        <f>ROUND(I100*H100,2)</f>
        <v>0</v>
      </c>
      <c r="K100" s="211" t="s">
        <v>442</v>
      </c>
      <c r="L100" s="47"/>
      <c r="M100" s="216" t="s">
        <v>19</v>
      </c>
      <c r="N100" s="217" t="s">
        <v>42</v>
      </c>
      <c r="O100" s="87"/>
      <c r="P100" s="218">
        <f>O100*H100</f>
        <v>0</v>
      </c>
      <c r="Q100" s="218">
        <v>0</v>
      </c>
      <c r="R100" s="218">
        <f>Q100*H100</f>
        <v>0</v>
      </c>
      <c r="S100" s="218">
        <v>0</v>
      </c>
      <c r="T100" s="219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20" t="s">
        <v>170</v>
      </c>
      <c r="AT100" s="220" t="s">
        <v>134</v>
      </c>
      <c r="AU100" s="220" t="s">
        <v>90</v>
      </c>
      <c r="AY100" s="20" t="s">
        <v>133</v>
      </c>
      <c r="BE100" s="221">
        <f>IF(N100="základní",J100,0)</f>
        <v>0</v>
      </c>
      <c r="BF100" s="221">
        <f>IF(N100="snížená",J100,0)</f>
        <v>0</v>
      </c>
      <c r="BG100" s="221">
        <f>IF(N100="zákl. přenesená",J100,0)</f>
        <v>0</v>
      </c>
      <c r="BH100" s="221">
        <f>IF(N100="sníž. přenesená",J100,0)</f>
        <v>0</v>
      </c>
      <c r="BI100" s="221">
        <f>IF(N100="nulová",J100,0)</f>
        <v>0</v>
      </c>
      <c r="BJ100" s="20" t="s">
        <v>78</v>
      </c>
      <c r="BK100" s="221">
        <f>ROUND(I100*H100,2)</f>
        <v>0</v>
      </c>
      <c r="BL100" s="20" t="s">
        <v>170</v>
      </c>
      <c r="BM100" s="220" t="s">
        <v>443</v>
      </c>
    </row>
    <row r="101" s="2" customFormat="1">
      <c r="A101" s="41"/>
      <c r="B101" s="42"/>
      <c r="C101" s="43"/>
      <c r="D101" s="241" t="s">
        <v>444</v>
      </c>
      <c r="E101" s="43"/>
      <c r="F101" s="242" t="s">
        <v>445</v>
      </c>
      <c r="G101" s="43"/>
      <c r="H101" s="43"/>
      <c r="I101" s="224"/>
      <c r="J101" s="43"/>
      <c r="K101" s="43"/>
      <c r="L101" s="47"/>
      <c r="M101" s="225"/>
      <c r="N101" s="226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20" t="s">
        <v>444</v>
      </c>
      <c r="AU101" s="20" t="s">
        <v>90</v>
      </c>
    </row>
    <row r="102" s="2" customFormat="1" ht="24.15" customHeight="1">
      <c r="A102" s="41"/>
      <c r="B102" s="42"/>
      <c r="C102" s="209" t="s">
        <v>80</v>
      </c>
      <c r="D102" s="209" t="s">
        <v>134</v>
      </c>
      <c r="E102" s="210" t="s">
        <v>446</v>
      </c>
      <c r="F102" s="211" t="s">
        <v>447</v>
      </c>
      <c r="G102" s="212" t="s">
        <v>441</v>
      </c>
      <c r="H102" s="213">
        <v>3</v>
      </c>
      <c r="I102" s="214"/>
      <c r="J102" s="215">
        <f>ROUND(I102*H102,2)</f>
        <v>0</v>
      </c>
      <c r="K102" s="211" t="s">
        <v>442</v>
      </c>
      <c r="L102" s="47"/>
      <c r="M102" s="216" t="s">
        <v>19</v>
      </c>
      <c r="N102" s="217" t="s">
        <v>42</v>
      </c>
      <c r="O102" s="87"/>
      <c r="P102" s="218">
        <f>O102*H102</f>
        <v>0</v>
      </c>
      <c r="Q102" s="218">
        <v>0</v>
      </c>
      <c r="R102" s="218">
        <f>Q102*H102</f>
        <v>0</v>
      </c>
      <c r="S102" s="218">
        <v>0.001</v>
      </c>
      <c r="T102" s="219">
        <f>S102*H102</f>
        <v>0.0030000000000000001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0" t="s">
        <v>170</v>
      </c>
      <c r="AT102" s="220" t="s">
        <v>134</v>
      </c>
      <c r="AU102" s="220" t="s">
        <v>90</v>
      </c>
      <c r="AY102" s="20" t="s">
        <v>133</v>
      </c>
      <c r="BE102" s="221">
        <f>IF(N102="základní",J102,0)</f>
        <v>0</v>
      </c>
      <c r="BF102" s="221">
        <f>IF(N102="snížená",J102,0)</f>
        <v>0</v>
      </c>
      <c r="BG102" s="221">
        <f>IF(N102="zákl. přenesená",J102,0)</f>
        <v>0</v>
      </c>
      <c r="BH102" s="221">
        <f>IF(N102="sníž. přenesená",J102,0)</f>
        <v>0</v>
      </c>
      <c r="BI102" s="221">
        <f>IF(N102="nulová",J102,0)</f>
        <v>0</v>
      </c>
      <c r="BJ102" s="20" t="s">
        <v>78</v>
      </c>
      <c r="BK102" s="221">
        <f>ROUND(I102*H102,2)</f>
        <v>0</v>
      </c>
      <c r="BL102" s="20" t="s">
        <v>170</v>
      </c>
      <c r="BM102" s="220" t="s">
        <v>448</v>
      </c>
    </row>
    <row r="103" s="2" customFormat="1">
      <c r="A103" s="41"/>
      <c r="B103" s="42"/>
      <c r="C103" s="43"/>
      <c r="D103" s="241" t="s">
        <v>444</v>
      </c>
      <c r="E103" s="43"/>
      <c r="F103" s="242" t="s">
        <v>449</v>
      </c>
      <c r="G103" s="43"/>
      <c r="H103" s="43"/>
      <c r="I103" s="224"/>
      <c r="J103" s="43"/>
      <c r="K103" s="43"/>
      <c r="L103" s="47"/>
      <c r="M103" s="225"/>
      <c r="N103" s="226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20" t="s">
        <v>444</v>
      </c>
      <c r="AU103" s="20" t="s">
        <v>90</v>
      </c>
    </row>
    <row r="104" s="2" customFormat="1" ht="24.15" customHeight="1">
      <c r="A104" s="41"/>
      <c r="B104" s="42"/>
      <c r="C104" s="209" t="s">
        <v>90</v>
      </c>
      <c r="D104" s="209" t="s">
        <v>134</v>
      </c>
      <c r="E104" s="210" t="s">
        <v>450</v>
      </c>
      <c r="F104" s="211" t="s">
        <v>451</v>
      </c>
      <c r="G104" s="212" t="s">
        <v>441</v>
      </c>
      <c r="H104" s="213">
        <v>4</v>
      </c>
      <c r="I104" s="214"/>
      <c r="J104" s="215">
        <f>ROUND(I104*H104,2)</f>
        <v>0</v>
      </c>
      <c r="K104" s="211" t="s">
        <v>442</v>
      </c>
      <c r="L104" s="47"/>
      <c r="M104" s="216" t="s">
        <v>19</v>
      </c>
      <c r="N104" s="217" t="s">
        <v>42</v>
      </c>
      <c r="O104" s="87"/>
      <c r="P104" s="218">
        <f>O104*H104</f>
        <v>0</v>
      </c>
      <c r="Q104" s="218">
        <v>0</v>
      </c>
      <c r="R104" s="218">
        <f>Q104*H104</f>
        <v>0</v>
      </c>
      <c r="S104" s="218">
        <v>0.001</v>
      </c>
      <c r="T104" s="219">
        <f>S104*H104</f>
        <v>0.0040000000000000001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20" t="s">
        <v>170</v>
      </c>
      <c r="AT104" s="220" t="s">
        <v>134</v>
      </c>
      <c r="AU104" s="220" t="s">
        <v>90</v>
      </c>
      <c r="AY104" s="20" t="s">
        <v>133</v>
      </c>
      <c r="BE104" s="221">
        <f>IF(N104="základní",J104,0)</f>
        <v>0</v>
      </c>
      <c r="BF104" s="221">
        <f>IF(N104="snížená",J104,0)</f>
        <v>0</v>
      </c>
      <c r="BG104" s="221">
        <f>IF(N104="zákl. přenesená",J104,0)</f>
        <v>0</v>
      </c>
      <c r="BH104" s="221">
        <f>IF(N104="sníž. přenesená",J104,0)</f>
        <v>0</v>
      </c>
      <c r="BI104" s="221">
        <f>IF(N104="nulová",J104,0)</f>
        <v>0</v>
      </c>
      <c r="BJ104" s="20" t="s">
        <v>78</v>
      </c>
      <c r="BK104" s="221">
        <f>ROUND(I104*H104,2)</f>
        <v>0</v>
      </c>
      <c r="BL104" s="20" t="s">
        <v>170</v>
      </c>
      <c r="BM104" s="220" t="s">
        <v>452</v>
      </c>
    </row>
    <row r="105" s="2" customFormat="1">
      <c r="A105" s="41"/>
      <c r="B105" s="42"/>
      <c r="C105" s="43"/>
      <c r="D105" s="241" t="s">
        <v>444</v>
      </c>
      <c r="E105" s="43"/>
      <c r="F105" s="242" t="s">
        <v>453</v>
      </c>
      <c r="G105" s="43"/>
      <c r="H105" s="43"/>
      <c r="I105" s="224"/>
      <c r="J105" s="43"/>
      <c r="K105" s="43"/>
      <c r="L105" s="47"/>
      <c r="M105" s="225"/>
      <c r="N105" s="226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20" t="s">
        <v>444</v>
      </c>
      <c r="AU105" s="20" t="s">
        <v>90</v>
      </c>
    </row>
    <row r="106" s="2" customFormat="1" ht="24.15" customHeight="1">
      <c r="A106" s="41"/>
      <c r="B106" s="42"/>
      <c r="C106" s="209" t="s">
        <v>139</v>
      </c>
      <c r="D106" s="209" t="s">
        <v>134</v>
      </c>
      <c r="E106" s="210" t="s">
        <v>454</v>
      </c>
      <c r="F106" s="211" t="s">
        <v>455</v>
      </c>
      <c r="G106" s="212" t="s">
        <v>441</v>
      </c>
      <c r="H106" s="213">
        <v>7</v>
      </c>
      <c r="I106" s="214"/>
      <c r="J106" s="215">
        <f>ROUND(I106*H106,2)</f>
        <v>0</v>
      </c>
      <c r="K106" s="211" t="s">
        <v>442</v>
      </c>
      <c r="L106" s="47"/>
      <c r="M106" s="216" t="s">
        <v>19</v>
      </c>
      <c r="N106" s="217" t="s">
        <v>42</v>
      </c>
      <c r="O106" s="87"/>
      <c r="P106" s="218">
        <f>O106*H106</f>
        <v>0</v>
      </c>
      <c r="Q106" s="218">
        <v>0</v>
      </c>
      <c r="R106" s="218">
        <f>Q106*H106</f>
        <v>0</v>
      </c>
      <c r="S106" s="218">
        <v>0.002</v>
      </c>
      <c r="T106" s="219">
        <f>S106*H106</f>
        <v>0.014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0" t="s">
        <v>170</v>
      </c>
      <c r="AT106" s="220" t="s">
        <v>134</v>
      </c>
      <c r="AU106" s="220" t="s">
        <v>90</v>
      </c>
      <c r="AY106" s="20" t="s">
        <v>133</v>
      </c>
      <c r="BE106" s="221">
        <f>IF(N106="základní",J106,0)</f>
        <v>0</v>
      </c>
      <c r="BF106" s="221">
        <f>IF(N106="snížená",J106,0)</f>
        <v>0</v>
      </c>
      <c r="BG106" s="221">
        <f>IF(N106="zákl. přenesená",J106,0)</f>
        <v>0</v>
      </c>
      <c r="BH106" s="221">
        <f>IF(N106="sníž. přenesená",J106,0)</f>
        <v>0</v>
      </c>
      <c r="BI106" s="221">
        <f>IF(N106="nulová",J106,0)</f>
        <v>0</v>
      </c>
      <c r="BJ106" s="20" t="s">
        <v>78</v>
      </c>
      <c r="BK106" s="221">
        <f>ROUND(I106*H106,2)</f>
        <v>0</v>
      </c>
      <c r="BL106" s="20" t="s">
        <v>170</v>
      </c>
      <c r="BM106" s="220" t="s">
        <v>456</v>
      </c>
    </row>
    <row r="107" s="2" customFormat="1">
      <c r="A107" s="41"/>
      <c r="B107" s="42"/>
      <c r="C107" s="43"/>
      <c r="D107" s="241" t="s">
        <v>444</v>
      </c>
      <c r="E107" s="43"/>
      <c r="F107" s="242" t="s">
        <v>457</v>
      </c>
      <c r="G107" s="43"/>
      <c r="H107" s="43"/>
      <c r="I107" s="224"/>
      <c r="J107" s="43"/>
      <c r="K107" s="43"/>
      <c r="L107" s="47"/>
      <c r="M107" s="225"/>
      <c r="N107" s="226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20" t="s">
        <v>444</v>
      </c>
      <c r="AU107" s="20" t="s">
        <v>90</v>
      </c>
    </row>
    <row r="108" s="13" customFormat="1" ht="20.88" customHeight="1">
      <c r="A108" s="13"/>
      <c r="B108" s="243"/>
      <c r="C108" s="244"/>
      <c r="D108" s="245" t="s">
        <v>70</v>
      </c>
      <c r="E108" s="245" t="s">
        <v>458</v>
      </c>
      <c r="F108" s="245" t="s">
        <v>459</v>
      </c>
      <c r="G108" s="244"/>
      <c r="H108" s="244"/>
      <c r="I108" s="246"/>
      <c r="J108" s="247">
        <f>BK108</f>
        <v>0</v>
      </c>
      <c r="K108" s="244"/>
      <c r="L108" s="248"/>
      <c r="M108" s="249"/>
      <c r="N108" s="250"/>
      <c r="O108" s="250"/>
      <c r="P108" s="251">
        <f>SUM(P109:P143)</f>
        <v>0</v>
      </c>
      <c r="Q108" s="250"/>
      <c r="R108" s="251">
        <f>SUM(R109:R143)</f>
        <v>0.029762</v>
      </c>
      <c r="S108" s="250"/>
      <c r="T108" s="252">
        <f>SUM(T109:T143)</f>
        <v>0</v>
      </c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R108" s="253" t="s">
        <v>80</v>
      </c>
      <c r="AT108" s="254" t="s">
        <v>70</v>
      </c>
      <c r="AU108" s="254" t="s">
        <v>90</v>
      </c>
      <c r="AY108" s="253" t="s">
        <v>133</v>
      </c>
      <c r="BK108" s="255">
        <f>SUM(BK109:BK143)</f>
        <v>0</v>
      </c>
    </row>
    <row r="109" s="2" customFormat="1" ht="24.15" customHeight="1">
      <c r="A109" s="41"/>
      <c r="B109" s="42"/>
      <c r="C109" s="209" t="s">
        <v>155</v>
      </c>
      <c r="D109" s="209" t="s">
        <v>134</v>
      </c>
      <c r="E109" s="210" t="s">
        <v>460</v>
      </c>
      <c r="F109" s="211" t="s">
        <v>461</v>
      </c>
      <c r="G109" s="212" t="s">
        <v>175</v>
      </c>
      <c r="H109" s="213">
        <v>94</v>
      </c>
      <c r="I109" s="214"/>
      <c r="J109" s="215">
        <f>ROUND(I109*H109,2)</f>
        <v>0</v>
      </c>
      <c r="K109" s="211" t="s">
        <v>442</v>
      </c>
      <c r="L109" s="47"/>
      <c r="M109" s="216" t="s">
        <v>19</v>
      </c>
      <c r="N109" s="217" t="s">
        <v>42</v>
      </c>
      <c r="O109" s="87"/>
      <c r="P109" s="218">
        <f>O109*H109</f>
        <v>0</v>
      </c>
      <c r="Q109" s="218">
        <v>0</v>
      </c>
      <c r="R109" s="218">
        <f>Q109*H109</f>
        <v>0</v>
      </c>
      <c r="S109" s="218">
        <v>0</v>
      </c>
      <c r="T109" s="219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20" t="s">
        <v>170</v>
      </c>
      <c r="AT109" s="220" t="s">
        <v>134</v>
      </c>
      <c r="AU109" s="220" t="s">
        <v>139</v>
      </c>
      <c r="AY109" s="20" t="s">
        <v>133</v>
      </c>
      <c r="BE109" s="221">
        <f>IF(N109="základní",J109,0)</f>
        <v>0</v>
      </c>
      <c r="BF109" s="221">
        <f>IF(N109="snížená",J109,0)</f>
        <v>0</v>
      </c>
      <c r="BG109" s="221">
        <f>IF(N109="zákl. přenesená",J109,0)</f>
        <v>0</v>
      </c>
      <c r="BH109" s="221">
        <f>IF(N109="sníž. přenesená",J109,0)</f>
        <v>0</v>
      </c>
      <c r="BI109" s="221">
        <f>IF(N109="nulová",J109,0)</f>
        <v>0</v>
      </c>
      <c r="BJ109" s="20" t="s">
        <v>78</v>
      </c>
      <c r="BK109" s="221">
        <f>ROUND(I109*H109,2)</f>
        <v>0</v>
      </c>
      <c r="BL109" s="20" t="s">
        <v>170</v>
      </c>
      <c r="BM109" s="220" t="s">
        <v>462</v>
      </c>
    </row>
    <row r="110" s="2" customFormat="1">
      <c r="A110" s="41"/>
      <c r="B110" s="42"/>
      <c r="C110" s="43"/>
      <c r="D110" s="241" t="s">
        <v>444</v>
      </c>
      <c r="E110" s="43"/>
      <c r="F110" s="242" t="s">
        <v>463</v>
      </c>
      <c r="G110" s="43"/>
      <c r="H110" s="43"/>
      <c r="I110" s="224"/>
      <c r="J110" s="43"/>
      <c r="K110" s="43"/>
      <c r="L110" s="47"/>
      <c r="M110" s="225"/>
      <c r="N110" s="226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20" t="s">
        <v>444</v>
      </c>
      <c r="AU110" s="20" t="s">
        <v>139</v>
      </c>
    </row>
    <row r="111" s="2" customFormat="1" ht="16.5" customHeight="1">
      <c r="A111" s="41"/>
      <c r="B111" s="42"/>
      <c r="C111" s="256" t="s">
        <v>149</v>
      </c>
      <c r="D111" s="256" t="s">
        <v>464</v>
      </c>
      <c r="E111" s="257" t="s">
        <v>465</v>
      </c>
      <c r="F111" s="258" t="s">
        <v>466</v>
      </c>
      <c r="G111" s="259" t="s">
        <v>175</v>
      </c>
      <c r="H111" s="260">
        <v>6.5999999999999996</v>
      </c>
      <c r="I111" s="261"/>
      <c r="J111" s="262">
        <f>ROUND(I111*H111,2)</f>
        <v>0</v>
      </c>
      <c r="K111" s="258" t="s">
        <v>442</v>
      </c>
      <c r="L111" s="263"/>
      <c r="M111" s="264" t="s">
        <v>19</v>
      </c>
      <c r="N111" s="265" t="s">
        <v>42</v>
      </c>
      <c r="O111" s="87"/>
      <c r="P111" s="218">
        <f>O111*H111</f>
        <v>0</v>
      </c>
      <c r="Q111" s="218">
        <v>0.00012999999999999999</v>
      </c>
      <c r="R111" s="218">
        <f>Q111*H111</f>
        <v>0.00085799999999999993</v>
      </c>
      <c r="S111" s="218">
        <v>0</v>
      </c>
      <c r="T111" s="219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20" t="s">
        <v>207</v>
      </c>
      <c r="AT111" s="220" t="s">
        <v>464</v>
      </c>
      <c r="AU111" s="220" t="s">
        <v>139</v>
      </c>
      <c r="AY111" s="20" t="s">
        <v>133</v>
      </c>
      <c r="BE111" s="221">
        <f>IF(N111="základní",J111,0)</f>
        <v>0</v>
      </c>
      <c r="BF111" s="221">
        <f>IF(N111="snížená",J111,0)</f>
        <v>0</v>
      </c>
      <c r="BG111" s="221">
        <f>IF(N111="zákl. přenesená",J111,0)</f>
        <v>0</v>
      </c>
      <c r="BH111" s="221">
        <f>IF(N111="sníž. přenesená",J111,0)</f>
        <v>0</v>
      </c>
      <c r="BI111" s="221">
        <f>IF(N111="nulová",J111,0)</f>
        <v>0</v>
      </c>
      <c r="BJ111" s="20" t="s">
        <v>78</v>
      </c>
      <c r="BK111" s="221">
        <f>ROUND(I111*H111,2)</f>
        <v>0</v>
      </c>
      <c r="BL111" s="20" t="s">
        <v>170</v>
      </c>
      <c r="BM111" s="220" t="s">
        <v>467</v>
      </c>
    </row>
    <row r="112" s="14" customFormat="1">
      <c r="A112" s="14"/>
      <c r="B112" s="266"/>
      <c r="C112" s="267"/>
      <c r="D112" s="222" t="s">
        <v>468</v>
      </c>
      <c r="E112" s="268" t="s">
        <v>19</v>
      </c>
      <c r="F112" s="269" t="s">
        <v>469</v>
      </c>
      <c r="G112" s="267"/>
      <c r="H112" s="270">
        <v>6.5999999999999996</v>
      </c>
      <c r="I112" s="271"/>
      <c r="J112" s="267"/>
      <c r="K112" s="267"/>
      <c r="L112" s="272"/>
      <c r="M112" s="273"/>
      <c r="N112" s="274"/>
      <c r="O112" s="274"/>
      <c r="P112" s="274"/>
      <c r="Q112" s="274"/>
      <c r="R112" s="274"/>
      <c r="S112" s="274"/>
      <c r="T112" s="275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76" t="s">
        <v>468</v>
      </c>
      <c r="AU112" s="276" t="s">
        <v>139</v>
      </c>
      <c r="AV112" s="14" t="s">
        <v>80</v>
      </c>
      <c r="AW112" s="14" t="s">
        <v>33</v>
      </c>
      <c r="AX112" s="14" t="s">
        <v>78</v>
      </c>
      <c r="AY112" s="276" t="s">
        <v>133</v>
      </c>
    </row>
    <row r="113" s="2" customFormat="1" ht="16.5" customHeight="1">
      <c r="A113" s="41"/>
      <c r="B113" s="42"/>
      <c r="C113" s="256" t="s">
        <v>161</v>
      </c>
      <c r="D113" s="256" t="s">
        <v>464</v>
      </c>
      <c r="E113" s="257" t="s">
        <v>470</v>
      </c>
      <c r="F113" s="258" t="s">
        <v>471</v>
      </c>
      <c r="G113" s="259" t="s">
        <v>175</v>
      </c>
      <c r="H113" s="260">
        <v>11</v>
      </c>
      <c r="I113" s="261"/>
      <c r="J113" s="262">
        <f>ROUND(I113*H113,2)</f>
        <v>0</v>
      </c>
      <c r="K113" s="258" t="s">
        <v>442</v>
      </c>
      <c r="L113" s="263"/>
      <c r="M113" s="264" t="s">
        <v>19</v>
      </c>
      <c r="N113" s="265" t="s">
        <v>42</v>
      </c>
      <c r="O113" s="87"/>
      <c r="P113" s="218">
        <f>O113*H113</f>
        <v>0</v>
      </c>
      <c r="Q113" s="218">
        <v>0.00021000000000000001</v>
      </c>
      <c r="R113" s="218">
        <f>Q113*H113</f>
        <v>0.00231</v>
      </c>
      <c r="S113" s="218">
        <v>0</v>
      </c>
      <c r="T113" s="219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20" t="s">
        <v>207</v>
      </c>
      <c r="AT113" s="220" t="s">
        <v>464</v>
      </c>
      <c r="AU113" s="220" t="s">
        <v>139</v>
      </c>
      <c r="AY113" s="20" t="s">
        <v>133</v>
      </c>
      <c r="BE113" s="221">
        <f>IF(N113="základní",J113,0)</f>
        <v>0</v>
      </c>
      <c r="BF113" s="221">
        <f>IF(N113="snížená",J113,0)</f>
        <v>0</v>
      </c>
      <c r="BG113" s="221">
        <f>IF(N113="zákl. přenesená",J113,0)</f>
        <v>0</v>
      </c>
      <c r="BH113" s="221">
        <f>IF(N113="sníž. přenesená",J113,0)</f>
        <v>0</v>
      </c>
      <c r="BI113" s="221">
        <f>IF(N113="nulová",J113,0)</f>
        <v>0</v>
      </c>
      <c r="BJ113" s="20" t="s">
        <v>78</v>
      </c>
      <c r="BK113" s="221">
        <f>ROUND(I113*H113,2)</f>
        <v>0</v>
      </c>
      <c r="BL113" s="20" t="s">
        <v>170</v>
      </c>
      <c r="BM113" s="220" t="s">
        <v>472</v>
      </c>
    </row>
    <row r="114" s="14" customFormat="1">
      <c r="A114" s="14"/>
      <c r="B114" s="266"/>
      <c r="C114" s="267"/>
      <c r="D114" s="222" t="s">
        <v>468</v>
      </c>
      <c r="E114" s="268" t="s">
        <v>19</v>
      </c>
      <c r="F114" s="269" t="s">
        <v>473</v>
      </c>
      <c r="G114" s="267"/>
      <c r="H114" s="270">
        <v>11</v>
      </c>
      <c r="I114" s="271"/>
      <c r="J114" s="267"/>
      <c r="K114" s="267"/>
      <c r="L114" s="272"/>
      <c r="M114" s="273"/>
      <c r="N114" s="274"/>
      <c r="O114" s="274"/>
      <c r="P114" s="274"/>
      <c r="Q114" s="274"/>
      <c r="R114" s="274"/>
      <c r="S114" s="274"/>
      <c r="T114" s="27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76" t="s">
        <v>468</v>
      </c>
      <c r="AU114" s="276" t="s">
        <v>139</v>
      </c>
      <c r="AV114" s="14" t="s">
        <v>80</v>
      </c>
      <c r="AW114" s="14" t="s">
        <v>33</v>
      </c>
      <c r="AX114" s="14" t="s">
        <v>78</v>
      </c>
      <c r="AY114" s="276" t="s">
        <v>133</v>
      </c>
    </row>
    <row r="115" s="2" customFormat="1" ht="21.75" customHeight="1">
      <c r="A115" s="41"/>
      <c r="B115" s="42"/>
      <c r="C115" s="256" t="s">
        <v>153</v>
      </c>
      <c r="D115" s="256" t="s">
        <v>464</v>
      </c>
      <c r="E115" s="257" t="s">
        <v>474</v>
      </c>
      <c r="F115" s="258" t="s">
        <v>475</v>
      </c>
      <c r="G115" s="259" t="s">
        <v>175</v>
      </c>
      <c r="H115" s="260">
        <v>33</v>
      </c>
      <c r="I115" s="261"/>
      <c r="J115" s="262">
        <f>ROUND(I115*H115,2)</f>
        <v>0</v>
      </c>
      <c r="K115" s="258" t="s">
        <v>19</v>
      </c>
      <c r="L115" s="263"/>
      <c r="M115" s="264" t="s">
        <v>19</v>
      </c>
      <c r="N115" s="265" t="s">
        <v>42</v>
      </c>
      <c r="O115" s="87"/>
      <c r="P115" s="218">
        <f>O115*H115</f>
        <v>0</v>
      </c>
      <c r="Q115" s="218">
        <v>0</v>
      </c>
      <c r="R115" s="218">
        <f>Q115*H115</f>
        <v>0</v>
      </c>
      <c r="S115" s="218">
        <v>0</v>
      </c>
      <c r="T115" s="219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20" t="s">
        <v>207</v>
      </c>
      <c r="AT115" s="220" t="s">
        <v>464</v>
      </c>
      <c r="AU115" s="220" t="s">
        <v>139</v>
      </c>
      <c r="AY115" s="20" t="s">
        <v>133</v>
      </c>
      <c r="BE115" s="221">
        <f>IF(N115="základní",J115,0)</f>
        <v>0</v>
      </c>
      <c r="BF115" s="221">
        <f>IF(N115="snížená",J115,0)</f>
        <v>0</v>
      </c>
      <c r="BG115" s="221">
        <f>IF(N115="zákl. přenesená",J115,0)</f>
        <v>0</v>
      </c>
      <c r="BH115" s="221">
        <f>IF(N115="sníž. přenesená",J115,0)</f>
        <v>0</v>
      </c>
      <c r="BI115" s="221">
        <f>IF(N115="nulová",J115,0)</f>
        <v>0</v>
      </c>
      <c r="BJ115" s="20" t="s">
        <v>78</v>
      </c>
      <c r="BK115" s="221">
        <f>ROUND(I115*H115,2)</f>
        <v>0</v>
      </c>
      <c r="BL115" s="20" t="s">
        <v>170</v>
      </c>
      <c r="BM115" s="220" t="s">
        <v>476</v>
      </c>
    </row>
    <row r="116" s="14" customFormat="1">
      <c r="A116" s="14"/>
      <c r="B116" s="266"/>
      <c r="C116" s="267"/>
      <c r="D116" s="222" t="s">
        <v>468</v>
      </c>
      <c r="E116" s="268" t="s">
        <v>19</v>
      </c>
      <c r="F116" s="269" t="s">
        <v>477</v>
      </c>
      <c r="G116" s="267"/>
      <c r="H116" s="270">
        <v>33</v>
      </c>
      <c r="I116" s="271"/>
      <c r="J116" s="267"/>
      <c r="K116" s="267"/>
      <c r="L116" s="272"/>
      <c r="M116" s="273"/>
      <c r="N116" s="274"/>
      <c r="O116" s="274"/>
      <c r="P116" s="274"/>
      <c r="Q116" s="274"/>
      <c r="R116" s="274"/>
      <c r="S116" s="274"/>
      <c r="T116" s="275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76" t="s">
        <v>468</v>
      </c>
      <c r="AU116" s="276" t="s">
        <v>139</v>
      </c>
      <c r="AV116" s="14" t="s">
        <v>80</v>
      </c>
      <c r="AW116" s="14" t="s">
        <v>33</v>
      </c>
      <c r="AX116" s="14" t="s">
        <v>78</v>
      </c>
      <c r="AY116" s="276" t="s">
        <v>133</v>
      </c>
    </row>
    <row r="117" s="2" customFormat="1" ht="21.75" customHeight="1">
      <c r="A117" s="41"/>
      <c r="B117" s="42"/>
      <c r="C117" s="256" t="s">
        <v>172</v>
      </c>
      <c r="D117" s="256" t="s">
        <v>464</v>
      </c>
      <c r="E117" s="257" t="s">
        <v>478</v>
      </c>
      <c r="F117" s="258" t="s">
        <v>479</v>
      </c>
      <c r="G117" s="259" t="s">
        <v>175</v>
      </c>
      <c r="H117" s="260">
        <v>52.799999999999997</v>
      </c>
      <c r="I117" s="261"/>
      <c r="J117" s="262">
        <f>ROUND(I117*H117,2)</f>
        <v>0</v>
      </c>
      <c r="K117" s="258" t="s">
        <v>19</v>
      </c>
      <c r="L117" s="263"/>
      <c r="M117" s="264" t="s">
        <v>19</v>
      </c>
      <c r="N117" s="265" t="s">
        <v>42</v>
      </c>
      <c r="O117" s="87"/>
      <c r="P117" s="218">
        <f>O117*H117</f>
        <v>0</v>
      </c>
      <c r="Q117" s="218">
        <v>0</v>
      </c>
      <c r="R117" s="218">
        <f>Q117*H117</f>
        <v>0</v>
      </c>
      <c r="S117" s="218">
        <v>0</v>
      </c>
      <c r="T117" s="219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20" t="s">
        <v>207</v>
      </c>
      <c r="AT117" s="220" t="s">
        <v>464</v>
      </c>
      <c r="AU117" s="220" t="s">
        <v>139</v>
      </c>
      <c r="AY117" s="20" t="s">
        <v>133</v>
      </c>
      <c r="BE117" s="221">
        <f>IF(N117="základní",J117,0)</f>
        <v>0</v>
      </c>
      <c r="BF117" s="221">
        <f>IF(N117="snížená",J117,0)</f>
        <v>0</v>
      </c>
      <c r="BG117" s="221">
        <f>IF(N117="zákl. přenesená",J117,0)</f>
        <v>0</v>
      </c>
      <c r="BH117" s="221">
        <f>IF(N117="sníž. přenesená",J117,0)</f>
        <v>0</v>
      </c>
      <c r="BI117" s="221">
        <f>IF(N117="nulová",J117,0)</f>
        <v>0</v>
      </c>
      <c r="BJ117" s="20" t="s">
        <v>78</v>
      </c>
      <c r="BK117" s="221">
        <f>ROUND(I117*H117,2)</f>
        <v>0</v>
      </c>
      <c r="BL117" s="20" t="s">
        <v>170</v>
      </c>
      <c r="BM117" s="220" t="s">
        <v>480</v>
      </c>
    </row>
    <row r="118" s="14" customFormat="1">
      <c r="A118" s="14"/>
      <c r="B118" s="266"/>
      <c r="C118" s="267"/>
      <c r="D118" s="222" t="s">
        <v>468</v>
      </c>
      <c r="E118" s="268" t="s">
        <v>19</v>
      </c>
      <c r="F118" s="269" t="s">
        <v>481</v>
      </c>
      <c r="G118" s="267"/>
      <c r="H118" s="270">
        <v>52.799999999999997</v>
      </c>
      <c r="I118" s="271"/>
      <c r="J118" s="267"/>
      <c r="K118" s="267"/>
      <c r="L118" s="272"/>
      <c r="M118" s="273"/>
      <c r="N118" s="274"/>
      <c r="O118" s="274"/>
      <c r="P118" s="274"/>
      <c r="Q118" s="274"/>
      <c r="R118" s="274"/>
      <c r="S118" s="274"/>
      <c r="T118" s="275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76" t="s">
        <v>468</v>
      </c>
      <c r="AU118" s="276" t="s">
        <v>139</v>
      </c>
      <c r="AV118" s="14" t="s">
        <v>80</v>
      </c>
      <c r="AW118" s="14" t="s">
        <v>33</v>
      </c>
      <c r="AX118" s="14" t="s">
        <v>78</v>
      </c>
      <c r="AY118" s="276" t="s">
        <v>133</v>
      </c>
    </row>
    <row r="119" s="2" customFormat="1" ht="16.5" customHeight="1">
      <c r="A119" s="41"/>
      <c r="B119" s="42"/>
      <c r="C119" s="209" t="s">
        <v>156</v>
      </c>
      <c r="D119" s="209" t="s">
        <v>134</v>
      </c>
      <c r="E119" s="210" t="s">
        <v>482</v>
      </c>
      <c r="F119" s="211" t="s">
        <v>483</v>
      </c>
      <c r="G119" s="212" t="s">
        <v>441</v>
      </c>
      <c r="H119" s="213">
        <v>6</v>
      </c>
      <c r="I119" s="214"/>
      <c r="J119" s="215">
        <f>ROUND(I119*H119,2)</f>
        <v>0</v>
      </c>
      <c r="K119" s="211" t="s">
        <v>442</v>
      </c>
      <c r="L119" s="47"/>
      <c r="M119" s="216" t="s">
        <v>19</v>
      </c>
      <c r="N119" s="217" t="s">
        <v>42</v>
      </c>
      <c r="O119" s="87"/>
      <c r="P119" s="218">
        <f>O119*H119</f>
        <v>0</v>
      </c>
      <c r="Q119" s="218">
        <v>0</v>
      </c>
      <c r="R119" s="218">
        <f>Q119*H119</f>
        <v>0</v>
      </c>
      <c r="S119" s="218">
        <v>0</v>
      </c>
      <c r="T119" s="219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20" t="s">
        <v>170</v>
      </c>
      <c r="AT119" s="220" t="s">
        <v>134</v>
      </c>
      <c r="AU119" s="220" t="s">
        <v>139</v>
      </c>
      <c r="AY119" s="20" t="s">
        <v>133</v>
      </c>
      <c r="BE119" s="221">
        <f>IF(N119="základní",J119,0)</f>
        <v>0</v>
      </c>
      <c r="BF119" s="221">
        <f>IF(N119="snížená",J119,0)</f>
        <v>0</v>
      </c>
      <c r="BG119" s="221">
        <f>IF(N119="zákl. přenesená",J119,0)</f>
        <v>0</v>
      </c>
      <c r="BH119" s="221">
        <f>IF(N119="sníž. přenesená",J119,0)</f>
        <v>0</v>
      </c>
      <c r="BI119" s="221">
        <f>IF(N119="nulová",J119,0)</f>
        <v>0</v>
      </c>
      <c r="BJ119" s="20" t="s">
        <v>78</v>
      </c>
      <c r="BK119" s="221">
        <f>ROUND(I119*H119,2)</f>
        <v>0</v>
      </c>
      <c r="BL119" s="20" t="s">
        <v>170</v>
      </c>
      <c r="BM119" s="220" t="s">
        <v>484</v>
      </c>
    </row>
    <row r="120" s="2" customFormat="1">
      <c r="A120" s="41"/>
      <c r="B120" s="42"/>
      <c r="C120" s="43"/>
      <c r="D120" s="241" t="s">
        <v>444</v>
      </c>
      <c r="E120" s="43"/>
      <c r="F120" s="242" t="s">
        <v>485</v>
      </c>
      <c r="G120" s="43"/>
      <c r="H120" s="43"/>
      <c r="I120" s="224"/>
      <c r="J120" s="43"/>
      <c r="K120" s="43"/>
      <c r="L120" s="47"/>
      <c r="M120" s="225"/>
      <c r="N120" s="226"/>
      <c r="O120" s="87"/>
      <c r="P120" s="87"/>
      <c r="Q120" s="87"/>
      <c r="R120" s="87"/>
      <c r="S120" s="87"/>
      <c r="T120" s="88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T120" s="20" t="s">
        <v>444</v>
      </c>
      <c r="AU120" s="20" t="s">
        <v>139</v>
      </c>
    </row>
    <row r="121" s="2" customFormat="1" ht="21.75" customHeight="1">
      <c r="A121" s="41"/>
      <c r="B121" s="42"/>
      <c r="C121" s="256" t="s">
        <v>181</v>
      </c>
      <c r="D121" s="256" t="s">
        <v>464</v>
      </c>
      <c r="E121" s="257" t="s">
        <v>486</v>
      </c>
      <c r="F121" s="258" t="s">
        <v>487</v>
      </c>
      <c r="G121" s="259" t="s">
        <v>441</v>
      </c>
      <c r="H121" s="260">
        <v>6</v>
      </c>
      <c r="I121" s="261"/>
      <c r="J121" s="262">
        <f>ROUND(I121*H121,2)</f>
        <v>0</v>
      </c>
      <c r="K121" s="258" t="s">
        <v>19</v>
      </c>
      <c r="L121" s="263"/>
      <c r="M121" s="264" t="s">
        <v>19</v>
      </c>
      <c r="N121" s="265" t="s">
        <v>42</v>
      </c>
      <c r="O121" s="87"/>
      <c r="P121" s="218">
        <f>O121*H121</f>
        <v>0</v>
      </c>
      <c r="Q121" s="218">
        <v>0</v>
      </c>
      <c r="R121" s="218">
        <f>Q121*H121</f>
        <v>0</v>
      </c>
      <c r="S121" s="218">
        <v>0</v>
      </c>
      <c r="T121" s="219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20" t="s">
        <v>207</v>
      </c>
      <c r="AT121" s="220" t="s">
        <v>464</v>
      </c>
      <c r="AU121" s="220" t="s">
        <v>139</v>
      </c>
      <c r="AY121" s="20" t="s">
        <v>133</v>
      </c>
      <c r="BE121" s="221">
        <f>IF(N121="základní",J121,0)</f>
        <v>0</v>
      </c>
      <c r="BF121" s="221">
        <f>IF(N121="snížená",J121,0)</f>
        <v>0</v>
      </c>
      <c r="BG121" s="221">
        <f>IF(N121="zákl. přenesená",J121,0)</f>
        <v>0</v>
      </c>
      <c r="BH121" s="221">
        <f>IF(N121="sníž. přenesená",J121,0)</f>
        <v>0</v>
      </c>
      <c r="BI121" s="221">
        <f>IF(N121="nulová",J121,0)</f>
        <v>0</v>
      </c>
      <c r="BJ121" s="20" t="s">
        <v>78</v>
      </c>
      <c r="BK121" s="221">
        <f>ROUND(I121*H121,2)</f>
        <v>0</v>
      </c>
      <c r="BL121" s="20" t="s">
        <v>170</v>
      </c>
      <c r="BM121" s="220" t="s">
        <v>488</v>
      </c>
    </row>
    <row r="122" s="2" customFormat="1" ht="16.5" customHeight="1">
      <c r="A122" s="41"/>
      <c r="B122" s="42"/>
      <c r="C122" s="256" t="s">
        <v>160</v>
      </c>
      <c r="D122" s="256" t="s">
        <v>464</v>
      </c>
      <c r="E122" s="257" t="s">
        <v>489</v>
      </c>
      <c r="F122" s="258" t="s">
        <v>490</v>
      </c>
      <c r="G122" s="259" t="s">
        <v>441</v>
      </c>
      <c r="H122" s="260">
        <v>18</v>
      </c>
      <c r="I122" s="261"/>
      <c r="J122" s="262">
        <f>ROUND(I122*H122,2)</f>
        <v>0</v>
      </c>
      <c r="K122" s="258" t="s">
        <v>19</v>
      </c>
      <c r="L122" s="263"/>
      <c r="M122" s="264" t="s">
        <v>19</v>
      </c>
      <c r="N122" s="265" t="s">
        <v>42</v>
      </c>
      <c r="O122" s="87"/>
      <c r="P122" s="218">
        <f>O122*H122</f>
        <v>0</v>
      </c>
      <c r="Q122" s="218">
        <v>0</v>
      </c>
      <c r="R122" s="218">
        <f>Q122*H122</f>
        <v>0</v>
      </c>
      <c r="S122" s="218">
        <v>0</v>
      </c>
      <c r="T122" s="219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20" t="s">
        <v>207</v>
      </c>
      <c r="AT122" s="220" t="s">
        <v>464</v>
      </c>
      <c r="AU122" s="220" t="s">
        <v>139</v>
      </c>
      <c r="AY122" s="20" t="s">
        <v>133</v>
      </c>
      <c r="BE122" s="221">
        <f>IF(N122="základní",J122,0)</f>
        <v>0</v>
      </c>
      <c r="BF122" s="221">
        <f>IF(N122="snížená",J122,0)</f>
        <v>0</v>
      </c>
      <c r="BG122" s="221">
        <f>IF(N122="zákl. přenesená",J122,0)</f>
        <v>0</v>
      </c>
      <c r="BH122" s="221">
        <f>IF(N122="sníž. přenesená",J122,0)</f>
        <v>0</v>
      </c>
      <c r="BI122" s="221">
        <f>IF(N122="nulová",J122,0)</f>
        <v>0</v>
      </c>
      <c r="BJ122" s="20" t="s">
        <v>78</v>
      </c>
      <c r="BK122" s="221">
        <f>ROUND(I122*H122,2)</f>
        <v>0</v>
      </c>
      <c r="BL122" s="20" t="s">
        <v>170</v>
      </c>
      <c r="BM122" s="220" t="s">
        <v>491</v>
      </c>
    </row>
    <row r="123" s="2" customFormat="1" ht="24.15" customHeight="1">
      <c r="A123" s="41"/>
      <c r="B123" s="42"/>
      <c r="C123" s="209" t="s">
        <v>192</v>
      </c>
      <c r="D123" s="209" t="s">
        <v>134</v>
      </c>
      <c r="E123" s="210" t="s">
        <v>492</v>
      </c>
      <c r="F123" s="211" t="s">
        <v>493</v>
      </c>
      <c r="G123" s="212" t="s">
        <v>175</v>
      </c>
      <c r="H123" s="213">
        <v>47</v>
      </c>
      <c r="I123" s="214"/>
      <c r="J123" s="215">
        <f>ROUND(I123*H123,2)</f>
        <v>0</v>
      </c>
      <c r="K123" s="211" t="s">
        <v>442</v>
      </c>
      <c r="L123" s="47"/>
      <c r="M123" s="216" t="s">
        <v>19</v>
      </c>
      <c r="N123" s="217" t="s">
        <v>42</v>
      </c>
      <c r="O123" s="87"/>
      <c r="P123" s="218">
        <f>O123*H123</f>
        <v>0</v>
      </c>
      <c r="Q123" s="218">
        <v>0</v>
      </c>
      <c r="R123" s="218">
        <f>Q123*H123</f>
        <v>0</v>
      </c>
      <c r="S123" s="218">
        <v>0</v>
      </c>
      <c r="T123" s="219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20" t="s">
        <v>170</v>
      </c>
      <c r="AT123" s="220" t="s">
        <v>134</v>
      </c>
      <c r="AU123" s="220" t="s">
        <v>139</v>
      </c>
      <c r="AY123" s="20" t="s">
        <v>133</v>
      </c>
      <c r="BE123" s="221">
        <f>IF(N123="základní",J123,0)</f>
        <v>0</v>
      </c>
      <c r="BF123" s="221">
        <f>IF(N123="snížená",J123,0)</f>
        <v>0</v>
      </c>
      <c r="BG123" s="221">
        <f>IF(N123="zákl. přenesená",J123,0)</f>
        <v>0</v>
      </c>
      <c r="BH123" s="221">
        <f>IF(N123="sníž. přenesená",J123,0)</f>
        <v>0</v>
      </c>
      <c r="BI123" s="221">
        <f>IF(N123="nulová",J123,0)</f>
        <v>0</v>
      </c>
      <c r="BJ123" s="20" t="s">
        <v>78</v>
      </c>
      <c r="BK123" s="221">
        <f>ROUND(I123*H123,2)</f>
        <v>0</v>
      </c>
      <c r="BL123" s="20" t="s">
        <v>170</v>
      </c>
      <c r="BM123" s="220" t="s">
        <v>494</v>
      </c>
    </row>
    <row r="124" s="2" customFormat="1">
      <c r="A124" s="41"/>
      <c r="B124" s="42"/>
      <c r="C124" s="43"/>
      <c r="D124" s="241" t="s">
        <v>444</v>
      </c>
      <c r="E124" s="43"/>
      <c r="F124" s="242" t="s">
        <v>495</v>
      </c>
      <c r="G124" s="43"/>
      <c r="H124" s="43"/>
      <c r="I124" s="224"/>
      <c r="J124" s="43"/>
      <c r="K124" s="43"/>
      <c r="L124" s="47"/>
      <c r="M124" s="225"/>
      <c r="N124" s="226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20" t="s">
        <v>444</v>
      </c>
      <c r="AU124" s="20" t="s">
        <v>139</v>
      </c>
    </row>
    <row r="125" s="2" customFormat="1" ht="24.15" customHeight="1">
      <c r="A125" s="41"/>
      <c r="B125" s="42"/>
      <c r="C125" s="256" t="s">
        <v>164</v>
      </c>
      <c r="D125" s="256" t="s">
        <v>464</v>
      </c>
      <c r="E125" s="257" t="s">
        <v>496</v>
      </c>
      <c r="F125" s="258" t="s">
        <v>497</v>
      </c>
      <c r="G125" s="259" t="s">
        <v>175</v>
      </c>
      <c r="H125" s="260">
        <v>13.199999999999999</v>
      </c>
      <c r="I125" s="261"/>
      <c r="J125" s="262">
        <f>ROUND(I125*H125,2)</f>
        <v>0</v>
      </c>
      <c r="K125" s="258" t="s">
        <v>442</v>
      </c>
      <c r="L125" s="263"/>
      <c r="M125" s="264" t="s">
        <v>19</v>
      </c>
      <c r="N125" s="265" t="s">
        <v>42</v>
      </c>
      <c r="O125" s="87"/>
      <c r="P125" s="218">
        <f>O125*H125</f>
        <v>0</v>
      </c>
      <c r="Q125" s="218">
        <v>0.00012</v>
      </c>
      <c r="R125" s="218">
        <f>Q125*H125</f>
        <v>0.0015839999999999999</v>
      </c>
      <c r="S125" s="218">
        <v>0</v>
      </c>
      <c r="T125" s="219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20" t="s">
        <v>207</v>
      </c>
      <c r="AT125" s="220" t="s">
        <v>464</v>
      </c>
      <c r="AU125" s="220" t="s">
        <v>139</v>
      </c>
      <c r="AY125" s="20" t="s">
        <v>133</v>
      </c>
      <c r="BE125" s="221">
        <f>IF(N125="základní",J125,0)</f>
        <v>0</v>
      </c>
      <c r="BF125" s="221">
        <f>IF(N125="snížená",J125,0)</f>
        <v>0</v>
      </c>
      <c r="BG125" s="221">
        <f>IF(N125="zákl. přenesená",J125,0)</f>
        <v>0</v>
      </c>
      <c r="BH125" s="221">
        <f>IF(N125="sníž. přenesená",J125,0)</f>
        <v>0</v>
      </c>
      <c r="BI125" s="221">
        <f>IF(N125="nulová",J125,0)</f>
        <v>0</v>
      </c>
      <c r="BJ125" s="20" t="s">
        <v>78</v>
      </c>
      <c r="BK125" s="221">
        <f>ROUND(I125*H125,2)</f>
        <v>0</v>
      </c>
      <c r="BL125" s="20" t="s">
        <v>170</v>
      </c>
      <c r="BM125" s="220" t="s">
        <v>498</v>
      </c>
    </row>
    <row r="126" s="14" customFormat="1">
      <c r="A126" s="14"/>
      <c r="B126" s="266"/>
      <c r="C126" s="267"/>
      <c r="D126" s="222" t="s">
        <v>468</v>
      </c>
      <c r="E126" s="268" t="s">
        <v>19</v>
      </c>
      <c r="F126" s="269" t="s">
        <v>499</v>
      </c>
      <c r="G126" s="267"/>
      <c r="H126" s="270">
        <v>13.199999999999999</v>
      </c>
      <c r="I126" s="271"/>
      <c r="J126" s="267"/>
      <c r="K126" s="267"/>
      <c r="L126" s="272"/>
      <c r="M126" s="273"/>
      <c r="N126" s="274"/>
      <c r="O126" s="274"/>
      <c r="P126" s="274"/>
      <c r="Q126" s="274"/>
      <c r="R126" s="274"/>
      <c r="S126" s="274"/>
      <c r="T126" s="275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76" t="s">
        <v>468</v>
      </c>
      <c r="AU126" s="276" t="s">
        <v>139</v>
      </c>
      <c r="AV126" s="14" t="s">
        <v>80</v>
      </c>
      <c r="AW126" s="14" t="s">
        <v>33</v>
      </c>
      <c r="AX126" s="14" t="s">
        <v>78</v>
      </c>
      <c r="AY126" s="276" t="s">
        <v>133</v>
      </c>
    </row>
    <row r="127" s="2" customFormat="1" ht="33" customHeight="1">
      <c r="A127" s="41"/>
      <c r="B127" s="42"/>
      <c r="C127" s="256" t="s">
        <v>8</v>
      </c>
      <c r="D127" s="256" t="s">
        <v>464</v>
      </c>
      <c r="E127" s="257" t="s">
        <v>500</v>
      </c>
      <c r="F127" s="258" t="s">
        <v>501</v>
      </c>
      <c r="G127" s="259" t="s">
        <v>175</v>
      </c>
      <c r="H127" s="260">
        <v>38.5</v>
      </c>
      <c r="I127" s="261"/>
      <c r="J127" s="262">
        <f>ROUND(I127*H127,2)</f>
        <v>0</v>
      </c>
      <c r="K127" s="258" t="s">
        <v>442</v>
      </c>
      <c r="L127" s="263"/>
      <c r="M127" s="264" t="s">
        <v>19</v>
      </c>
      <c r="N127" s="265" t="s">
        <v>42</v>
      </c>
      <c r="O127" s="87"/>
      <c r="P127" s="218">
        <f>O127*H127</f>
        <v>0</v>
      </c>
      <c r="Q127" s="218">
        <v>0.00012</v>
      </c>
      <c r="R127" s="218">
        <f>Q127*H127</f>
        <v>0.00462</v>
      </c>
      <c r="S127" s="218">
        <v>0</v>
      </c>
      <c r="T127" s="219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20" t="s">
        <v>207</v>
      </c>
      <c r="AT127" s="220" t="s">
        <v>464</v>
      </c>
      <c r="AU127" s="220" t="s">
        <v>139</v>
      </c>
      <c r="AY127" s="20" t="s">
        <v>133</v>
      </c>
      <c r="BE127" s="221">
        <f>IF(N127="základní",J127,0)</f>
        <v>0</v>
      </c>
      <c r="BF127" s="221">
        <f>IF(N127="snížená",J127,0)</f>
        <v>0</v>
      </c>
      <c r="BG127" s="221">
        <f>IF(N127="zákl. přenesená",J127,0)</f>
        <v>0</v>
      </c>
      <c r="BH127" s="221">
        <f>IF(N127="sníž. přenesená",J127,0)</f>
        <v>0</v>
      </c>
      <c r="BI127" s="221">
        <f>IF(N127="nulová",J127,0)</f>
        <v>0</v>
      </c>
      <c r="BJ127" s="20" t="s">
        <v>78</v>
      </c>
      <c r="BK127" s="221">
        <f>ROUND(I127*H127,2)</f>
        <v>0</v>
      </c>
      <c r="BL127" s="20" t="s">
        <v>170</v>
      </c>
      <c r="BM127" s="220" t="s">
        <v>502</v>
      </c>
    </row>
    <row r="128" s="14" customFormat="1">
      <c r="A128" s="14"/>
      <c r="B128" s="266"/>
      <c r="C128" s="267"/>
      <c r="D128" s="222" t="s">
        <v>468</v>
      </c>
      <c r="E128" s="268" t="s">
        <v>19</v>
      </c>
      <c r="F128" s="269" t="s">
        <v>503</v>
      </c>
      <c r="G128" s="267"/>
      <c r="H128" s="270">
        <v>38.5</v>
      </c>
      <c r="I128" s="271"/>
      <c r="J128" s="267"/>
      <c r="K128" s="267"/>
      <c r="L128" s="272"/>
      <c r="M128" s="273"/>
      <c r="N128" s="274"/>
      <c r="O128" s="274"/>
      <c r="P128" s="274"/>
      <c r="Q128" s="274"/>
      <c r="R128" s="274"/>
      <c r="S128" s="274"/>
      <c r="T128" s="275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76" t="s">
        <v>468</v>
      </c>
      <c r="AU128" s="276" t="s">
        <v>139</v>
      </c>
      <c r="AV128" s="14" t="s">
        <v>80</v>
      </c>
      <c r="AW128" s="14" t="s">
        <v>33</v>
      </c>
      <c r="AX128" s="14" t="s">
        <v>78</v>
      </c>
      <c r="AY128" s="276" t="s">
        <v>133</v>
      </c>
    </row>
    <row r="129" s="2" customFormat="1" ht="24.15" customHeight="1">
      <c r="A129" s="41"/>
      <c r="B129" s="42"/>
      <c r="C129" s="209" t="s">
        <v>170</v>
      </c>
      <c r="D129" s="209" t="s">
        <v>134</v>
      </c>
      <c r="E129" s="210" t="s">
        <v>504</v>
      </c>
      <c r="F129" s="211" t="s">
        <v>505</v>
      </c>
      <c r="G129" s="212" t="s">
        <v>175</v>
      </c>
      <c r="H129" s="213">
        <v>38</v>
      </c>
      <c r="I129" s="214"/>
      <c r="J129" s="215">
        <f>ROUND(I129*H129,2)</f>
        <v>0</v>
      </c>
      <c r="K129" s="211" t="s">
        <v>442</v>
      </c>
      <c r="L129" s="47"/>
      <c r="M129" s="216" t="s">
        <v>19</v>
      </c>
      <c r="N129" s="217" t="s">
        <v>42</v>
      </c>
      <c r="O129" s="87"/>
      <c r="P129" s="218">
        <f>O129*H129</f>
        <v>0</v>
      </c>
      <c r="Q129" s="218">
        <v>0</v>
      </c>
      <c r="R129" s="218">
        <f>Q129*H129</f>
        <v>0</v>
      </c>
      <c r="S129" s="218">
        <v>0</v>
      </c>
      <c r="T129" s="219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20" t="s">
        <v>170</v>
      </c>
      <c r="AT129" s="220" t="s">
        <v>134</v>
      </c>
      <c r="AU129" s="220" t="s">
        <v>139</v>
      </c>
      <c r="AY129" s="20" t="s">
        <v>133</v>
      </c>
      <c r="BE129" s="221">
        <f>IF(N129="základní",J129,0)</f>
        <v>0</v>
      </c>
      <c r="BF129" s="221">
        <f>IF(N129="snížená",J129,0)</f>
        <v>0</v>
      </c>
      <c r="BG129" s="221">
        <f>IF(N129="zákl. přenesená",J129,0)</f>
        <v>0</v>
      </c>
      <c r="BH129" s="221">
        <f>IF(N129="sníž. přenesená",J129,0)</f>
        <v>0</v>
      </c>
      <c r="BI129" s="221">
        <f>IF(N129="nulová",J129,0)</f>
        <v>0</v>
      </c>
      <c r="BJ129" s="20" t="s">
        <v>78</v>
      </c>
      <c r="BK129" s="221">
        <f>ROUND(I129*H129,2)</f>
        <v>0</v>
      </c>
      <c r="BL129" s="20" t="s">
        <v>170</v>
      </c>
      <c r="BM129" s="220" t="s">
        <v>506</v>
      </c>
    </row>
    <row r="130" s="2" customFormat="1">
      <c r="A130" s="41"/>
      <c r="B130" s="42"/>
      <c r="C130" s="43"/>
      <c r="D130" s="241" t="s">
        <v>444</v>
      </c>
      <c r="E130" s="43"/>
      <c r="F130" s="242" t="s">
        <v>507</v>
      </c>
      <c r="G130" s="43"/>
      <c r="H130" s="43"/>
      <c r="I130" s="224"/>
      <c r="J130" s="43"/>
      <c r="K130" s="43"/>
      <c r="L130" s="47"/>
      <c r="M130" s="225"/>
      <c r="N130" s="226"/>
      <c r="O130" s="87"/>
      <c r="P130" s="87"/>
      <c r="Q130" s="87"/>
      <c r="R130" s="87"/>
      <c r="S130" s="87"/>
      <c r="T130" s="88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T130" s="20" t="s">
        <v>444</v>
      </c>
      <c r="AU130" s="20" t="s">
        <v>139</v>
      </c>
    </row>
    <row r="131" s="2" customFormat="1" ht="24.15" customHeight="1">
      <c r="A131" s="41"/>
      <c r="B131" s="42"/>
      <c r="C131" s="256" t="s">
        <v>209</v>
      </c>
      <c r="D131" s="256" t="s">
        <v>464</v>
      </c>
      <c r="E131" s="257" t="s">
        <v>508</v>
      </c>
      <c r="F131" s="258" t="s">
        <v>509</v>
      </c>
      <c r="G131" s="259" t="s">
        <v>175</v>
      </c>
      <c r="H131" s="260">
        <v>16.5</v>
      </c>
      <c r="I131" s="261"/>
      <c r="J131" s="262">
        <f>ROUND(I131*H131,2)</f>
        <v>0</v>
      </c>
      <c r="K131" s="258" t="s">
        <v>442</v>
      </c>
      <c r="L131" s="263"/>
      <c r="M131" s="264" t="s">
        <v>19</v>
      </c>
      <c r="N131" s="265" t="s">
        <v>42</v>
      </c>
      <c r="O131" s="87"/>
      <c r="P131" s="218">
        <f>O131*H131</f>
        <v>0</v>
      </c>
      <c r="Q131" s="218">
        <v>0.00016000000000000001</v>
      </c>
      <c r="R131" s="218">
        <f>Q131*H131</f>
        <v>0.0026400000000000004</v>
      </c>
      <c r="S131" s="218">
        <v>0</v>
      </c>
      <c r="T131" s="219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20" t="s">
        <v>207</v>
      </c>
      <c r="AT131" s="220" t="s">
        <v>464</v>
      </c>
      <c r="AU131" s="220" t="s">
        <v>139</v>
      </c>
      <c r="AY131" s="20" t="s">
        <v>133</v>
      </c>
      <c r="BE131" s="221">
        <f>IF(N131="základní",J131,0)</f>
        <v>0</v>
      </c>
      <c r="BF131" s="221">
        <f>IF(N131="snížená",J131,0)</f>
        <v>0</v>
      </c>
      <c r="BG131" s="221">
        <f>IF(N131="zákl. přenesená",J131,0)</f>
        <v>0</v>
      </c>
      <c r="BH131" s="221">
        <f>IF(N131="sníž. přenesená",J131,0)</f>
        <v>0</v>
      </c>
      <c r="BI131" s="221">
        <f>IF(N131="nulová",J131,0)</f>
        <v>0</v>
      </c>
      <c r="BJ131" s="20" t="s">
        <v>78</v>
      </c>
      <c r="BK131" s="221">
        <f>ROUND(I131*H131,2)</f>
        <v>0</v>
      </c>
      <c r="BL131" s="20" t="s">
        <v>170</v>
      </c>
      <c r="BM131" s="220" t="s">
        <v>510</v>
      </c>
    </row>
    <row r="132" s="14" customFormat="1">
      <c r="A132" s="14"/>
      <c r="B132" s="266"/>
      <c r="C132" s="267"/>
      <c r="D132" s="222" t="s">
        <v>468</v>
      </c>
      <c r="E132" s="268" t="s">
        <v>19</v>
      </c>
      <c r="F132" s="269" t="s">
        <v>511</v>
      </c>
      <c r="G132" s="267"/>
      <c r="H132" s="270">
        <v>16.5</v>
      </c>
      <c r="I132" s="271"/>
      <c r="J132" s="267"/>
      <c r="K132" s="267"/>
      <c r="L132" s="272"/>
      <c r="M132" s="273"/>
      <c r="N132" s="274"/>
      <c r="O132" s="274"/>
      <c r="P132" s="274"/>
      <c r="Q132" s="274"/>
      <c r="R132" s="274"/>
      <c r="S132" s="274"/>
      <c r="T132" s="27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6" t="s">
        <v>468</v>
      </c>
      <c r="AU132" s="276" t="s">
        <v>139</v>
      </c>
      <c r="AV132" s="14" t="s">
        <v>80</v>
      </c>
      <c r="AW132" s="14" t="s">
        <v>33</v>
      </c>
      <c r="AX132" s="14" t="s">
        <v>78</v>
      </c>
      <c r="AY132" s="276" t="s">
        <v>133</v>
      </c>
    </row>
    <row r="133" s="2" customFormat="1" ht="24.15" customHeight="1">
      <c r="A133" s="41"/>
      <c r="B133" s="42"/>
      <c r="C133" s="256" t="s">
        <v>176</v>
      </c>
      <c r="D133" s="256" t="s">
        <v>464</v>
      </c>
      <c r="E133" s="257" t="s">
        <v>512</v>
      </c>
      <c r="F133" s="258" t="s">
        <v>513</v>
      </c>
      <c r="G133" s="259" t="s">
        <v>175</v>
      </c>
      <c r="H133" s="260">
        <v>8</v>
      </c>
      <c r="I133" s="261"/>
      <c r="J133" s="262">
        <f>ROUND(I133*H133,2)</f>
        <v>0</v>
      </c>
      <c r="K133" s="258" t="s">
        <v>442</v>
      </c>
      <c r="L133" s="263"/>
      <c r="M133" s="264" t="s">
        <v>19</v>
      </c>
      <c r="N133" s="265" t="s">
        <v>42</v>
      </c>
      <c r="O133" s="87"/>
      <c r="P133" s="218">
        <f>O133*H133</f>
        <v>0</v>
      </c>
      <c r="Q133" s="218">
        <v>0.00017000000000000001</v>
      </c>
      <c r="R133" s="218">
        <f>Q133*H133</f>
        <v>0.0013600000000000001</v>
      </c>
      <c r="S133" s="218">
        <v>0</v>
      </c>
      <c r="T133" s="219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20" t="s">
        <v>207</v>
      </c>
      <c r="AT133" s="220" t="s">
        <v>464</v>
      </c>
      <c r="AU133" s="220" t="s">
        <v>139</v>
      </c>
      <c r="AY133" s="20" t="s">
        <v>133</v>
      </c>
      <c r="BE133" s="221">
        <f>IF(N133="základní",J133,0)</f>
        <v>0</v>
      </c>
      <c r="BF133" s="221">
        <f>IF(N133="snížená",J133,0)</f>
        <v>0</v>
      </c>
      <c r="BG133" s="221">
        <f>IF(N133="zákl. přenesená",J133,0)</f>
        <v>0</v>
      </c>
      <c r="BH133" s="221">
        <f>IF(N133="sníž. přenesená",J133,0)</f>
        <v>0</v>
      </c>
      <c r="BI133" s="221">
        <f>IF(N133="nulová",J133,0)</f>
        <v>0</v>
      </c>
      <c r="BJ133" s="20" t="s">
        <v>78</v>
      </c>
      <c r="BK133" s="221">
        <f>ROUND(I133*H133,2)</f>
        <v>0</v>
      </c>
      <c r="BL133" s="20" t="s">
        <v>170</v>
      </c>
      <c r="BM133" s="220" t="s">
        <v>514</v>
      </c>
    </row>
    <row r="134" s="2" customFormat="1" ht="33" customHeight="1">
      <c r="A134" s="41"/>
      <c r="B134" s="42"/>
      <c r="C134" s="256" t="s">
        <v>219</v>
      </c>
      <c r="D134" s="256" t="s">
        <v>464</v>
      </c>
      <c r="E134" s="257" t="s">
        <v>515</v>
      </c>
      <c r="F134" s="258" t="s">
        <v>516</v>
      </c>
      <c r="G134" s="259" t="s">
        <v>175</v>
      </c>
      <c r="H134" s="260">
        <v>16.5</v>
      </c>
      <c r="I134" s="261"/>
      <c r="J134" s="262">
        <f>ROUND(I134*H134,2)</f>
        <v>0</v>
      </c>
      <c r="K134" s="258" t="s">
        <v>442</v>
      </c>
      <c r="L134" s="263"/>
      <c r="M134" s="264" t="s">
        <v>19</v>
      </c>
      <c r="N134" s="265" t="s">
        <v>42</v>
      </c>
      <c r="O134" s="87"/>
      <c r="P134" s="218">
        <f>O134*H134</f>
        <v>0</v>
      </c>
      <c r="Q134" s="218">
        <v>0.00022000000000000001</v>
      </c>
      <c r="R134" s="218">
        <f>Q134*H134</f>
        <v>0.00363</v>
      </c>
      <c r="S134" s="218">
        <v>0</v>
      </c>
      <c r="T134" s="219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20" t="s">
        <v>207</v>
      </c>
      <c r="AT134" s="220" t="s">
        <v>464</v>
      </c>
      <c r="AU134" s="220" t="s">
        <v>139</v>
      </c>
      <c r="AY134" s="20" t="s">
        <v>133</v>
      </c>
      <c r="BE134" s="221">
        <f>IF(N134="základní",J134,0)</f>
        <v>0</v>
      </c>
      <c r="BF134" s="221">
        <f>IF(N134="snížená",J134,0)</f>
        <v>0</v>
      </c>
      <c r="BG134" s="221">
        <f>IF(N134="zákl. přenesená",J134,0)</f>
        <v>0</v>
      </c>
      <c r="BH134" s="221">
        <f>IF(N134="sníž. přenesená",J134,0)</f>
        <v>0</v>
      </c>
      <c r="BI134" s="221">
        <f>IF(N134="nulová",J134,0)</f>
        <v>0</v>
      </c>
      <c r="BJ134" s="20" t="s">
        <v>78</v>
      </c>
      <c r="BK134" s="221">
        <f>ROUND(I134*H134,2)</f>
        <v>0</v>
      </c>
      <c r="BL134" s="20" t="s">
        <v>170</v>
      </c>
      <c r="BM134" s="220" t="s">
        <v>517</v>
      </c>
    </row>
    <row r="135" s="14" customFormat="1">
      <c r="A135" s="14"/>
      <c r="B135" s="266"/>
      <c r="C135" s="267"/>
      <c r="D135" s="222" t="s">
        <v>468</v>
      </c>
      <c r="E135" s="268" t="s">
        <v>19</v>
      </c>
      <c r="F135" s="269" t="s">
        <v>511</v>
      </c>
      <c r="G135" s="267"/>
      <c r="H135" s="270">
        <v>16.5</v>
      </c>
      <c r="I135" s="271"/>
      <c r="J135" s="267"/>
      <c r="K135" s="267"/>
      <c r="L135" s="272"/>
      <c r="M135" s="273"/>
      <c r="N135" s="274"/>
      <c r="O135" s="274"/>
      <c r="P135" s="274"/>
      <c r="Q135" s="274"/>
      <c r="R135" s="274"/>
      <c r="S135" s="274"/>
      <c r="T135" s="275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6" t="s">
        <v>468</v>
      </c>
      <c r="AU135" s="276" t="s">
        <v>139</v>
      </c>
      <c r="AV135" s="14" t="s">
        <v>80</v>
      </c>
      <c r="AW135" s="14" t="s">
        <v>33</v>
      </c>
      <c r="AX135" s="14" t="s">
        <v>78</v>
      </c>
      <c r="AY135" s="276" t="s">
        <v>133</v>
      </c>
    </row>
    <row r="136" s="2" customFormat="1" ht="24.15" customHeight="1">
      <c r="A136" s="41"/>
      <c r="B136" s="42"/>
      <c r="C136" s="209" t="s">
        <v>180</v>
      </c>
      <c r="D136" s="209" t="s">
        <v>134</v>
      </c>
      <c r="E136" s="210" t="s">
        <v>518</v>
      </c>
      <c r="F136" s="211" t="s">
        <v>519</v>
      </c>
      <c r="G136" s="212" t="s">
        <v>175</v>
      </c>
      <c r="H136" s="213">
        <v>40</v>
      </c>
      <c r="I136" s="214"/>
      <c r="J136" s="215">
        <f>ROUND(I136*H136,2)</f>
        <v>0</v>
      </c>
      <c r="K136" s="211" t="s">
        <v>442</v>
      </c>
      <c r="L136" s="47"/>
      <c r="M136" s="216" t="s">
        <v>19</v>
      </c>
      <c r="N136" s="217" t="s">
        <v>42</v>
      </c>
      <c r="O136" s="87"/>
      <c r="P136" s="218">
        <f>O136*H136</f>
        <v>0</v>
      </c>
      <c r="Q136" s="218">
        <v>0</v>
      </c>
      <c r="R136" s="218">
        <f>Q136*H136</f>
        <v>0</v>
      </c>
      <c r="S136" s="218">
        <v>0</v>
      </c>
      <c r="T136" s="219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20" t="s">
        <v>170</v>
      </c>
      <c r="AT136" s="220" t="s">
        <v>134</v>
      </c>
      <c r="AU136" s="220" t="s">
        <v>139</v>
      </c>
      <c r="AY136" s="20" t="s">
        <v>133</v>
      </c>
      <c r="BE136" s="221">
        <f>IF(N136="základní",J136,0)</f>
        <v>0</v>
      </c>
      <c r="BF136" s="221">
        <f>IF(N136="snížená",J136,0)</f>
        <v>0</v>
      </c>
      <c r="BG136" s="221">
        <f>IF(N136="zákl. přenesená",J136,0)</f>
        <v>0</v>
      </c>
      <c r="BH136" s="221">
        <f>IF(N136="sníž. přenesená",J136,0)</f>
        <v>0</v>
      </c>
      <c r="BI136" s="221">
        <f>IF(N136="nulová",J136,0)</f>
        <v>0</v>
      </c>
      <c r="BJ136" s="20" t="s">
        <v>78</v>
      </c>
      <c r="BK136" s="221">
        <f>ROUND(I136*H136,2)</f>
        <v>0</v>
      </c>
      <c r="BL136" s="20" t="s">
        <v>170</v>
      </c>
      <c r="BM136" s="220" t="s">
        <v>520</v>
      </c>
    </row>
    <row r="137" s="2" customFormat="1">
      <c r="A137" s="41"/>
      <c r="B137" s="42"/>
      <c r="C137" s="43"/>
      <c r="D137" s="241" t="s">
        <v>444</v>
      </c>
      <c r="E137" s="43"/>
      <c r="F137" s="242" t="s">
        <v>521</v>
      </c>
      <c r="G137" s="43"/>
      <c r="H137" s="43"/>
      <c r="I137" s="224"/>
      <c r="J137" s="43"/>
      <c r="K137" s="43"/>
      <c r="L137" s="47"/>
      <c r="M137" s="225"/>
      <c r="N137" s="226"/>
      <c r="O137" s="87"/>
      <c r="P137" s="87"/>
      <c r="Q137" s="87"/>
      <c r="R137" s="87"/>
      <c r="S137" s="87"/>
      <c r="T137" s="88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T137" s="20" t="s">
        <v>444</v>
      </c>
      <c r="AU137" s="20" t="s">
        <v>139</v>
      </c>
    </row>
    <row r="138" s="2" customFormat="1" ht="33" customHeight="1">
      <c r="A138" s="41"/>
      <c r="B138" s="42"/>
      <c r="C138" s="256" t="s">
        <v>7</v>
      </c>
      <c r="D138" s="256" t="s">
        <v>464</v>
      </c>
      <c r="E138" s="257" t="s">
        <v>522</v>
      </c>
      <c r="F138" s="258" t="s">
        <v>523</v>
      </c>
      <c r="G138" s="259" t="s">
        <v>175</v>
      </c>
      <c r="H138" s="260">
        <v>44</v>
      </c>
      <c r="I138" s="261"/>
      <c r="J138" s="262">
        <f>ROUND(I138*H138,2)</f>
        <v>0</v>
      </c>
      <c r="K138" s="258" t="s">
        <v>442</v>
      </c>
      <c r="L138" s="263"/>
      <c r="M138" s="264" t="s">
        <v>19</v>
      </c>
      <c r="N138" s="265" t="s">
        <v>42</v>
      </c>
      <c r="O138" s="87"/>
      <c r="P138" s="218">
        <f>O138*H138</f>
        <v>0</v>
      </c>
      <c r="Q138" s="218">
        <v>0.00029</v>
      </c>
      <c r="R138" s="218">
        <f>Q138*H138</f>
        <v>0.012760000000000001</v>
      </c>
      <c r="S138" s="218">
        <v>0</v>
      </c>
      <c r="T138" s="219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20" t="s">
        <v>207</v>
      </c>
      <c r="AT138" s="220" t="s">
        <v>464</v>
      </c>
      <c r="AU138" s="220" t="s">
        <v>139</v>
      </c>
      <c r="AY138" s="20" t="s">
        <v>133</v>
      </c>
      <c r="BE138" s="221">
        <f>IF(N138="základní",J138,0)</f>
        <v>0</v>
      </c>
      <c r="BF138" s="221">
        <f>IF(N138="snížená",J138,0)</f>
        <v>0</v>
      </c>
      <c r="BG138" s="221">
        <f>IF(N138="zákl. přenesená",J138,0)</f>
        <v>0</v>
      </c>
      <c r="BH138" s="221">
        <f>IF(N138="sníž. přenesená",J138,0)</f>
        <v>0</v>
      </c>
      <c r="BI138" s="221">
        <f>IF(N138="nulová",J138,0)</f>
        <v>0</v>
      </c>
      <c r="BJ138" s="20" t="s">
        <v>78</v>
      </c>
      <c r="BK138" s="221">
        <f>ROUND(I138*H138,2)</f>
        <v>0</v>
      </c>
      <c r="BL138" s="20" t="s">
        <v>170</v>
      </c>
      <c r="BM138" s="220" t="s">
        <v>524</v>
      </c>
    </row>
    <row r="139" s="14" customFormat="1">
      <c r="A139" s="14"/>
      <c r="B139" s="266"/>
      <c r="C139" s="267"/>
      <c r="D139" s="222" t="s">
        <v>468</v>
      </c>
      <c r="E139" s="268" t="s">
        <v>19</v>
      </c>
      <c r="F139" s="269" t="s">
        <v>525</v>
      </c>
      <c r="G139" s="267"/>
      <c r="H139" s="270">
        <v>44</v>
      </c>
      <c r="I139" s="271"/>
      <c r="J139" s="267"/>
      <c r="K139" s="267"/>
      <c r="L139" s="272"/>
      <c r="M139" s="273"/>
      <c r="N139" s="274"/>
      <c r="O139" s="274"/>
      <c r="P139" s="274"/>
      <c r="Q139" s="274"/>
      <c r="R139" s="274"/>
      <c r="S139" s="274"/>
      <c r="T139" s="275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6" t="s">
        <v>468</v>
      </c>
      <c r="AU139" s="276" t="s">
        <v>139</v>
      </c>
      <c r="AV139" s="14" t="s">
        <v>80</v>
      </c>
      <c r="AW139" s="14" t="s">
        <v>33</v>
      </c>
      <c r="AX139" s="14" t="s">
        <v>78</v>
      </c>
      <c r="AY139" s="276" t="s">
        <v>133</v>
      </c>
    </row>
    <row r="140" s="2" customFormat="1" ht="24.15" customHeight="1">
      <c r="A140" s="41"/>
      <c r="B140" s="42"/>
      <c r="C140" s="209" t="s">
        <v>185</v>
      </c>
      <c r="D140" s="209" t="s">
        <v>134</v>
      </c>
      <c r="E140" s="210" t="s">
        <v>526</v>
      </c>
      <c r="F140" s="211" t="s">
        <v>527</v>
      </c>
      <c r="G140" s="212" t="s">
        <v>441</v>
      </c>
      <c r="H140" s="213">
        <v>1</v>
      </c>
      <c r="I140" s="214"/>
      <c r="J140" s="215">
        <f>ROUND(I140*H140,2)</f>
        <v>0</v>
      </c>
      <c r="K140" s="211" t="s">
        <v>442</v>
      </c>
      <c r="L140" s="47"/>
      <c r="M140" s="216" t="s">
        <v>19</v>
      </c>
      <c r="N140" s="217" t="s">
        <v>42</v>
      </c>
      <c r="O140" s="87"/>
      <c r="P140" s="218">
        <f>O140*H140</f>
        <v>0</v>
      </c>
      <c r="Q140" s="218">
        <v>0</v>
      </c>
      <c r="R140" s="218">
        <f>Q140*H140</f>
        <v>0</v>
      </c>
      <c r="S140" s="218">
        <v>0</v>
      </c>
      <c r="T140" s="219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20" t="s">
        <v>139</v>
      </c>
      <c r="AT140" s="220" t="s">
        <v>134</v>
      </c>
      <c r="AU140" s="220" t="s">
        <v>139</v>
      </c>
      <c r="AY140" s="20" t="s">
        <v>133</v>
      </c>
      <c r="BE140" s="221">
        <f>IF(N140="základní",J140,0)</f>
        <v>0</v>
      </c>
      <c r="BF140" s="221">
        <f>IF(N140="snížená",J140,0)</f>
        <v>0</v>
      </c>
      <c r="BG140" s="221">
        <f>IF(N140="zákl. přenesená",J140,0)</f>
        <v>0</v>
      </c>
      <c r="BH140" s="221">
        <f>IF(N140="sníž. přenesená",J140,0)</f>
        <v>0</v>
      </c>
      <c r="BI140" s="221">
        <f>IF(N140="nulová",J140,0)</f>
        <v>0</v>
      </c>
      <c r="BJ140" s="20" t="s">
        <v>78</v>
      </c>
      <c r="BK140" s="221">
        <f>ROUND(I140*H140,2)</f>
        <v>0</v>
      </c>
      <c r="BL140" s="20" t="s">
        <v>139</v>
      </c>
      <c r="BM140" s="220" t="s">
        <v>528</v>
      </c>
    </row>
    <row r="141" s="2" customFormat="1">
      <c r="A141" s="41"/>
      <c r="B141" s="42"/>
      <c r="C141" s="43"/>
      <c r="D141" s="241" t="s">
        <v>444</v>
      </c>
      <c r="E141" s="43"/>
      <c r="F141" s="242" t="s">
        <v>529</v>
      </c>
      <c r="G141" s="43"/>
      <c r="H141" s="43"/>
      <c r="I141" s="224"/>
      <c r="J141" s="43"/>
      <c r="K141" s="43"/>
      <c r="L141" s="47"/>
      <c r="M141" s="225"/>
      <c r="N141" s="226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20" t="s">
        <v>444</v>
      </c>
      <c r="AU141" s="20" t="s">
        <v>139</v>
      </c>
    </row>
    <row r="142" s="2" customFormat="1" ht="24.15" customHeight="1">
      <c r="A142" s="41"/>
      <c r="B142" s="42"/>
      <c r="C142" s="209" t="s">
        <v>236</v>
      </c>
      <c r="D142" s="209" t="s">
        <v>134</v>
      </c>
      <c r="E142" s="210" t="s">
        <v>530</v>
      </c>
      <c r="F142" s="211" t="s">
        <v>531</v>
      </c>
      <c r="G142" s="212" t="s">
        <v>391</v>
      </c>
      <c r="H142" s="227"/>
      <c r="I142" s="214"/>
      <c r="J142" s="215">
        <f>ROUND(I142*H142,2)</f>
        <v>0</v>
      </c>
      <c r="K142" s="211" t="s">
        <v>442</v>
      </c>
      <c r="L142" s="47"/>
      <c r="M142" s="216" t="s">
        <v>19</v>
      </c>
      <c r="N142" s="217" t="s">
        <v>42</v>
      </c>
      <c r="O142" s="87"/>
      <c r="P142" s="218">
        <f>O142*H142</f>
        <v>0</v>
      </c>
      <c r="Q142" s="218">
        <v>0</v>
      </c>
      <c r="R142" s="218">
        <f>Q142*H142</f>
        <v>0</v>
      </c>
      <c r="S142" s="218">
        <v>0</v>
      </c>
      <c r="T142" s="219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20" t="s">
        <v>170</v>
      </c>
      <c r="AT142" s="220" t="s">
        <v>134</v>
      </c>
      <c r="AU142" s="220" t="s">
        <v>139</v>
      </c>
      <c r="AY142" s="20" t="s">
        <v>133</v>
      </c>
      <c r="BE142" s="221">
        <f>IF(N142="základní",J142,0)</f>
        <v>0</v>
      </c>
      <c r="BF142" s="221">
        <f>IF(N142="snížená",J142,0)</f>
        <v>0</v>
      </c>
      <c r="BG142" s="221">
        <f>IF(N142="zákl. přenesená",J142,0)</f>
        <v>0</v>
      </c>
      <c r="BH142" s="221">
        <f>IF(N142="sníž. přenesená",J142,0)</f>
        <v>0</v>
      </c>
      <c r="BI142" s="221">
        <f>IF(N142="nulová",J142,0)</f>
        <v>0</v>
      </c>
      <c r="BJ142" s="20" t="s">
        <v>78</v>
      </c>
      <c r="BK142" s="221">
        <f>ROUND(I142*H142,2)</f>
        <v>0</v>
      </c>
      <c r="BL142" s="20" t="s">
        <v>170</v>
      </c>
      <c r="BM142" s="220" t="s">
        <v>532</v>
      </c>
    </row>
    <row r="143" s="2" customFormat="1">
      <c r="A143" s="41"/>
      <c r="B143" s="42"/>
      <c r="C143" s="43"/>
      <c r="D143" s="241" t="s">
        <v>444</v>
      </c>
      <c r="E143" s="43"/>
      <c r="F143" s="242" t="s">
        <v>533</v>
      </c>
      <c r="G143" s="43"/>
      <c r="H143" s="43"/>
      <c r="I143" s="224"/>
      <c r="J143" s="43"/>
      <c r="K143" s="43"/>
      <c r="L143" s="47"/>
      <c r="M143" s="225"/>
      <c r="N143" s="226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20" t="s">
        <v>444</v>
      </c>
      <c r="AU143" s="20" t="s">
        <v>139</v>
      </c>
    </row>
    <row r="144" s="13" customFormat="1" ht="20.88" customHeight="1">
      <c r="A144" s="13"/>
      <c r="B144" s="243"/>
      <c r="C144" s="244"/>
      <c r="D144" s="245" t="s">
        <v>70</v>
      </c>
      <c r="E144" s="245" t="s">
        <v>534</v>
      </c>
      <c r="F144" s="245" t="s">
        <v>535</v>
      </c>
      <c r="G144" s="244"/>
      <c r="H144" s="244"/>
      <c r="I144" s="246"/>
      <c r="J144" s="247">
        <f>BK144</f>
        <v>0</v>
      </c>
      <c r="K144" s="244"/>
      <c r="L144" s="248"/>
      <c r="M144" s="249"/>
      <c r="N144" s="250"/>
      <c r="O144" s="250"/>
      <c r="P144" s="251">
        <f>SUM(P145:P146)</f>
        <v>0</v>
      </c>
      <c r="Q144" s="250"/>
      <c r="R144" s="251">
        <f>SUM(R145:R146)</f>
        <v>0</v>
      </c>
      <c r="S144" s="250"/>
      <c r="T144" s="252">
        <f>SUM(T145:T146)</f>
        <v>0</v>
      </c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R144" s="253" t="s">
        <v>139</v>
      </c>
      <c r="AT144" s="254" t="s">
        <v>70</v>
      </c>
      <c r="AU144" s="254" t="s">
        <v>90</v>
      </c>
      <c r="AY144" s="253" t="s">
        <v>133</v>
      </c>
      <c r="BK144" s="255">
        <f>SUM(BK145:BK146)</f>
        <v>0</v>
      </c>
    </row>
    <row r="145" s="2" customFormat="1" ht="49.05" customHeight="1">
      <c r="A145" s="41"/>
      <c r="B145" s="42"/>
      <c r="C145" s="209" t="s">
        <v>191</v>
      </c>
      <c r="D145" s="209" t="s">
        <v>134</v>
      </c>
      <c r="E145" s="210" t="s">
        <v>536</v>
      </c>
      <c r="F145" s="211" t="s">
        <v>537</v>
      </c>
      <c r="G145" s="212" t="s">
        <v>190</v>
      </c>
      <c r="H145" s="213">
        <v>6</v>
      </c>
      <c r="I145" s="214"/>
      <c r="J145" s="215">
        <f>ROUND(I145*H145,2)</f>
        <v>0</v>
      </c>
      <c r="K145" s="211" t="s">
        <v>442</v>
      </c>
      <c r="L145" s="47"/>
      <c r="M145" s="216" t="s">
        <v>19</v>
      </c>
      <c r="N145" s="217" t="s">
        <v>42</v>
      </c>
      <c r="O145" s="87"/>
      <c r="P145" s="218">
        <f>O145*H145</f>
        <v>0</v>
      </c>
      <c r="Q145" s="218">
        <v>0</v>
      </c>
      <c r="R145" s="218">
        <f>Q145*H145</f>
        <v>0</v>
      </c>
      <c r="S145" s="218">
        <v>0</v>
      </c>
      <c r="T145" s="219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20" t="s">
        <v>170</v>
      </c>
      <c r="AT145" s="220" t="s">
        <v>134</v>
      </c>
      <c r="AU145" s="220" t="s">
        <v>139</v>
      </c>
      <c r="AY145" s="20" t="s">
        <v>133</v>
      </c>
      <c r="BE145" s="221">
        <f>IF(N145="základní",J145,0)</f>
        <v>0</v>
      </c>
      <c r="BF145" s="221">
        <f>IF(N145="snížená",J145,0)</f>
        <v>0</v>
      </c>
      <c r="BG145" s="221">
        <f>IF(N145="zákl. přenesená",J145,0)</f>
        <v>0</v>
      </c>
      <c r="BH145" s="221">
        <f>IF(N145="sníž. přenesená",J145,0)</f>
        <v>0</v>
      </c>
      <c r="BI145" s="221">
        <f>IF(N145="nulová",J145,0)</f>
        <v>0</v>
      </c>
      <c r="BJ145" s="20" t="s">
        <v>78</v>
      </c>
      <c r="BK145" s="221">
        <f>ROUND(I145*H145,2)</f>
        <v>0</v>
      </c>
      <c r="BL145" s="20" t="s">
        <v>170</v>
      </c>
      <c r="BM145" s="220" t="s">
        <v>538</v>
      </c>
    </row>
    <row r="146" s="2" customFormat="1">
      <c r="A146" s="41"/>
      <c r="B146" s="42"/>
      <c r="C146" s="43"/>
      <c r="D146" s="241" t="s">
        <v>444</v>
      </c>
      <c r="E146" s="43"/>
      <c r="F146" s="242" t="s">
        <v>539</v>
      </c>
      <c r="G146" s="43"/>
      <c r="H146" s="43"/>
      <c r="I146" s="224"/>
      <c r="J146" s="43"/>
      <c r="K146" s="43"/>
      <c r="L146" s="47"/>
      <c r="M146" s="277"/>
      <c r="N146" s="278"/>
      <c r="O146" s="230"/>
      <c r="P146" s="230"/>
      <c r="Q146" s="230"/>
      <c r="R146" s="230"/>
      <c r="S146" s="230"/>
      <c r="T146" s="279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20" t="s">
        <v>444</v>
      </c>
      <c r="AU146" s="20" t="s">
        <v>139</v>
      </c>
    </row>
    <row r="147" s="2" customFormat="1" ht="6.96" customHeight="1">
      <c r="A147" s="41"/>
      <c r="B147" s="62"/>
      <c r="C147" s="63"/>
      <c r="D147" s="63"/>
      <c r="E147" s="63"/>
      <c r="F147" s="63"/>
      <c r="G147" s="63"/>
      <c r="H147" s="63"/>
      <c r="I147" s="63"/>
      <c r="J147" s="63"/>
      <c r="K147" s="63"/>
      <c r="L147" s="47"/>
      <c r="M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</row>
  </sheetData>
  <sheetProtection sheet="1" autoFilter="0" formatColumns="0" formatRows="0" objects="1" scenarios="1" spinCount="100000" saltValue="4hrZhXAacJc3qkJ+NQzCpldBmWEPL97gFiHH7wRpgkadYsEnAk/3nY/kgsA6Ucm1W2J+/zOhJcjciWYaVFpLug==" hashValue="UVr85UKODg1RzrjOLhnqtY/TZ8vo3bnwr3Q2oM/ve2mZTiP3IxIQlFmFCBRc8+7Abaw1aadQJdhE7nq8BaHxyg==" algorithmName="SHA-512" password="CC35"/>
  <autoFilter ref="C95:K146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hyperlinks>
    <hyperlink ref="F101" r:id="rId1" display="https://podminky.urs.cz/item/CS_URS_2022_02/953991111"/>
    <hyperlink ref="F103" r:id="rId2" display="https://podminky.urs.cz/item/CS_URS_2022_02/971033131"/>
    <hyperlink ref="F105" r:id="rId3" display="https://podminky.urs.cz/item/CS_URS_2022_02/971033141"/>
    <hyperlink ref="F107" r:id="rId4" display="https://podminky.urs.cz/item/CS_URS_2022_02/971033161"/>
    <hyperlink ref="F110" r:id="rId5" display="https://podminky.urs.cz/item/CS_URS_2022_02/741110511"/>
    <hyperlink ref="F120" r:id="rId6" display="https://podminky.urs.cz/item/CS_URS_2022_02/741112103"/>
    <hyperlink ref="F124" r:id="rId7" display="https://podminky.urs.cz/item/CS_URS_2022_02/741122211"/>
    <hyperlink ref="F130" r:id="rId8" display="https://podminky.urs.cz/item/CS_URS_2022_02/741122231"/>
    <hyperlink ref="F137" r:id="rId9" display="https://podminky.urs.cz/item/CS_URS_2022_02/741122237"/>
    <hyperlink ref="F141" r:id="rId10" display="https://podminky.urs.cz/item/CS_URS_2022_02/741810001"/>
    <hyperlink ref="F143" r:id="rId11" display="https://podminky.urs.cz/item/CS_URS_2022_02/998741201"/>
    <hyperlink ref="F146" r:id="rId12" display="https://podminky.urs.cz/item/CS_URS_2022_02/HZS223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3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93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3"/>
      <c r="AT3" s="20" t="s">
        <v>80</v>
      </c>
    </row>
    <row r="4" s="1" customFormat="1" ht="24.96" customHeight="1">
      <c r="B4" s="23"/>
      <c r="D4" s="144" t="s">
        <v>97</v>
      </c>
      <c r="L4" s="23"/>
      <c r="M4" s="145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46" t="s">
        <v>16</v>
      </c>
      <c r="L6" s="23"/>
    </row>
    <row r="7" s="1" customFormat="1" ht="16.5" customHeight="1">
      <c r="B7" s="23"/>
      <c r="E7" s="147" t="str">
        <f>'Rekapitulace stavby'!K6</f>
        <v>ZŠ F-M, Lískovec 320 – hydroizolace spodní stavby I.etapa</v>
      </c>
      <c r="F7" s="146"/>
      <c r="G7" s="146"/>
      <c r="H7" s="146"/>
      <c r="L7" s="23"/>
    </row>
    <row r="8">
      <c r="B8" s="23"/>
      <c r="D8" s="146" t="s">
        <v>98</v>
      </c>
      <c r="L8" s="23"/>
    </row>
    <row r="9" s="1" customFormat="1" ht="16.5" customHeight="1">
      <c r="B9" s="23"/>
      <c r="E9" s="147" t="s">
        <v>99</v>
      </c>
      <c r="F9" s="1"/>
      <c r="G9" s="1"/>
      <c r="H9" s="1"/>
      <c r="L9" s="23"/>
    </row>
    <row r="10" s="1" customFormat="1" ht="12" customHeight="1">
      <c r="B10" s="23"/>
      <c r="D10" s="146" t="s">
        <v>100</v>
      </c>
      <c r="L10" s="23"/>
    </row>
    <row r="11" s="2" customFormat="1" ht="16.5" customHeight="1">
      <c r="A11" s="41"/>
      <c r="B11" s="47"/>
      <c r="C11" s="41"/>
      <c r="D11" s="41"/>
      <c r="E11" s="159" t="s">
        <v>423</v>
      </c>
      <c r="F11" s="41"/>
      <c r="G11" s="41"/>
      <c r="H11" s="41"/>
      <c r="I11" s="41"/>
      <c r="J11" s="41"/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6" t="s">
        <v>424</v>
      </c>
      <c r="E12" s="41"/>
      <c r="F12" s="41"/>
      <c r="G12" s="41"/>
      <c r="H12" s="41"/>
      <c r="I12" s="41"/>
      <c r="J12" s="41"/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6.5" customHeight="1">
      <c r="A13" s="41"/>
      <c r="B13" s="47"/>
      <c r="C13" s="41"/>
      <c r="D13" s="41"/>
      <c r="E13" s="149" t="s">
        <v>540</v>
      </c>
      <c r="F13" s="41"/>
      <c r="G13" s="41"/>
      <c r="H13" s="41"/>
      <c r="I13" s="41"/>
      <c r="J13" s="41"/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>
      <c r="A14" s="41"/>
      <c r="B14" s="47"/>
      <c r="C14" s="41"/>
      <c r="D14" s="41"/>
      <c r="E14" s="41"/>
      <c r="F14" s="41"/>
      <c r="G14" s="41"/>
      <c r="H14" s="41"/>
      <c r="I14" s="41"/>
      <c r="J14" s="41"/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2" customHeight="1">
      <c r="A15" s="41"/>
      <c r="B15" s="47"/>
      <c r="C15" s="41"/>
      <c r="D15" s="146" t="s">
        <v>18</v>
      </c>
      <c r="E15" s="41"/>
      <c r="F15" s="136" t="s">
        <v>19</v>
      </c>
      <c r="G15" s="41"/>
      <c r="H15" s="41"/>
      <c r="I15" s="146" t="s">
        <v>20</v>
      </c>
      <c r="J15" s="136" t="s">
        <v>19</v>
      </c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6" t="s">
        <v>21</v>
      </c>
      <c r="E16" s="41"/>
      <c r="F16" s="136" t="s">
        <v>22</v>
      </c>
      <c r="G16" s="41"/>
      <c r="H16" s="41"/>
      <c r="I16" s="146" t="s">
        <v>23</v>
      </c>
      <c r="J16" s="150" t="str">
        <f>'Rekapitulace stavby'!AN8</f>
        <v>21. 11. 2022</v>
      </c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0.8" customHeight="1">
      <c r="A17" s="41"/>
      <c r="B17" s="47"/>
      <c r="C17" s="41"/>
      <c r="D17" s="41"/>
      <c r="E17" s="41"/>
      <c r="F17" s="41"/>
      <c r="G17" s="41"/>
      <c r="H17" s="41"/>
      <c r="I17" s="41"/>
      <c r="J17" s="41"/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2" customHeight="1">
      <c r="A18" s="41"/>
      <c r="B18" s="47"/>
      <c r="C18" s="41"/>
      <c r="D18" s="146" t="s">
        <v>25</v>
      </c>
      <c r="E18" s="41"/>
      <c r="F18" s="41"/>
      <c r="G18" s="41"/>
      <c r="H18" s="41"/>
      <c r="I18" s="146" t="s">
        <v>26</v>
      </c>
      <c r="J18" s="136" t="s">
        <v>19</v>
      </c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8" customHeight="1">
      <c r="A19" s="41"/>
      <c r="B19" s="47"/>
      <c r="C19" s="41"/>
      <c r="D19" s="41"/>
      <c r="E19" s="136" t="s">
        <v>27</v>
      </c>
      <c r="F19" s="41"/>
      <c r="G19" s="41"/>
      <c r="H19" s="41"/>
      <c r="I19" s="146" t="s">
        <v>28</v>
      </c>
      <c r="J19" s="136" t="s">
        <v>19</v>
      </c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6.96" customHeight="1">
      <c r="A20" s="41"/>
      <c r="B20" s="47"/>
      <c r="C20" s="41"/>
      <c r="D20" s="41"/>
      <c r="E20" s="41"/>
      <c r="F20" s="41"/>
      <c r="G20" s="41"/>
      <c r="H20" s="41"/>
      <c r="I20" s="41"/>
      <c r="J20" s="41"/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2" customHeight="1">
      <c r="A21" s="41"/>
      <c r="B21" s="47"/>
      <c r="C21" s="41"/>
      <c r="D21" s="146" t="s">
        <v>29</v>
      </c>
      <c r="E21" s="41"/>
      <c r="F21" s="41"/>
      <c r="G21" s="41"/>
      <c r="H21" s="41"/>
      <c r="I21" s="146" t="s">
        <v>26</v>
      </c>
      <c r="J21" s="36" t="str">
        <f>'Rekapitulace stavby'!AN13</f>
        <v>Vyplň údaj</v>
      </c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8" customHeight="1">
      <c r="A22" s="41"/>
      <c r="B22" s="47"/>
      <c r="C22" s="41"/>
      <c r="D22" s="41"/>
      <c r="E22" s="36" t="str">
        <f>'Rekapitulace stavby'!E14</f>
        <v>Vyplň údaj</v>
      </c>
      <c r="F22" s="136"/>
      <c r="G22" s="136"/>
      <c r="H22" s="136"/>
      <c r="I22" s="146" t="s">
        <v>28</v>
      </c>
      <c r="J22" s="36" t="str">
        <f>'Rekapitulace stavby'!AN14</f>
        <v>Vyplň údaj</v>
      </c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6.96" customHeight="1">
      <c r="A23" s="41"/>
      <c r="B23" s="47"/>
      <c r="C23" s="41"/>
      <c r="D23" s="41"/>
      <c r="E23" s="41"/>
      <c r="F23" s="41"/>
      <c r="G23" s="41"/>
      <c r="H23" s="41"/>
      <c r="I23" s="41"/>
      <c r="J23" s="41"/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2" customHeight="1">
      <c r="A24" s="41"/>
      <c r="B24" s="47"/>
      <c r="C24" s="41"/>
      <c r="D24" s="146" t="s">
        <v>31</v>
      </c>
      <c r="E24" s="41"/>
      <c r="F24" s="41"/>
      <c r="G24" s="41"/>
      <c r="H24" s="41"/>
      <c r="I24" s="146" t="s">
        <v>26</v>
      </c>
      <c r="J24" s="136" t="s">
        <v>426</v>
      </c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8" customHeight="1">
      <c r="A25" s="41"/>
      <c r="B25" s="47"/>
      <c r="C25" s="41"/>
      <c r="D25" s="41"/>
      <c r="E25" s="136" t="s">
        <v>427</v>
      </c>
      <c r="F25" s="41"/>
      <c r="G25" s="41"/>
      <c r="H25" s="41"/>
      <c r="I25" s="146" t="s">
        <v>28</v>
      </c>
      <c r="J25" s="136" t="s">
        <v>428</v>
      </c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6.96" customHeight="1">
      <c r="A26" s="41"/>
      <c r="B26" s="47"/>
      <c r="C26" s="41"/>
      <c r="D26" s="41"/>
      <c r="E26" s="41"/>
      <c r="F26" s="41"/>
      <c r="G26" s="41"/>
      <c r="H26" s="41"/>
      <c r="I26" s="41"/>
      <c r="J26" s="41"/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12" customHeight="1">
      <c r="A27" s="41"/>
      <c r="B27" s="47"/>
      <c r="C27" s="41"/>
      <c r="D27" s="146" t="s">
        <v>34</v>
      </c>
      <c r="E27" s="41"/>
      <c r="F27" s="41"/>
      <c r="G27" s="41"/>
      <c r="H27" s="41"/>
      <c r="I27" s="146" t="s">
        <v>26</v>
      </c>
      <c r="J27" s="136" t="s">
        <v>426</v>
      </c>
      <c r="K27" s="41"/>
      <c r="L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8" customHeight="1">
      <c r="A28" s="41"/>
      <c r="B28" s="47"/>
      <c r="C28" s="41"/>
      <c r="D28" s="41"/>
      <c r="E28" s="136" t="s">
        <v>427</v>
      </c>
      <c r="F28" s="41"/>
      <c r="G28" s="41"/>
      <c r="H28" s="41"/>
      <c r="I28" s="146" t="s">
        <v>28</v>
      </c>
      <c r="J28" s="136" t="s">
        <v>428</v>
      </c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41"/>
      <c r="E29" s="41"/>
      <c r="F29" s="41"/>
      <c r="G29" s="41"/>
      <c r="H29" s="41"/>
      <c r="I29" s="41"/>
      <c r="J29" s="41"/>
      <c r="K29" s="41"/>
      <c r="L29" s="148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12" customHeight="1">
      <c r="A30" s="41"/>
      <c r="B30" s="47"/>
      <c r="C30" s="41"/>
      <c r="D30" s="146" t="s">
        <v>35</v>
      </c>
      <c r="E30" s="41"/>
      <c r="F30" s="41"/>
      <c r="G30" s="41"/>
      <c r="H30" s="41"/>
      <c r="I30" s="41"/>
      <c r="J30" s="41"/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8" customFormat="1" ht="71.25" customHeight="1">
      <c r="A31" s="151"/>
      <c r="B31" s="152"/>
      <c r="C31" s="151"/>
      <c r="D31" s="151"/>
      <c r="E31" s="153" t="s">
        <v>36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1"/>
      <c r="B32" s="47"/>
      <c r="C32" s="41"/>
      <c r="D32" s="41"/>
      <c r="E32" s="41"/>
      <c r="F32" s="41"/>
      <c r="G32" s="41"/>
      <c r="H32" s="41"/>
      <c r="I32" s="41"/>
      <c r="J32" s="41"/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5"/>
      <c r="E33" s="155"/>
      <c r="F33" s="155"/>
      <c r="G33" s="155"/>
      <c r="H33" s="155"/>
      <c r="I33" s="155"/>
      <c r="J33" s="155"/>
      <c r="K33" s="155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25.44" customHeight="1">
      <c r="A34" s="41"/>
      <c r="B34" s="47"/>
      <c r="C34" s="41"/>
      <c r="D34" s="156" t="s">
        <v>37</v>
      </c>
      <c r="E34" s="41"/>
      <c r="F34" s="41"/>
      <c r="G34" s="41"/>
      <c r="H34" s="41"/>
      <c r="I34" s="41"/>
      <c r="J34" s="157">
        <f>ROUND(J93, 2)</f>
        <v>0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6.96" customHeight="1">
      <c r="A35" s="41"/>
      <c r="B35" s="47"/>
      <c r="C35" s="41"/>
      <c r="D35" s="155"/>
      <c r="E35" s="155"/>
      <c r="F35" s="155"/>
      <c r="G35" s="155"/>
      <c r="H35" s="155"/>
      <c r="I35" s="155"/>
      <c r="J35" s="155"/>
      <c r="K35" s="155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41"/>
      <c r="F36" s="158" t="s">
        <v>39</v>
      </c>
      <c r="G36" s="41"/>
      <c r="H36" s="41"/>
      <c r="I36" s="158" t="s">
        <v>38</v>
      </c>
      <c r="J36" s="158" t="s">
        <v>40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="2" customFormat="1" ht="14.4" customHeight="1">
      <c r="A37" s="41"/>
      <c r="B37" s="47"/>
      <c r="C37" s="41"/>
      <c r="D37" s="159" t="s">
        <v>41</v>
      </c>
      <c r="E37" s="146" t="s">
        <v>42</v>
      </c>
      <c r="F37" s="160">
        <f>ROUND((SUM(BE93:BE110)),  2)</f>
        <v>0</v>
      </c>
      <c r="G37" s="41"/>
      <c r="H37" s="41"/>
      <c r="I37" s="161">
        <v>0.20999999999999999</v>
      </c>
      <c r="J37" s="160">
        <f>ROUND(((SUM(BE93:BE110))*I37),  2)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14.4" customHeight="1">
      <c r="A38" s="41"/>
      <c r="B38" s="47"/>
      <c r="C38" s="41"/>
      <c r="D38" s="41"/>
      <c r="E38" s="146" t="s">
        <v>43</v>
      </c>
      <c r="F38" s="160">
        <f>ROUND((SUM(BF93:BF110)),  2)</f>
        <v>0</v>
      </c>
      <c r="G38" s="41"/>
      <c r="H38" s="41"/>
      <c r="I38" s="161">
        <v>0.14999999999999999</v>
      </c>
      <c r="J38" s="160">
        <f>ROUND(((SUM(BF93:BF110))*I38),  2)</f>
        <v>0</v>
      </c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6" t="s">
        <v>44</v>
      </c>
      <c r="F39" s="160">
        <f>ROUND((SUM(BG93:BG110)),  2)</f>
        <v>0</v>
      </c>
      <c r="G39" s="41"/>
      <c r="H39" s="41"/>
      <c r="I39" s="161">
        <v>0.20999999999999999</v>
      </c>
      <c r="J39" s="160">
        <f>0</f>
        <v>0</v>
      </c>
      <c r="K39" s="41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hidden="1" s="2" customFormat="1" ht="14.4" customHeight="1">
      <c r="A40" s="41"/>
      <c r="B40" s="47"/>
      <c r="C40" s="41"/>
      <c r="D40" s="41"/>
      <c r="E40" s="146" t="s">
        <v>45</v>
      </c>
      <c r="F40" s="160">
        <f>ROUND((SUM(BH93:BH110)),  2)</f>
        <v>0</v>
      </c>
      <c r="G40" s="41"/>
      <c r="H40" s="41"/>
      <c r="I40" s="161">
        <v>0.14999999999999999</v>
      </c>
      <c r="J40" s="160">
        <f>0</f>
        <v>0</v>
      </c>
      <c r="K40" s="41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hidden="1" s="2" customFormat="1" ht="14.4" customHeight="1">
      <c r="A41" s="41"/>
      <c r="B41" s="47"/>
      <c r="C41" s="41"/>
      <c r="D41" s="41"/>
      <c r="E41" s="146" t="s">
        <v>46</v>
      </c>
      <c r="F41" s="160">
        <f>ROUND((SUM(BI93:BI110)),  2)</f>
        <v>0</v>
      </c>
      <c r="G41" s="41"/>
      <c r="H41" s="41"/>
      <c r="I41" s="161">
        <v>0</v>
      </c>
      <c r="J41" s="160">
        <f>0</f>
        <v>0</v>
      </c>
      <c r="K41" s="41"/>
      <c r="L41" s="1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6.96" customHeight="1">
      <c r="A42" s="41"/>
      <c r="B42" s="47"/>
      <c r="C42" s="41"/>
      <c r="D42" s="41"/>
      <c r="E42" s="41"/>
      <c r="F42" s="41"/>
      <c r="G42" s="41"/>
      <c r="H42" s="41"/>
      <c r="I42" s="41"/>
      <c r="J42" s="41"/>
      <c r="K42" s="41"/>
      <c r="L42" s="14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="2" customFormat="1" ht="25.44" customHeight="1">
      <c r="A43" s="41"/>
      <c r="B43" s="47"/>
      <c r="C43" s="162"/>
      <c r="D43" s="163" t="s">
        <v>47</v>
      </c>
      <c r="E43" s="164"/>
      <c r="F43" s="164"/>
      <c r="G43" s="165" t="s">
        <v>48</v>
      </c>
      <c r="H43" s="166" t="s">
        <v>49</v>
      </c>
      <c r="I43" s="164"/>
      <c r="J43" s="167">
        <f>SUM(J34:J41)</f>
        <v>0</v>
      </c>
      <c r="K43" s="168"/>
      <c r="L43" s="148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="2" customFormat="1" ht="14.4" customHeight="1">
      <c r="A44" s="41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8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8" s="2" customFormat="1" ht="6.96" customHeight="1">
      <c r="A48" s="41"/>
      <c r="B48" s="171"/>
      <c r="C48" s="172"/>
      <c r="D48" s="172"/>
      <c r="E48" s="172"/>
      <c r="F48" s="172"/>
      <c r="G48" s="172"/>
      <c r="H48" s="172"/>
      <c r="I48" s="172"/>
      <c r="J48" s="172"/>
      <c r="K48" s="172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24.96" customHeight="1">
      <c r="A49" s="41"/>
      <c r="B49" s="42"/>
      <c r="C49" s="26" t="s">
        <v>103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6.96" customHeight="1">
      <c r="A50" s="41"/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12" customHeight="1">
      <c r="A51" s="41"/>
      <c r="B51" s="42"/>
      <c r="C51" s="35" t="s">
        <v>16</v>
      </c>
      <c r="D51" s="43"/>
      <c r="E51" s="43"/>
      <c r="F51" s="43"/>
      <c r="G51" s="43"/>
      <c r="H51" s="43"/>
      <c r="I51" s="43"/>
      <c r="J51" s="43"/>
      <c r="K51" s="43"/>
      <c r="L51" s="14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6.5" customHeight="1">
      <c r="A52" s="41"/>
      <c r="B52" s="42"/>
      <c r="C52" s="43"/>
      <c r="D52" s="43"/>
      <c r="E52" s="173" t="str">
        <f>E7</f>
        <v>ZŠ F-M, Lískovec 320 – hydroizolace spodní stavby I.etapa</v>
      </c>
      <c r="F52" s="35"/>
      <c r="G52" s="35"/>
      <c r="H52" s="35"/>
      <c r="I52" s="43"/>
      <c r="J52" s="43"/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1" customFormat="1" ht="12" customHeight="1">
      <c r="B53" s="24"/>
      <c r="C53" s="35" t="s">
        <v>98</v>
      </c>
      <c r="D53" s="25"/>
      <c r="E53" s="25"/>
      <c r="F53" s="25"/>
      <c r="G53" s="25"/>
      <c r="H53" s="25"/>
      <c r="I53" s="25"/>
      <c r="J53" s="25"/>
      <c r="K53" s="25"/>
      <c r="L53" s="23"/>
    </row>
    <row r="54" s="1" customFormat="1" ht="16.5" customHeight="1">
      <c r="B54" s="24"/>
      <c r="C54" s="25"/>
      <c r="D54" s="25"/>
      <c r="E54" s="173" t="s">
        <v>99</v>
      </c>
      <c r="F54" s="25"/>
      <c r="G54" s="25"/>
      <c r="H54" s="25"/>
      <c r="I54" s="25"/>
      <c r="J54" s="25"/>
      <c r="K54" s="25"/>
      <c r="L54" s="23"/>
    </row>
    <row r="55" s="1" customFormat="1" ht="12" customHeight="1">
      <c r="B55" s="24"/>
      <c r="C55" s="35" t="s">
        <v>100</v>
      </c>
      <c r="D55" s="25"/>
      <c r="E55" s="25"/>
      <c r="F55" s="25"/>
      <c r="G55" s="25"/>
      <c r="H55" s="25"/>
      <c r="I55" s="25"/>
      <c r="J55" s="25"/>
      <c r="K55" s="25"/>
      <c r="L55" s="23"/>
    </row>
    <row r="56" s="2" customFormat="1" ht="16.5" customHeight="1">
      <c r="A56" s="41"/>
      <c r="B56" s="42"/>
      <c r="C56" s="43"/>
      <c r="D56" s="43"/>
      <c r="E56" s="233" t="s">
        <v>423</v>
      </c>
      <c r="F56" s="43"/>
      <c r="G56" s="43"/>
      <c r="H56" s="43"/>
      <c r="I56" s="43"/>
      <c r="J56" s="43"/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12" customHeight="1">
      <c r="A57" s="41"/>
      <c r="B57" s="42"/>
      <c r="C57" s="35" t="s">
        <v>424</v>
      </c>
      <c r="D57" s="43"/>
      <c r="E57" s="43"/>
      <c r="F57" s="43"/>
      <c r="G57" s="43"/>
      <c r="H57" s="43"/>
      <c r="I57" s="43"/>
      <c r="J57" s="43"/>
      <c r="K57" s="43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6.5" customHeight="1">
      <c r="A58" s="41"/>
      <c r="B58" s="42"/>
      <c r="C58" s="43"/>
      <c r="D58" s="43"/>
      <c r="E58" s="72" t="str">
        <f>E13</f>
        <v>2 - Rozvaděče</v>
      </c>
      <c r="F58" s="43"/>
      <c r="G58" s="43"/>
      <c r="H58" s="43"/>
      <c r="I58" s="43"/>
      <c r="J58" s="43"/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6.96" customHeight="1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2" customHeight="1">
      <c r="A60" s="41"/>
      <c r="B60" s="42"/>
      <c r="C60" s="35" t="s">
        <v>21</v>
      </c>
      <c r="D60" s="43"/>
      <c r="E60" s="43"/>
      <c r="F60" s="30" t="str">
        <f>F16</f>
        <v>K Sedlištím 320, Lískovec, 738 01</v>
      </c>
      <c r="G60" s="43"/>
      <c r="H60" s="43"/>
      <c r="I60" s="35" t="s">
        <v>23</v>
      </c>
      <c r="J60" s="75" t="str">
        <f>IF(J16="","",J16)</f>
        <v>21. 11. 2022</v>
      </c>
      <c r="K60" s="43"/>
      <c r="L60" s="148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6.96" customHeight="1">
      <c r="A61" s="41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148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5.15" customHeight="1">
      <c r="A62" s="41"/>
      <c r="B62" s="42"/>
      <c r="C62" s="35" t="s">
        <v>25</v>
      </c>
      <c r="D62" s="43"/>
      <c r="E62" s="43"/>
      <c r="F62" s="30" t="str">
        <f>E19</f>
        <v>Statutární město Frýdek-Místek</v>
      </c>
      <c r="G62" s="43"/>
      <c r="H62" s="43"/>
      <c r="I62" s="35" t="s">
        <v>31</v>
      </c>
      <c r="J62" s="39" t="str">
        <f>E25</f>
        <v>Petr Kubala</v>
      </c>
      <c r="K62" s="43"/>
      <c r="L62" s="148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15.15" customHeight="1">
      <c r="A63" s="41"/>
      <c r="B63" s="42"/>
      <c r="C63" s="35" t="s">
        <v>29</v>
      </c>
      <c r="D63" s="43"/>
      <c r="E63" s="43"/>
      <c r="F63" s="30" t="str">
        <f>IF(E22="","",E22)</f>
        <v>Vyplň údaj</v>
      </c>
      <c r="G63" s="43"/>
      <c r="H63" s="43"/>
      <c r="I63" s="35" t="s">
        <v>34</v>
      </c>
      <c r="J63" s="39" t="str">
        <f>E28</f>
        <v>Petr Kubala</v>
      </c>
      <c r="K63" s="43"/>
      <c r="L63" s="14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  <row r="64" s="2" customFormat="1" ht="10.32" customHeight="1">
      <c r="A64" s="41"/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148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</row>
    <row r="65" s="2" customFormat="1" ht="29.28" customHeight="1">
      <c r="A65" s="41"/>
      <c r="B65" s="42"/>
      <c r="C65" s="174" t="s">
        <v>104</v>
      </c>
      <c r="D65" s="175"/>
      <c r="E65" s="175"/>
      <c r="F65" s="175"/>
      <c r="G65" s="175"/>
      <c r="H65" s="175"/>
      <c r="I65" s="175"/>
      <c r="J65" s="176" t="s">
        <v>105</v>
      </c>
      <c r="K65" s="175"/>
      <c r="L65" s="148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 s="2" customFormat="1" ht="10.32" customHeight="1">
      <c r="A66" s="41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148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67" s="2" customFormat="1" ht="22.8" customHeight="1">
      <c r="A67" s="41"/>
      <c r="B67" s="42"/>
      <c r="C67" s="177" t="s">
        <v>69</v>
      </c>
      <c r="D67" s="43"/>
      <c r="E67" s="43"/>
      <c r="F67" s="43"/>
      <c r="G67" s="43"/>
      <c r="H67" s="43"/>
      <c r="I67" s="43"/>
      <c r="J67" s="105">
        <f>J93</f>
        <v>0</v>
      </c>
      <c r="K67" s="43"/>
      <c r="L67" s="148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U67" s="20" t="s">
        <v>106</v>
      </c>
    </row>
    <row r="68" s="9" customFormat="1" ht="24.96" customHeight="1">
      <c r="A68" s="9"/>
      <c r="B68" s="178"/>
      <c r="C68" s="179"/>
      <c r="D68" s="180" t="s">
        <v>541</v>
      </c>
      <c r="E68" s="181"/>
      <c r="F68" s="181"/>
      <c r="G68" s="181"/>
      <c r="H68" s="181"/>
      <c r="I68" s="181"/>
      <c r="J68" s="182">
        <f>J94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2" customFormat="1" ht="19.92" customHeight="1">
      <c r="A69" s="12"/>
      <c r="B69" s="234"/>
      <c r="C69" s="128"/>
      <c r="D69" s="235" t="s">
        <v>542</v>
      </c>
      <c r="E69" s="236"/>
      <c r="F69" s="236"/>
      <c r="G69" s="236"/>
      <c r="H69" s="236"/>
      <c r="I69" s="236"/>
      <c r="J69" s="237">
        <f>J95</f>
        <v>0</v>
      </c>
      <c r="K69" s="128"/>
      <c r="L69" s="238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="2" customFormat="1" ht="21.84" customHeight="1">
      <c r="A70" s="41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148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6.96" customHeight="1">
      <c r="A71" s="41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48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5" s="2" customFormat="1" ht="6.96" customHeight="1">
      <c r="A75" s="41"/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148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24.96" customHeight="1">
      <c r="A76" s="41"/>
      <c r="B76" s="42"/>
      <c r="C76" s="26" t="s">
        <v>119</v>
      </c>
      <c r="D76" s="43"/>
      <c r="E76" s="43"/>
      <c r="F76" s="43"/>
      <c r="G76" s="43"/>
      <c r="H76" s="43"/>
      <c r="I76" s="43"/>
      <c r="J76" s="43"/>
      <c r="K76" s="43"/>
      <c r="L76" s="14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6.96" customHeight="1">
      <c r="A77" s="41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148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5" t="s">
        <v>16</v>
      </c>
      <c r="D78" s="43"/>
      <c r="E78" s="43"/>
      <c r="F78" s="43"/>
      <c r="G78" s="43"/>
      <c r="H78" s="43"/>
      <c r="I78" s="43"/>
      <c r="J78" s="43"/>
      <c r="K78" s="43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6.5" customHeight="1">
      <c r="A79" s="41"/>
      <c r="B79" s="42"/>
      <c r="C79" s="43"/>
      <c r="D79" s="43"/>
      <c r="E79" s="173" t="str">
        <f>E7</f>
        <v>ZŠ F-M, Lískovec 320 – hydroizolace spodní stavby I.etapa</v>
      </c>
      <c r="F79" s="35"/>
      <c r="G79" s="35"/>
      <c r="H79" s="35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1" customFormat="1" ht="12" customHeight="1">
      <c r="B80" s="24"/>
      <c r="C80" s="35" t="s">
        <v>98</v>
      </c>
      <c r="D80" s="25"/>
      <c r="E80" s="25"/>
      <c r="F80" s="25"/>
      <c r="G80" s="25"/>
      <c r="H80" s="25"/>
      <c r="I80" s="25"/>
      <c r="J80" s="25"/>
      <c r="K80" s="25"/>
      <c r="L80" s="23"/>
    </row>
    <row r="81" s="1" customFormat="1" ht="16.5" customHeight="1">
      <c r="B81" s="24"/>
      <c r="C81" s="25"/>
      <c r="D81" s="25"/>
      <c r="E81" s="173" t="s">
        <v>99</v>
      </c>
      <c r="F81" s="25"/>
      <c r="G81" s="25"/>
      <c r="H81" s="25"/>
      <c r="I81" s="25"/>
      <c r="J81" s="25"/>
      <c r="K81" s="25"/>
      <c r="L81" s="23"/>
    </row>
    <row r="82" s="1" customFormat="1" ht="12" customHeight="1">
      <c r="B82" s="24"/>
      <c r="C82" s="35" t="s">
        <v>100</v>
      </c>
      <c r="D82" s="25"/>
      <c r="E82" s="25"/>
      <c r="F82" s="25"/>
      <c r="G82" s="25"/>
      <c r="H82" s="25"/>
      <c r="I82" s="25"/>
      <c r="J82" s="25"/>
      <c r="K82" s="25"/>
      <c r="L82" s="23"/>
    </row>
    <row r="83" s="2" customFormat="1" ht="16.5" customHeight="1">
      <c r="A83" s="41"/>
      <c r="B83" s="42"/>
      <c r="C83" s="43"/>
      <c r="D83" s="43"/>
      <c r="E83" s="233" t="s">
        <v>423</v>
      </c>
      <c r="F83" s="43"/>
      <c r="G83" s="43"/>
      <c r="H83" s="43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5" t="s">
        <v>424</v>
      </c>
      <c r="D84" s="43"/>
      <c r="E84" s="43"/>
      <c r="F84" s="43"/>
      <c r="G84" s="43"/>
      <c r="H84" s="43"/>
      <c r="I84" s="43"/>
      <c r="J84" s="43"/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72" t="str">
        <f>E13</f>
        <v>2 - Rozvaděče</v>
      </c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2" customHeight="1">
      <c r="A87" s="41"/>
      <c r="B87" s="42"/>
      <c r="C87" s="35" t="s">
        <v>21</v>
      </c>
      <c r="D87" s="43"/>
      <c r="E87" s="43"/>
      <c r="F87" s="30" t="str">
        <f>F16</f>
        <v>K Sedlištím 320, Lískovec, 738 01</v>
      </c>
      <c r="G87" s="43"/>
      <c r="H87" s="43"/>
      <c r="I87" s="35" t="s">
        <v>23</v>
      </c>
      <c r="J87" s="75" t="str">
        <f>IF(J16="","",J16)</f>
        <v>21. 11. 2022</v>
      </c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5.15" customHeight="1">
      <c r="A89" s="41"/>
      <c r="B89" s="42"/>
      <c r="C89" s="35" t="s">
        <v>25</v>
      </c>
      <c r="D89" s="43"/>
      <c r="E89" s="43"/>
      <c r="F89" s="30" t="str">
        <f>E19</f>
        <v>Statutární město Frýdek-Místek</v>
      </c>
      <c r="G89" s="43"/>
      <c r="H89" s="43"/>
      <c r="I89" s="35" t="s">
        <v>31</v>
      </c>
      <c r="J89" s="39" t="str">
        <f>E25</f>
        <v>Petr Kubala</v>
      </c>
      <c r="K89" s="43"/>
      <c r="L89" s="148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5.15" customHeight="1">
      <c r="A90" s="41"/>
      <c r="B90" s="42"/>
      <c r="C90" s="35" t="s">
        <v>29</v>
      </c>
      <c r="D90" s="43"/>
      <c r="E90" s="43"/>
      <c r="F90" s="30" t="str">
        <f>IF(E22="","",E22)</f>
        <v>Vyplň údaj</v>
      </c>
      <c r="G90" s="43"/>
      <c r="H90" s="43"/>
      <c r="I90" s="35" t="s">
        <v>34</v>
      </c>
      <c r="J90" s="39" t="str">
        <f>E28</f>
        <v>Petr Kubala</v>
      </c>
      <c r="K90" s="43"/>
      <c r="L90" s="148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0.32" customHeight="1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148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10" customFormat="1" ht="29.28" customHeight="1">
      <c r="A92" s="184"/>
      <c r="B92" s="185"/>
      <c r="C92" s="186" t="s">
        <v>120</v>
      </c>
      <c r="D92" s="187" t="s">
        <v>56</v>
      </c>
      <c r="E92" s="187" t="s">
        <v>52</v>
      </c>
      <c r="F92" s="187" t="s">
        <v>53</v>
      </c>
      <c r="G92" s="187" t="s">
        <v>121</v>
      </c>
      <c r="H92" s="187" t="s">
        <v>122</v>
      </c>
      <c r="I92" s="187" t="s">
        <v>123</v>
      </c>
      <c r="J92" s="187" t="s">
        <v>105</v>
      </c>
      <c r="K92" s="188" t="s">
        <v>124</v>
      </c>
      <c r="L92" s="189"/>
      <c r="M92" s="95" t="s">
        <v>19</v>
      </c>
      <c r="N92" s="96" t="s">
        <v>41</v>
      </c>
      <c r="O92" s="96" t="s">
        <v>125</v>
      </c>
      <c r="P92" s="96" t="s">
        <v>126</v>
      </c>
      <c r="Q92" s="96" t="s">
        <v>127</v>
      </c>
      <c r="R92" s="96" t="s">
        <v>128</v>
      </c>
      <c r="S92" s="96" t="s">
        <v>129</v>
      </c>
      <c r="T92" s="97" t="s">
        <v>130</v>
      </c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</row>
    <row r="93" s="2" customFormat="1" ht="22.8" customHeight="1">
      <c r="A93" s="41"/>
      <c r="B93" s="42"/>
      <c r="C93" s="102" t="s">
        <v>131</v>
      </c>
      <c r="D93" s="43"/>
      <c r="E93" s="43"/>
      <c r="F93" s="43"/>
      <c r="G93" s="43"/>
      <c r="H93" s="43"/>
      <c r="I93" s="43"/>
      <c r="J93" s="190">
        <f>BK93</f>
        <v>0</v>
      </c>
      <c r="K93" s="43"/>
      <c r="L93" s="47"/>
      <c r="M93" s="98"/>
      <c r="N93" s="191"/>
      <c r="O93" s="99"/>
      <c r="P93" s="192">
        <f>P94</f>
        <v>0</v>
      </c>
      <c r="Q93" s="99"/>
      <c r="R93" s="192">
        <f>R94</f>
        <v>0</v>
      </c>
      <c r="S93" s="99"/>
      <c r="T93" s="193">
        <f>T94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20" t="s">
        <v>70</v>
      </c>
      <c r="AU93" s="20" t="s">
        <v>106</v>
      </c>
      <c r="BK93" s="194">
        <f>BK94</f>
        <v>0</v>
      </c>
    </row>
    <row r="94" s="11" customFormat="1" ht="25.92" customHeight="1">
      <c r="A94" s="11"/>
      <c r="B94" s="195"/>
      <c r="C94" s="196"/>
      <c r="D94" s="197" t="s">
        <v>70</v>
      </c>
      <c r="E94" s="198" t="s">
        <v>437</v>
      </c>
      <c r="F94" s="198" t="s">
        <v>438</v>
      </c>
      <c r="G94" s="196"/>
      <c r="H94" s="196"/>
      <c r="I94" s="199"/>
      <c r="J94" s="200">
        <f>BK94</f>
        <v>0</v>
      </c>
      <c r="K94" s="196"/>
      <c r="L94" s="201"/>
      <c r="M94" s="202"/>
      <c r="N94" s="203"/>
      <c r="O94" s="203"/>
      <c r="P94" s="204">
        <f>P95</f>
        <v>0</v>
      </c>
      <c r="Q94" s="203"/>
      <c r="R94" s="204">
        <f>R95</f>
        <v>0</v>
      </c>
      <c r="S94" s="203"/>
      <c r="T94" s="205">
        <f>T95</f>
        <v>0</v>
      </c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R94" s="206" t="s">
        <v>80</v>
      </c>
      <c r="AT94" s="207" t="s">
        <v>70</v>
      </c>
      <c r="AU94" s="207" t="s">
        <v>71</v>
      </c>
      <c r="AY94" s="206" t="s">
        <v>133</v>
      </c>
      <c r="BK94" s="208">
        <f>BK95</f>
        <v>0</v>
      </c>
    </row>
    <row r="95" s="11" customFormat="1" ht="22.8" customHeight="1">
      <c r="A95" s="11"/>
      <c r="B95" s="195"/>
      <c r="C95" s="196"/>
      <c r="D95" s="197" t="s">
        <v>70</v>
      </c>
      <c r="E95" s="239" t="s">
        <v>458</v>
      </c>
      <c r="F95" s="239" t="s">
        <v>459</v>
      </c>
      <c r="G95" s="196"/>
      <c r="H95" s="196"/>
      <c r="I95" s="199"/>
      <c r="J95" s="240">
        <f>BK95</f>
        <v>0</v>
      </c>
      <c r="K95" s="196"/>
      <c r="L95" s="201"/>
      <c r="M95" s="202"/>
      <c r="N95" s="203"/>
      <c r="O95" s="203"/>
      <c r="P95" s="204">
        <f>SUM(P96:P110)</f>
        <v>0</v>
      </c>
      <c r="Q95" s="203"/>
      <c r="R95" s="204">
        <f>SUM(R96:R110)</f>
        <v>0</v>
      </c>
      <c r="S95" s="203"/>
      <c r="T95" s="205">
        <f>SUM(T96:T110)</f>
        <v>0</v>
      </c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R95" s="206" t="s">
        <v>80</v>
      </c>
      <c r="AT95" s="207" t="s">
        <v>70</v>
      </c>
      <c r="AU95" s="207" t="s">
        <v>78</v>
      </c>
      <c r="AY95" s="206" t="s">
        <v>133</v>
      </c>
      <c r="BK95" s="208">
        <f>SUM(BK96:BK110)</f>
        <v>0</v>
      </c>
    </row>
    <row r="96" s="2" customFormat="1" ht="24.15" customHeight="1">
      <c r="A96" s="41"/>
      <c r="B96" s="42"/>
      <c r="C96" s="209" t="s">
        <v>78</v>
      </c>
      <c r="D96" s="209" t="s">
        <v>134</v>
      </c>
      <c r="E96" s="210" t="s">
        <v>543</v>
      </c>
      <c r="F96" s="211" t="s">
        <v>544</v>
      </c>
      <c r="G96" s="212" t="s">
        <v>441</v>
      </c>
      <c r="H96" s="213">
        <v>1</v>
      </c>
      <c r="I96" s="214"/>
      <c r="J96" s="215">
        <f>ROUND(I96*H96,2)</f>
        <v>0</v>
      </c>
      <c r="K96" s="211" t="s">
        <v>442</v>
      </c>
      <c r="L96" s="47"/>
      <c r="M96" s="216" t="s">
        <v>19</v>
      </c>
      <c r="N96" s="217" t="s">
        <v>42</v>
      </c>
      <c r="O96" s="87"/>
      <c r="P96" s="218">
        <f>O96*H96</f>
        <v>0</v>
      </c>
      <c r="Q96" s="218">
        <v>0</v>
      </c>
      <c r="R96" s="218">
        <f>Q96*H96</f>
        <v>0</v>
      </c>
      <c r="S96" s="218">
        <v>0</v>
      </c>
      <c r="T96" s="219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20" t="s">
        <v>170</v>
      </c>
      <c r="AT96" s="220" t="s">
        <v>134</v>
      </c>
      <c r="AU96" s="220" t="s">
        <v>80</v>
      </c>
      <c r="AY96" s="20" t="s">
        <v>133</v>
      </c>
      <c r="BE96" s="221">
        <f>IF(N96="základní",J96,0)</f>
        <v>0</v>
      </c>
      <c r="BF96" s="221">
        <f>IF(N96="snížená",J96,0)</f>
        <v>0</v>
      </c>
      <c r="BG96" s="221">
        <f>IF(N96="zákl. přenesená",J96,0)</f>
        <v>0</v>
      </c>
      <c r="BH96" s="221">
        <f>IF(N96="sníž. přenesená",J96,0)</f>
        <v>0</v>
      </c>
      <c r="BI96" s="221">
        <f>IF(N96="nulová",J96,0)</f>
        <v>0</v>
      </c>
      <c r="BJ96" s="20" t="s">
        <v>78</v>
      </c>
      <c r="BK96" s="221">
        <f>ROUND(I96*H96,2)</f>
        <v>0</v>
      </c>
      <c r="BL96" s="20" t="s">
        <v>170</v>
      </c>
      <c r="BM96" s="220" t="s">
        <v>545</v>
      </c>
    </row>
    <row r="97" s="2" customFormat="1">
      <c r="A97" s="41"/>
      <c r="B97" s="42"/>
      <c r="C97" s="43"/>
      <c r="D97" s="241" t="s">
        <v>444</v>
      </c>
      <c r="E97" s="43"/>
      <c r="F97" s="242" t="s">
        <v>546</v>
      </c>
      <c r="G97" s="43"/>
      <c r="H97" s="43"/>
      <c r="I97" s="224"/>
      <c r="J97" s="43"/>
      <c r="K97" s="43"/>
      <c r="L97" s="47"/>
      <c r="M97" s="225"/>
      <c r="N97" s="226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20" t="s">
        <v>444</v>
      </c>
      <c r="AU97" s="20" t="s">
        <v>80</v>
      </c>
    </row>
    <row r="98" s="2" customFormat="1" ht="21.75" customHeight="1">
      <c r="A98" s="41"/>
      <c r="B98" s="42"/>
      <c r="C98" s="256" t="s">
        <v>80</v>
      </c>
      <c r="D98" s="256" t="s">
        <v>464</v>
      </c>
      <c r="E98" s="257" t="s">
        <v>547</v>
      </c>
      <c r="F98" s="258" t="s">
        <v>548</v>
      </c>
      <c r="G98" s="259" t="s">
        <v>441</v>
      </c>
      <c r="H98" s="260">
        <v>1</v>
      </c>
      <c r="I98" s="261"/>
      <c r="J98" s="262">
        <f>ROUND(I98*H98,2)</f>
        <v>0</v>
      </c>
      <c r="K98" s="258" t="s">
        <v>19</v>
      </c>
      <c r="L98" s="263"/>
      <c r="M98" s="264" t="s">
        <v>19</v>
      </c>
      <c r="N98" s="265" t="s">
        <v>42</v>
      </c>
      <c r="O98" s="87"/>
      <c r="P98" s="218">
        <f>O98*H98</f>
        <v>0</v>
      </c>
      <c r="Q98" s="218">
        <v>0</v>
      </c>
      <c r="R98" s="218">
        <f>Q98*H98</f>
        <v>0</v>
      </c>
      <c r="S98" s="218">
        <v>0</v>
      </c>
      <c r="T98" s="219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20" t="s">
        <v>207</v>
      </c>
      <c r="AT98" s="220" t="s">
        <v>464</v>
      </c>
      <c r="AU98" s="220" t="s">
        <v>80</v>
      </c>
      <c r="AY98" s="20" t="s">
        <v>133</v>
      </c>
      <c r="BE98" s="221">
        <f>IF(N98="základní",J98,0)</f>
        <v>0</v>
      </c>
      <c r="BF98" s="221">
        <f>IF(N98="snížená",J98,0)</f>
        <v>0</v>
      </c>
      <c r="BG98" s="221">
        <f>IF(N98="zákl. přenesená",J98,0)</f>
        <v>0</v>
      </c>
      <c r="BH98" s="221">
        <f>IF(N98="sníž. přenesená",J98,0)</f>
        <v>0</v>
      </c>
      <c r="BI98" s="221">
        <f>IF(N98="nulová",J98,0)</f>
        <v>0</v>
      </c>
      <c r="BJ98" s="20" t="s">
        <v>78</v>
      </c>
      <c r="BK98" s="221">
        <f>ROUND(I98*H98,2)</f>
        <v>0</v>
      </c>
      <c r="BL98" s="20" t="s">
        <v>170</v>
      </c>
      <c r="BM98" s="220" t="s">
        <v>549</v>
      </c>
    </row>
    <row r="99" s="2" customFormat="1" ht="24.15" customHeight="1">
      <c r="A99" s="41"/>
      <c r="B99" s="42"/>
      <c r="C99" s="209" t="s">
        <v>90</v>
      </c>
      <c r="D99" s="209" t="s">
        <v>134</v>
      </c>
      <c r="E99" s="210" t="s">
        <v>550</v>
      </c>
      <c r="F99" s="211" t="s">
        <v>551</v>
      </c>
      <c r="G99" s="212" t="s">
        <v>441</v>
      </c>
      <c r="H99" s="213">
        <v>1</v>
      </c>
      <c r="I99" s="214"/>
      <c r="J99" s="215">
        <f>ROUND(I99*H99,2)</f>
        <v>0</v>
      </c>
      <c r="K99" s="211" t="s">
        <v>442</v>
      </c>
      <c r="L99" s="47"/>
      <c r="M99" s="216" t="s">
        <v>19</v>
      </c>
      <c r="N99" s="217" t="s">
        <v>42</v>
      </c>
      <c r="O99" s="87"/>
      <c r="P99" s="218">
        <f>O99*H99</f>
        <v>0</v>
      </c>
      <c r="Q99" s="218">
        <v>0</v>
      </c>
      <c r="R99" s="218">
        <f>Q99*H99</f>
        <v>0</v>
      </c>
      <c r="S99" s="218">
        <v>0</v>
      </c>
      <c r="T99" s="219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20" t="s">
        <v>170</v>
      </c>
      <c r="AT99" s="220" t="s">
        <v>134</v>
      </c>
      <c r="AU99" s="220" t="s">
        <v>80</v>
      </c>
      <c r="AY99" s="20" t="s">
        <v>133</v>
      </c>
      <c r="BE99" s="221">
        <f>IF(N99="základní",J99,0)</f>
        <v>0</v>
      </c>
      <c r="BF99" s="221">
        <f>IF(N99="snížená",J99,0)</f>
        <v>0</v>
      </c>
      <c r="BG99" s="221">
        <f>IF(N99="zákl. přenesená",J99,0)</f>
        <v>0</v>
      </c>
      <c r="BH99" s="221">
        <f>IF(N99="sníž. přenesená",J99,0)</f>
        <v>0</v>
      </c>
      <c r="BI99" s="221">
        <f>IF(N99="nulová",J99,0)</f>
        <v>0</v>
      </c>
      <c r="BJ99" s="20" t="s">
        <v>78</v>
      </c>
      <c r="BK99" s="221">
        <f>ROUND(I99*H99,2)</f>
        <v>0</v>
      </c>
      <c r="BL99" s="20" t="s">
        <v>170</v>
      </c>
      <c r="BM99" s="220" t="s">
        <v>552</v>
      </c>
    </row>
    <row r="100" s="2" customFormat="1">
      <c r="A100" s="41"/>
      <c r="B100" s="42"/>
      <c r="C100" s="43"/>
      <c r="D100" s="241" t="s">
        <v>444</v>
      </c>
      <c r="E100" s="43"/>
      <c r="F100" s="242" t="s">
        <v>553</v>
      </c>
      <c r="G100" s="43"/>
      <c r="H100" s="43"/>
      <c r="I100" s="224"/>
      <c r="J100" s="43"/>
      <c r="K100" s="43"/>
      <c r="L100" s="47"/>
      <c r="M100" s="225"/>
      <c r="N100" s="226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20" t="s">
        <v>444</v>
      </c>
      <c r="AU100" s="20" t="s">
        <v>80</v>
      </c>
    </row>
    <row r="101" s="2" customFormat="1" ht="16.5" customHeight="1">
      <c r="A101" s="41"/>
      <c r="B101" s="42"/>
      <c r="C101" s="256" t="s">
        <v>139</v>
      </c>
      <c r="D101" s="256" t="s">
        <v>464</v>
      </c>
      <c r="E101" s="257" t="s">
        <v>554</v>
      </c>
      <c r="F101" s="258" t="s">
        <v>555</v>
      </c>
      <c r="G101" s="259" t="s">
        <v>441</v>
      </c>
      <c r="H101" s="260">
        <v>1</v>
      </c>
      <c r="I101" s="261"/>
      <c r="J101" s="262">
        <f>ROUND(I101*H101,2)</f>
        <v>0</v>
      </c>
      <c r="K101" s="258" t="s">
        <v>19</v>
      </c>
      <c r="L101" s="263"/>
      <c r="M101" s="264" t="s">
        <v>19</v>
      </c>
      <c r="N101" s="265" t="s">
        <v>42</v>
      </c>
      <c r="O101" s="87"/>
      <c r="P101" s="218">
        <f>O101*H101</f>
        <v>0</v>
      </c>
      <c r="Q101" s="218">
        <v>0</v>
      </c>
      <c r="R101" s="218">
        <f>Q101*H101</f>
        <v>0</v>
      </c>
      <c r="S101" s="218">
        <v>0</v>
      </c>
      <c r="T101" s="219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20" t="s">
        <v>207</v>
      </c>
      <c r="AT101" s="220" t="s">
        <v>464</v>
      </c>
      <c r="AU101" s="220" t="s">
        <v>80</v>
      </c>
      <c r="AY101" s="20" t="s">
        <v>133</v>
      </c>
      <c r="BE101" s="221">
        <f>IF(N101="základní",J101,0)</f>
        <v>0</v>
      </c>
      <c r="BF101" s="221">
        <f>IF(N101="snížená",J101,0)</f>
        <v>0</v>
      </c>
      <c r="BG101" s="221">
        <f>IF(N101="zákl. přenesená",J101,0)</f>
        <v>0</v>
      </c>
      <c r="BH101" s="221">
        <f>IF(N101="sníž. přenesená",J101,0)</f>
        <v>0</v>
      </c>
      <c r="BI101" s="221">
        <f>IF(N101="nulová",J101,0)</f>
        <v>0</v>
      </c>
      <c r="BJ101" s="20" t="s">
        <v>78</v>
      </c>
      <c r="BK101" s="221">
        <f>ROUND(I101*H101,2)</f>
        <v>0</v>
      </c>
      <c r="BL101" s="20" t="s">
        <v>170</v>
      </c>
      <c r="BM101" s="220" t="s">
        <v>556</v>
      </c>
    </row>
    <row r="102" s="2" customFormat="1" ht="24.15" customHeight="1">
      <c r="A102" s="41"/>
      <c r="B102" s="42"/>
      <c r="C102" s="209" t="s">
        <v>155</v>
      </c>
      <c r="D102" s="209" t="s">
        <v>134</v>
      </c>
      <c r="E102" s="210" t="s">
        <v>557</v>
      </c>
      <c r="F102" s="211" t="s">
        <v>558</v>
      </c>
      <c r="G102" s="212" t="s">
        <v>441</v>
      </c>
      <c r="H102" s="213">
        <v>1</v>
      </c>
      <c r="I102" s="214"/>
      <c r="J102" s="215">
        <f>ROUND(I102*H102,2)</f>
        <v>0</v>
      </c>
      <c r="K102" s="211" t="s">
        <v>442</v>
      </c>
      <c r="L102" s="47"/>
      <c r="M102" s="216" t="s">
        <v>19</v>
      </c>
      <c r="N102" s="217" t="s">
        <v>42</v>
      </c>
      <c r="O102" s="87"/>
      <c r="P102" s="218">
        <f>O102*H102</f>
        <v>0</v>
      </c>
      <c r="Q102" s="218">
        <v>0</v>
      </c>
      <c r="R102" s="218">
        <f>Q102*H102</f>
        <v>0</v>
      </c>
      <c r="S102" s="218">
        <v>0</v>
      </c>
      <c r="T102" s="219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0" t="s">
        <v>170</v>
      </c>
      <c r="AT102" s="220" t="s">
        <v>134</v>
      </c>
      <c r="AU102" s="220" t="s">
        <v>80</v>
      </c>
      <c r="AY102" s="20" t="s">
        <v>133</v>
      </c>
      <c r="BE102" s="221">
        <f>IF(N102="základní",J102,0)</f>
        <v>0</v>
      </c>
      <c r="BF102" s="221">
        <f>IF(N102="snížená",J102,0)</f>
        <v>0</v>
      </c>
      <c r="BG102" s="221">
        <f>IF(N102="zákl. přenesená",J102,0)</f>
        <v>0</v>
      </c>
      <c r="BH102" s="221">
        <f>IF(N102="sníž. přenesená",J102,0)</f>
        <v>0</v>
      </c>
      <c r="BI102" s="221">
        <f>IF(N102="nulová",J102,0)</f>
        <v>0</v>
      </c>
      <c r="BJ102" s="20" t="s">
        <v>78</v>
      </c>
      <c r="BK102" s="221">
        <f>ROUND(I102*H102,2)</f>
        <v>0</v>
      </c>
      <c r="BL102" s="20" t="s">
        <v>170</v>
      </c>
      <c r="BM102" s="220" t="s">
        <v>559</v>
      </c>
    </row>
    <row r="103" s="2" customFormat="1">
      <c r="A103" s="41"/>
      <c r="B103" s="42"/>
      <c r="C103" s="43"/>
      <c r="D103" s="241" t="s">
        <v>444</v>
      </c>
      <c r="E103" s="43"/>
      <c r="F103" s="242" t="s">
        <v>560</v>
      </c>
      <c r="G103" s="43"/>
      <c r="H103" s="43"/>
      <c r="I103" s="224"/>
      <c r="J103" s="43"/>
      <c r="K103" s="43"/>
      <c r="L103" s="47"/>
      <c r="M103" s="225"/>
      <c r="N103" s="226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20" t="s">
        <v>444</v>
      </c>
      <c r="AU103" s="20" t="s">
        <v>80</v>
      </c>
    </row>
    <row r="104" s="2" customFormat="1" ht="16.5" customHeight="1">
      <c r="A104" s="41"/>
      <c r="B104" s="42"/>
      <c r="C104" s="256" t="s">
        <v>149</v>
      </c>
      <c r="D104" s="256" t="s">
        <v>464</v>
      </c>
      <c r="E104" s="257" t="s">
        <v>561</v>
      </c>
      <c r="F104" s="258" t="s">
        <v>562</v>
      </c>
      <c r="G104" s="259" t="s">
        <v>441</v>
      </c>
      <c r="H104" s="260">
        <v>1</v>
      </c>
      <c r="I104" s="261"/>
      <c r="J104" s="262">
        <f>ROUND(I104*H104,2)</f>
        <v>0</v>
      </c>
      <c r="K104" s="258" t="s">
        <v>19</v>
      </c>
      <c r="L104" s="263"/>
      <c r="M104" s="264" t="s">
        <v>19</v>
      </c>
      <c r="N104" s="265" t="s">
        <v>42</v>
      </c>
      <c r="O104" s="87"/>
      <c r="P104" s="218">
        <f>O104*H104</f>
        <v>0</v>
      </c>
      <c r="Q104" s="218">
        <v>0</v>
      </c>
      <c r="R104" s="218">
        <f>Q104*H104</f>
        <v>0</v>
      </c>
      <c r="S104" s="218">
        <v>0</v>
      </c>
      <c r="T104" s="219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20" t="s">
        <v>207</v>
      </c>
      <c r="AT104" s="220" t="s">
        <v>464</v>
      </c>
      <c r="AU104" s="220" t="s">
        <v>80</v>
      </c>
      <c r="AY104" s="20" t="s">
        <v>133</v>
      </c>
      <c r="BE104" s="221">
        <f>IF(N104="základní",J104,0)</f>
        <v>0</v>
      </c>
      <c r="BF104" s="221">
        <f>IF(N104="snížená",J104,0)</f>
        <v>0</v>
      </c>
      <c r="BG104" s="221">
        <f>IF(N104="zákl. přenesená",J104,0)</f>
        <v>0</v>
      </c>
      <c r="BH104" s="221">
        <f>IF(N104="sníž. přenesená",J104,0)</f>
        <v>0</v>
      </c>
      <c r="BI104" s="221">
        <f>IF(N104="nulová",J104,0)</f>
        <v>0</v>
      </c>
      <c r="BJ104" s="20" t="s">
        <v>78</v>
      </c>
      <c r="BK104" s="221">
        <f>ROUND(I104*H104,2)</f>
        <v>0</v>
      </c>
      <c r="BL104" s="20" t="s">
        <v>170</v>
      </c>
      <c r="BM104" s="220" t="s">
        <v>563</v>
      </c>
    </row>
    <row r="105" s="2" customFormat="1" ht="24.15" customHeight="1">
      <c r="A105" s="41"/>
      <c r="B105" s="42"/>
      <c r="C105" s="209" t="s">
        <v>161</v>
      </c>
      <c r="D105" s="209" t="s">
        <v>134</v>
      </c>
      <c r="E105" s="210" t="s">
        <v>564</v>
      </c>
      <c r="F105" s="211" t="s">
        <v>565</v>
      </c>
      <c r="G105" s="212" t="s">
        <v>441</v>
      </c>
      <c r="H105" s="213">
        <v>3</v>
      </c>
      <c r="I105" s="214"/>
      <c r="J105" s="215">
        <f>ROUND(I105*H105,2)</f>
        <v>0</v>
      </c>
      <c r="K105" s="211" t="s">
        <v>442</v>
      </c>
      <c r="L105" s="47"/>
      <c r="M105" s="216" t="s">
        <v>19</v>
      </c>
      <c r="N105" s="217" t="s">
        <v>42</v>
      </c>
      <c r="O105" s="87"/>
      <c r="P105" s="218">
        <f>O105*H105</f>
        <v>0</v>
      </c>
      <c r="Q105" s="218">
        <v>0</v>
      </c>
      <c r="R105" s="218">
        <f>Q105*H105</f>
        <v>0</v>
      </c>
      <c r="S105" s="218">
        <v>0</v>
      </c>
      <c r="T105" s="219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20" t="s">
        <v>170</v>
      </c>
      <c r="AT105" s="220" t="s">
        <v>134</v>
      </c>
      <c r="AU105" s="220" t="s">
        <v>80</v>
      </c>
      <c r="AY105" s="20" t="s">
        <v>133</v>
      </c>
      <c r="BE105" s="221">
        <f>IF(N105="základní",J105,0)</f>
        <v>0</v>
      </c>
      <c r="BF105" s="221">
        <f>IF(N105="snížená",J105,0)</f>
        <v>0</v>
      </c>
      <c r="BG105" s="221">
        <f>IF(N105="zákl. přenesená",J105,0)</f>
        <v>0</v>
      </c>
      <c r="BH105" s="221">
        <f>IF(N105="sníž. přenesená",J105,0)</f>
        <v>0</v>
      </c>
      <c r="BI105" s="221">
        <f>IF(N105="nulová",J105,0)</f>
        <v>0</v>
      </c>
      <c r="BJ105" s="20" t="s">
        <v>78</v>
      </c>
      <c r="BK105" s="221">
        <f>ROUND(I105*H105,2)</f>
        <v>0</v>
      </c>
      <c r="BL105" s="20" t="s">
        <v>170</v>
      </c>
      <c r="BM105" s="220" t="s">
        <v>566</v>
      </c>
    </row>
    <row r="106" s="2" customFormat="1">
      <c r="A106" s="41"/>
      <c r="B106" s="42"/>
      <c r="C106" s="43"/>
      <c r="D106" s="241" t="s">
        <v>444</v>
      </c>
      <c r="E106" s="43"/>
      <c r="F106" s="242" t="s">
        <v>567</v>
      </c>
      <c r="G106" s="43"/>
      <c r="H106" s="43"/>
      <c r="I106" s="224"/>
      <c r="J106" s="43"/>
      <c r="K106" s="43"/>
      <c r="L106" s="47"/>
      <c r="M106" s="225"/>
      <c r="N106" s="226"/>
      <c r="O106" s="87"/>
      <c r="P106" s="87"/>
      <c r="Q106" s="87"/>
      <c r="R106" s="87"/>
      <c r="S106" s="87"/>
      <c r="T106" s="88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T106" s="20" t="s">
        <v>444</v>
      </c>
      <c r="AU106" s="20" t="s">
        <v>80</v>
      </c>
    </row>
    <row r="107" s="2" customFormat="1" ht="24.15" customHeight="1">
      <c r="A107" s="41"/>
      <c r="B107" s="42"/>
      <c r="C107" s="256" t="s">
        <v>153</v>
      </c>
      <c r="D107" s="256" t="s">
        <v>464</v>
      </c>
      <c r="E107" s="257" t="s">
        <v>568</v>
      </c>
      <c r="F107" s="258" t="s">
        <v>569</v>
      </c>
      <c r="G107" s="259" t="s">
        <v>441</v>
      </c>
      <c r="H107" s="260">
        <v>3</v>
      </c>
      <c r="I107" s="261"/>
      <c r="J107" s="262">
        <f>ROUND(I107*H107,2)</f>
        <v>0</v>
      </c>
      <c r="K107" s="258" t="s">
        <v>19</v>
      </c>
      <c r="L107" s="263"/>
      <c r="M107" s="264" t="s">
        <v>19</v>
      </c>
      <c r="N107" s="265" t="s">
        <v>42</v>
      </c>
      <c r="O107" s="87"/>
      <c r="P107" s="218">
        <f>O107*H107</f>
        <v>0</v>
      </c>
      <c r="Q107" s="218">
        <v>0</v>
      </c>
      <c r="R107" s="218">
        <f>Q107*H107</f>
        <v>0</v>
      </c>
      <c r="S107" s="218">
        <v>0</v>
      </c>
      <c r="T107" s="219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20" t="s">
        <v>207</v>
      </c>
      <c r="AT107" s="220" t="s">
        <v>464</v>
      </c>
      <c r="AU107" s="220" t="s">
        <v>80</v>
      </c>
      <c r="AY107" s="20" t="s">
        <v>133</v>
      </c>
      <c r="BE107" s="221">
        <f>IF(N107="základní",J107,0)</f>
        <v>0</v>
      </c>
      <c r="BF107" s="221">
        <f>IF(N107="snížená",J107,0)</f>
        <v>0</v>
      </c>
      <c r="BG107" s="221">
        <f>IF(N107="zákl. přenesená",J107,0)</f>
        <v>0</v>
      </c>
      <c r="BH107" s="221">
        <f>IF(N107="sníž. přenesená",J107,0)</f>
        <v>0</v>
      </c>
      <c r="BI107" s="221">
        <f>IF(N107="nulová",J107,0)</f>
        <v>0</v>
      </c>
      <c r="BJ107" s="20" t="s">
        <v>78</v>
      </c>
      <c r="BK107" s="221">
        <f>ROUND(I107*H107,2)</f>
        <v>0</v>
      </c>
      <c r="BL107" s="20" t="s">
        <v>170</v>
      </c>
      <c r="BM107" s="220" t="s">
        <v>570</v>
      </c>
    </row>
    <row r="108" s="2" customFormat="1" ht="16.5" customHeight="1">
      <c r="A108" s="41"/>
      <c r="B108" s="42"/>
      <c r="C108" s="209" t="s">
        <v>172</v>
      </c>
      <c r="D108" s="209" t="s">
        <v>134</v>
      </c>
      <c r="E108" s="210" t="s">
        <v>571</v>
      </c>
      <c r="F108" s="211" t="s">
        <v>572</v>
      </c>
      <c r="G108" s="212" t="s">
        <v>441</v>
      </c>
      <c r="H108" s="213">
        <v>9</v>
      </c>
      <c r="I108" s="214"/>
      <c r="J108" s="215">
        <f>ROUND(I108*H108,2)</f>
        <v>0</v>
      </c>
      <c r="K108" s="211" t="s">
        <v>442</v>
      </c>
      <c r="L108" s="47"/>
      <c r="M108" s="216" t="s">
        <v>19</v>
      </c>
      <c r="N108" s="217" t="s">
        <v>42</v>
      </c>
      <c r="O108" s="87"/>
      <c r="P108" s="218">
        <f>O108*H108</f>
        <v>0</v>
      </c>
      <c r="Q108" s="218">
        <v>0</v>
      </c>
      <c r="R108" s="218">
        <f>Q108*H108</f>
        <v>0</v>
      </c>
      <c r="S108" s="218">
        <v>0</v>
      </c>
      <c r="T108" s="219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20" t="s">
        <v>170</v>
      </c>
      <c r="AT108" s="220" t="s">
        <v>134</v>
      </c>
      <c r="AU108" s="220" t="s">
        <v>80</v>
      </c>
      <c r="AY108" s="20" t="s">
        <v>133</v>
      </c>
      <c r="BE108" s="221">
        <f>IF(N108="základní",J108,0)</f>
        <v>0</v>
      </c>
      <c r="BF108" s="221">
        <f>IF(N108="snížená",J108,0)</f>
        <v>0</v>
      </c>
      <c r="BG108" s="221">
        <f>IF(N108="zákl. přenesená",J108,0)</f>
        <v>0</v>
      </c>
      <c r="BH108" s="221">
        <f>IF(N108="sníž. přenesená",J108,0)</f>
        <v>0</v>
      </c>
      <c r="BI108" s="221">
        <f>IF(N108="nulová",J108,0)</f>
        <v>0</v>
      </c>
      <c r="BJ108" s="20" t="s">
        <v>78</v>
      </c>
      <c r="BK108" s="221">
        <f>ROUND(I108*H108,2)</f>
        <v>0</v>
      </c>
      <c r="BL108" s="20" t="s">
        <v>170</v>
      </c>
      <c r="BM108" s="220" t="s">
        <v>573</v>
      </c>
    </row>
    <row r="109" s="2" customFormat="1">
      <c r="A109" s="41"/>
      <c r="B109" s="42"/>
      <c r="C109" s="43"/>
      <c r="D109" s="241" t="s">
        <v>444</v>
      </c>
      <c r="E109" s="43"/>
      <c r="F109" s="242" t="s">
        <v>574</v>
      </c>
      <c r="G109" s="43"/>
      <c r="H109" s="43"/>
      <c r="I109" s="224"/>
      <c r="J109" s="43"/>
      <c r="K109" s="43"/>
      <c r="L109" s="47"/>
      <c r="M109" s="225"/>
      <c r="N109" s="226"/>
      <c r="O109" s="87"/>
      <c r="P109" s="87"/>
      <c r="Q109" s="87"/>
      <c r="R109" s="87"/>
      <c r="S109" s="87"/>
      <c r="T109" s="88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T109" s="20" t="s">
        <v>444</v>
      </c>
      <c r="AU109" s="20" t="s">
        <v>80</v>
      </c>
    </row>
    <row r="110" s="2" customFormat="1" ht="33" customHeight="1">
      <c r="A110" s="41"/>
      <c r="B110" s="42"/>
      <c r="C110" s="256" t="s">
        <v>156</v>
      </c>
      <c r="D110" s="256" t="s">
        <v>464</v>
      </c>
      <c r="E110" s="257" t="s">
        <v>575</v>
      </c>
      <c r="F110" s="258" t="s">
        <v>576</v>
      </c>
      <c r="G110" s="259" t="s">
        <v>441</v>
      </c>
      <c r="H110" s="260">
        <v>9</v>
      </c>
      <c r="I110" s="261"/>
      <c r="J110" s="262">
        <f>ROUND(I110*H110,2)</f>
        <v>0</v>
      </c>
      <c r="K110" s="258" t="s">
        <v>19</v>
      </c>
      <c r="L110" s="263"/>
      <c r="M110" s="280" t="s">
        <v>19</v>
      </c>
      <c r="N110" s="281" t="s">
        <v>42</v>
      </c>
      <c r="O110" s="230"/>
      <c r="P110" s="231">
        <f>O110*H110</f>
        <v>0</v>
      </c>
      <c r="Q110" s="231">
        <v>0</v>
      </c>
      <c r="R110" s="231">
        <f>Q110*H110</f>
        <v>0</v>
      </c>
      <c r="S110" s="231">
        <v>0</v>
      </c>
      <c r="T110" s="232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20" t="s">
        <v>207</v>
      </c>
      <c r="AT110" s="220" t="s">
        <v>464</v>
      </c>
      <c r="AU110" s="220" t="s">
        <v>80</v>
      </c>
      <c r="AY110" s="20" t="s">
        <v>133</v>
      </c>
      <c r="BE110" s="221">
        <f>IF(N110="základní",J110,0)</f>
        <v>0</v>
      </c>
      <c r="BF110" s="221">
        <f>IF(N110="snížená",J110,0)</f>
        <v>0</v>
      </c>
      <c r="BG110" s="221">
        <f>IF(N110="zákl. přenesená",J110,0)</f>
        <v>0</v>
      </c>
      <c r="BH110" s="221">
        <f>IF(N110="sníž. přenesená",J110,0)</f>
        <v>0</v>
      </c>
      <c r="BI110" s="221">
        <f>IF(N110="nulová",J110,0)</f>
        <v>0</v>
      </c>
      <c r="BJ110" s="20" t="s">
        <v>78</v>
      </c>
      <c r="BK110" s="221">
        <f>ROUND(I110*H110,2)</f>
        <v>0</v>
      </c>
      <c r="BL110" s="20" t="s">
        <v>170</v>
      </c>
      <c r="BM110" s="220" t="s">
        <v>577</v>
      </c>
    </row>
    <row r="111" s="2" customFormat="1" ht="6.96" customHeight="1">
      <c r="A111" s="41"/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47"/>
      <c r="M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</row>
  </sheetData>
  <sheetProtection sheet="1" autoFilter="0" formatColumns="0" formatRows="0" objects="1" scenarios="1" spinCount="100000" saltValue="CsWw/JOb9vpL42m/rSYze16lLT6CuOIVKofbttXlToK4JUGXta6YvLYU/nsYHbJJjXICbqw/nSCw5ki0uj3IHg==" hashValue="kzlBlQ33Nt7NiAs3L7v22ACPpNJAm3S7S1xSoMY/p4PipX2pIQGEzLr16zPglHNn8n++JxkPZyJ52oGpHnXs2Q==" algorithmName="SHA-512" password="CC35"/>
  <autoFilter ref="C92:K110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hyperlinks>
    <hyperlink ref="F97" r:id="rId1" display="https://podminky.urs.cz/item/CS_URS_2022_02/741210001"/>
    <hyperlink ref="F100" r:id="rId2" display="https://podminky.urs.cz/item/CS_URS_2022_02/741310201"/>
    <hyperlink ref="F103" r:id="rId3" display="https://podminky.urs.cz/item/CS_URS_2022_02/741320101"/>
    <hyperlink ref="F106" r:id="rId4" display="https://podminky.urs.cz/item/CS_URS_2022_02/741321001"/>
    <hyperlink ref="F109" r:id="rId5" display="https://podminky.urs.cz/item/CS_URS_2022_02/74133105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6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3"/>
      <c r="AT3" s="20" t="s">
        <v>80</v>
      </c>
    </row>
    <row r="4" s="1" customFormat="1" ht="24.96" customHeight="1">
      <c r="B4" s="23"/>
      <c r="D4" s="144" t="s">
        <v>97</v>
      </c>
      <c r="L4" s="23"/>
      <c r="M4" s="145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46" t="s">
        <v>16</v>
      </c>
      <c r="L6" s="23"/>
    </row>
    <row r="7" s="1" customFormat="1" ht="16.5" customHeight="1">
      <c r="B7" s="23"/>
      <c r="E7" s="147" t="str">
        <f>'Rekapitulace stavby'!K6</f>
        <v>ZŠ F-M, Lískovec 320 – hydroizolace spodní stavby I.etapa</v>
      </c>
      <c r="F7" s="146"/>
      <c r="G7" s="146"/>
      <c r="H7" s="146"/>
      <c r="L7" s="23"/>
    </row>
    <row r="8" s="2" customFormat="1" ht="12" customHeight="1">
      <c r="A8" s="41"/>
      <c r="B8" s="47"/>
      <c r="C8" s="41"/>
      <c r="D8" s="146" t="s">
        <v>98</v>
      </c>
      <c r="E8" s="41"/>
      <c r="F8" s="41"/>
      <c r="G8" s="41"/>
      <c r="H8" s="41"/>
      <c r="I8" s="41"/>
      <c r="J8" s="41"/>
      <c r="K8" s="41"/>
      <c r="L8" s="14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9" t="s">
        <v>578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6" t="s">
        <v>18</v>
      </c>
      <c r="E11" s="41"/>
      <c r="F11" s="136" t="s">
        <v>19</v>
      </c>
      <c r="G11" s="41"/>
      <c r="H11" s="41"/>
      <c r="I11" s="146" t="s">
        <v>20</v>
      </c>
      <c r="J11" s="136" t="s">
        <v>19</v>
      </c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6" t="s">
        <v>21</v>
      </c>
      <c r="E12" s="41"/>
      <c r="F12" s="136" t="s">
        <v>22</v>
      </c>
      <c r="G12" s="41"/>
      <c r="H12" s="41"/>
      <c r="I12" s="146" t="s">
        <v>23</v>
      </c>
      <c r="J12" s="150" t="str">
        <f>'Rekapitulace stavby'!AN8</f>
        <v>21. 11. 2022</v>
      </c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25</v>
      </c>
      <c r="E14" s="41"/>
      <c r="F14" s="41"/>
      <c r="G14" s="41"/>
      <c r="H14" s="41"/>
      <c r="I14" s="146" t="s">
        <v>26</v>
      </c>
      <c r="J14" s="136" t="s">
        <v>19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27</v>
      </c>
      <c r="F15" s="41"/>
      <c r="G15" s="41"/>
      <c r="H15" s="41"/>
      <c r="I15" s="146" t="s">
        <v>28</v>
      </c>
      <c r="J15" s="136" t="s">
        <v>19</v>
      </c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6" t="s">
        <v>29</v>
      </c>
      <c r="E17" s="41"/>
      <c r="F17" s="41"/>
      <c r="G17" s="41"/>
      <c r="H17" s="41"/>
      <c r="I17" s="146" t="s">
        <v>26</v>
      </c>
      <c r="J17" s="36" t="str">
        <f>'Rekapitulace stavby'!AN13</f>
        <v>Vyplň údaj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6"/>
      <c r="G18" s="136"/>
      <c r="H18" s="136"/>
      <c r="I18" s="146" t="s">
        <v>28</v>
      </c>
      <c r="J18" s="36" t="str">
        <f>'Rekapitulace stavby'!AN14</f>
        <v>Vyplň údaj</v>
      </c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6" t="s">
        <v>31</v>
      </c>
      <c r="E20" s="41"/>
      <c r="F20" s="41"/>
      <c r="G20" s="41"/>
      <c r="H20" s="41"/>
      <c r="I20" s="146" t="s">
        <v>26</v>
      </c>
      <c r="J20" s="136" t="s">
        <v>19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32</v>
      </c>
      <c r="F21" s="41"/>
      <c r="G21" s="41"/>
      <c r="H21" s="41"/>
      <c r="I21" s="146" t="s">
        <v>28</v>
      </c>
      <c r="J21" s="136" t="s">
        <v>19</v>
      </c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6" t="s">
        <v>34</v>
      </c>
      <c r="E23" s="41"/>
      <c r="F23" s="41"/>
      <c r="G23" s="41"/>
      <c r="H23" s="41"/>
      <c r="I23" s="146" t="s">
        <v>26</v>
      </c>
      <c r="J23" s="136" t="s">
        <v>19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32</v>
      </c>
      <c r="F24" s="41"/>
      <c r="G24" s="41"/>
      <c r="H24" s="41"/>
      <c r="I24" s="146" t="s">
        <v>28</v>
      </c>
      <c r="J24" s="136" t="s">
        <v>19</v>
      </c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6" t="s">
        <v>35</v>
      </c>
      <c r="E26" s="41"/>
      <c r="F26" s="41"/>
      <c r="G26" s="41"/>
      <c r="H26" s="41"/>
      <c r="I26" s="41"/>
      <c r="J26" s="41"/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71.25" customHeight="1">
      <c r="A27" s="151"/>
      <c r="B27" s="152"/>
      <c r="C27" s="151"/>
      <c r="D27" s="151"/>
      <c r="E27" s="153" t="s">
        <v>36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5"/>
      <c r="E29" s="155"/>
      <c r="F29" s="155"/>
      <c r="G29" s="155"/>
      <c r="H29" s="155"/>
      <c r="I29" s="155"/>
      <c r="J29" s="155"/>
      <c r="K29" s="155"/>
      <c r="L29" s="148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6" t="s">
        <v>37</v>
      </c>
      <c r="E30" s="41"/>
      <c r="F30" s="41"/>
      <c r="G30" s="41"/>
      <c r="H30" s="41"/>
      <c r="I30" s="41"/>
      <c r="J30" s="157">
        <f>ROUND(J100, 2)</f>
        <v>0</v>
      </c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8" t="s">
        <v>39</v>
      </c>
      <c r="G32" s="41"/>
      <c r="H32" s="41"/>
      <c r="I32" s="158" t="s">
        <v>38</v>
      </c>
      <c r="J32" s="158" t="s">
        <v>40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9" t="s">
        <v>41</v>
      </c>
      <c r="E33" s="146" t="s">
        <v>42</v>
      </c>
      <c r="F33" s="160">
        <f>ROUND((SUM(BE100:BE616)),  2)</f>
        <v>0</v>
      </c>
      <c r="G33" s="41"/>
      <c r="H33" s="41"/>
      <c r="I33" s="161">
        <v>0.20999999999999999</v>
      </c>
      <c r="J33" s="160">
        <f>ROUND(((SUM(BE100:BE616))*I33),  2)</f>
        <v>0</v>
      </c>
      <c r="K33" s="41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6" t="s">
        <v>43</v>
      </c>
      <c r="F34" s="160">
        <f>ROUND((SUM(BF100:BF616)),  2)</f>
        <v>0</v>
      </c>
      <c r="G34" s="41"/>
      <c r="H34" s="41"/>
      <c r="I34" s="161">
        <v>0.14999999999999999</v>
      </c>
      <c r="J34" s="160">
        <f>ROUND(((SUM(BF100:BF616))*I34),  2)</f>
        <v>0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6" t="s">
        <v>44</v>
      </c>
      <c r="F35" s="160">
        <f>ROUND((SUM(BG100:BG616)),  2)</f>
        <v>0</v>
      </c>
      <c r="G35" s="41"/>
      <c r="H35" s="41"/>
      <c r="I35" s="161">
        <v>0.20999999999999999</v>
      </c>
      <c r="J35" s="160">
        <f>0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6" t="s">
        <v>45</v>
      </c>
      <c r="F36" s="160">
        <f>ROUND((SUM(BH100:BH616)),  2)</f>
        <v>0</v>
      </c>
      <c r="G36" s="41"/>
      <c r="H36" s="41"/>
      <c r="I36" s="161">
        <v>0.14999999999999999</v>
      </c>
      <c r="J36" s="160">
        <f>0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46</v>
      </c>
      <c r="F37" s="160">
        <f>ROUND((SUM(BI100:BI616)),  2)</f>
        <v>0</v>
      </c>
      <c r="G37" s="41"/>
      <c r="H37" s="41"/>
      <c r="I37" s="161">
        <v>0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2"/>
      <c r="D39" s="163" t="s">
        <v>47</v>
      </c>
      <c r="E39" s="164"/>
      <c r="F39" s="164"/>
      <c r="G39" s="165" t="s">
        <v>48</v>
      </c>
      <c r="H39" s="166" t="s">
        <v>49</v>
      </c>
      <c r="I39" s="164"/>
      <c r="J39" s="167">
        <f>SUM(J30:J37)</f>
        <v>0</v>
      </c>
      <c r="K39" s="168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9"/>
      <c r="C40" s="170"/>
      <c r="D40" s="170"/>
      <c r="E40" s="170"/>
      <c r="F40" s="170"/>
      <c r="G40" s="170"/>
      <c r="H40" s="170"/>
      <c r="I40" s="170"/>
      <c r="J40" s="170"/>
      <c r="K40" s="170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48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103</v>
      </c>
      <c r="D45" s="43"/>
      <c r="E45" s="43"/>
      <c r="F45" s="43"/>
      <c r="G45" s="43"/>
      <c r="H45" s="43"/>
      <c r="I45" s="43"/>
      <c r="J45" s="43"/>
      <c r="K45" s="43"/>
      <c r="L45" s="148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ZŠ F-M, Lískovec 320 – hydroizolace spodní stavby I.etapa</v>
      </c>
      <c r="F48" s="35"/>
      <c r="G48" s="35"/>
      <c r="H48" s="35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98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03 - Odvodnění terénu a hydroizolace</v>
      </c>
      <c r="F50" s="43"/>
      <c r="G50" s="43"/>
      <c r="H50" s="43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K Sedlištím 320, Lískovec, 738 01</v>
      </c>
      <c r="G52" s="43"/>
      <c r="H52" s="43"/>
      <c r="I52" s="35" t="s">
        <v>23</v>
      </c>
      <c r="J52" s="75" t="str">
        <f>IF(J12="","",J12)</f>
        <v>21. 11. 2022</v>
      </c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>Statutární město Frýdek-Místek</v>
      </c>
      <c r="G54" s="43"/>
      <c r="H54" s="43"/>
      <c r="I54" s="35" t="s">
        <v>31</v>
      </c>
      <c r="J54" s="39" t="str">
        <f>E21</f>
        <v>BENEPRO, a.s.</v>
      </c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34</v>
      </c>
      <c r="J55" s="39" t="str">
        <f>E24</f>
        <v>BENEPRO, a.s.</v>
      </c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104</v>
      </c>
      <c r="D57" s="175"/>
      <c r="E57" s="175"/>
      <c r="F57" s="175"/>
      <c r="G57" s="175"/>
      <c r="H57" s="175"/>
      <c r="I57" s="175"/>
      <c r="J57" s="176" t="s">
        <v>105</v>
      </c>
      <c r="K57" s="175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7" t="s">
        <v>69</v>
      </c>
      <c r="D59" s="43"/>
      <c r="E59" s="43"/>
      <c r="F59" s="43"/>
      <c r="G59" s="43"/>
      <c r="H59" s="43"/>
      <c r="I59" s="43"/>
      <c r="J59" s="105">
        <f>J100</f>
        <v>0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106</v>
      </c>
    </row>
    <row r="60" s="9" customFormat="1" ht="24.96" customHeight="1">
      <c r="A60" s="9"/>
      <c r="B60" s="178"/>
      <c r="C60" s="179"/>
      <c r="D60" s="180" t="s">
        <v>429</v>
      </c>
      <c r="E60" s="181"/>
      <c r="F60" s="181"/>
      <c r="G60" s="181"/>
      <c r="H60" s="181"/>
      <c r="I60" s="181"/>
      <c r="J60" s="182">
        <f>J101</f>
        <v>0</v>
      </c>
      <c r="K60" s="179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2" customFormat="1" ht="19.92" customHeight="1">
      <c r="A61" s="12"/>
      <c r="B61" s="234"/>
      <c r="C61" s="128"/>
      <c r="D61" s="235" t="s">
        <v>579</v>
      </c>
      <c r="E61" s="236"/>
      <c r="F61" s="236"/>
      <c r="G61" s="236"/>
      <c r="H61" s="236"/>
      <c r="I61" s="236"/>
      <c r="J61" s="237">
        <f>J102</f>
        <v>0</v>
      </c>
      <c r="K61" s="128"/>
      <c r="L61" s="238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="12" customFormat="1" ht="19.92" customHeight="1">
      <c r="A62" s="12"/>
      <c r="B62" s="234"/>
      <c r="C62" s="128"/>
      <c r="D62" s="235" t="s">
        <v>580</v>
      </c>
      <c r="E62" s="236"/>
      <c r="F62" s="236"/>
      <c r="G62" s="236"/>
      <c r="H62" s="236"/>
      <c r="I62" s="236"/>
      <c r="J62" s="237">
        <f>J219</f>
        <v>0</v>
      </c>
      <c r="K62" s="128"/>
      <c r="L62" s="238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="12" customFormat="1" ht="19.92" customHeight="1">
      <c r="A63" s="12"/>
      <c r="B63" s="234"/>
      <c r="C63" s="128"/>
      <c r="D63" s="235" t="s">
        <v>581</v>
      </c>
      <c r="E63" s="236"/>
      <c r="F63" s="236"/>
      <c r="G63" s="236"/>
      <c r="H63" s="236"/>
      <c r="I63" s="236"/>
      <c r="J63" s="237">
        <f>J248</f>
        <v>0</v>
      </c>
      <c r="K63" s="128"/>
      <c r="L63" s="238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="12" customFormat="1" ht="19.92" customHeight="1">
      <c r="A64" s="12"/>
      <c r="B64" s="234"/>
      <c r="C64" s="128"/>
      <c r="D64" s="235" t="s">
        <v>582</v>
      </c>
      <c r="E64" s="236"/>
      <c r="F64" s="236"/>
      <c r="G64" s="236"/>
      <c r="H64" s="236"/>
      <c r="I64" s="236"/>
      <c r="J64" s="237">
        <f>J259</f>
        <v>0</v>
      </c>
      <c r="K64" s="128"/>
      <c r="L64" s="238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="12" customFormat="1" ht="19.92" customHeight="1">
      <c r="A65" s="12"/>
      <c r="B65" s="234"/>
      <c r="C65" s="128"/>
      <c r="D65" s="235" t="s">
        <v>583</v>
      </c>
      <c r="E65" s="236"/>
      <c r="F65" s="236"/>
      <c r="G65" s="236"/>
      <c r="H65" s="236"/>
      <c r="I65" s="236"/>
      <c r="J65" s="237">
        <f>J297</f>
        <v>0</v>
      </c>
      <c r="K65" s="128"/>
      <c r="L65" s="238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="12" customFormat="1" ht="19.92" customHeight="1">
      <c r="A66" s="12"/>
      <c r="B66" s="234"/>
      <c r="C66" s="128"/>
      <c r="D66" s="235" t="s">
        <v>584</v>
      </c>
      <c r="E66" s="236"/>
      <c r="F66" s="236"/>
      <c r="G66" s="236"/>
      <c r="H66" s="236"/>
      <c r="I66" s="236"/>
      <c r="J66" s="237">
        <f>J319</f>
        <v>0</v>
      </c>
      <c r="K66" s="128"/>
      <c r="L66" s="238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="12" customFormat="1" ht="19.92" customHeight="1">
      <c r="A67" s="12"/>
      <c r="B67" s="234"/>
      <c r="C67" s="128"/>
      <c r="D67" s="235" t="s">
        <v>430</v>
      </c>
      <c r="E67" s="236"/>
      <c r="F67" s="236"/>
      <c r="G67" s="236"/>
      <c r="H67" s="236"/>
      <c r="I67" s="236"/>
      <c r="J67" s="237">
        <f>J375</f>
        <v>0</v>
      </c>
      <c r="K67" s="128"/>
      <c r="L67" s="238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="12" customFormat="1" ht="19.92" customHeight="1">
      <c r="A68" s="12"/>
      <c r="B68" s="234"/>
      <c r="C68" s="128"/>
      <c r="D68" s="235" t="s">
        <v>585</v>
      </c>
      <c r="E68" s="236"/>
      <c r="F68" s="236"/>
      <c r="G68" s="236"/>
      <c r="H68" s="236"/>
      <c r="I68" s="236"/>
      <c r="J68" s="237">
        <f>J449</f>
        <v>0</v>
      </c>
      <c r="K68" s="128"/>
      <c r="L68" s="238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="12" customFormat="1" ht="19.92" customHeight="1">
      <c r="A69" s="12"/>
      <c r="B69" s="234"/>
      <c r="C69" s="128"/>
      <c r="D69" s="235" t="s">
        <v>586</v>
      </c>
      <c r="E69" s="236"/>
      <c r="F69" s="236"/>
      <c r="G69" s="236"/>
      <c r="H69" s="236"/>
      <c r="I69" s="236"/>
      <c r="J69" s="237">
        <f>J460</f>
        <v>0</v>
      </c>
      <c r="K69" s="128"/>
      <c r="L69" s="238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="9" customFormat="1" ht="24.96" customHeight="1">
      <c r="A70" s="9"/>
      <c r="B70" s="178"/>
      <c r="C70" s="179"/>
      <c r="D70" s="180" t="s">
        <v>541</v>
      </c>
      <c r="E70" s="181"/>
      <c r="F70" s="181"/>
      <c r="G70" s="181"/>
      <c r="H70" s="181"/>
      <c r="I70" s="181"/>
      <c r="J70" s="182">
        <f>J463</f>
        <v>0</v>
      </c>
      <c r="K70" s="179"/>
      <c r="L70" s="18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2" customFormat="1" ht="19.92" customHeight="1">
      <c r="A71" s="12"/>
      <c r="B71" s="234"/>
      <c r="C71" s="128"/>
      <c r="D71" s="235" t="s">
        <v>587</v>
      </c>
      <c r="E71" s="236"/>
      <c r="F71" s="236"/>
      <c r="G71" s="236"/>
      <c r="H71" s="236"/>
      <c r="I71" s="236"/>
      <c r="J71" s="237">
        <f>J464</f>
        <v>0</v>
      </c>
      <c r="K71" s="128"/>
      <c r="L71" s="238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="12" customFormat="1" ht="19.92" customHeight="1">
      <c r="A72" s="12"/>
      <c r="B72" s="234"/>
      <c r="C72" s="128"/>
      <c r="D72" s="235" t="s">
        <v>588</v>
      </c>
      <c r="E72" s="236"/>
      <c r="F72" s="236"/>
      <c r="G72" s="236"/>
      <c r="H72" s="236"/>
      <c r="I72" s="236"/>
      <c r="J72" s="237">
        <f>J555</f>
        <v>0</v>
      </c>
      <c r="K72" s="128"/>
      <c r="L72" s="238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="12" customFormat="1" ht="19.92" customHeight="1">
      <c r="A73" s="12"/>
      <c r="B73" s="234"/>
      <c r="C73" s="128"/>
      <c r="D73" s="235" t="s">
        <v>589</v>
      </c>
      <c r="E73" s="236"/>
      <c r="F73" s="236"/>
      <c r="G73" s="236"/>
      <c r="H73" s="236"/>
      <c r="I73" s="236"/>
      <c r="J73" s="237">
        <f>J570</f>
        <v>0</v>
      </c>
      <c r="K73" s="128"/>
      <c r="L73" s="238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="12" customFormat="1" ht="19.92" customHeight="1">
      <c r="A74" s="12"/>
      <c r="B74" s="234"/>
      <c r="C74" s="128"/>
      <c r="D74" s="235" t="s">
        <v>590</v>
      </c>
      <c r="E74" s="236"/>
      <c r="F74" s="236"/>
      <c r="G74" s="236"/>
      <c r="H74" s="236"/>
      <c r="I74" s="236"/>
      <c r="J74" s="237">
        <f>J586</f>
        <v>0</v>
      </c>
      <c r="K74" s="128"/>
      <c r="L74" s="238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="9" customFormat="1" ht="24.96" customHeight="1">
      <c r="A75" s="9"/>
      <c r="B75" s="178"/>
      <c r="C75" s="179"/>
      <c r="D75" s="180" t="s">
        <v>591</v>
      </c>
      <c r="E75" s="181"/>
      <c r="F75" s="181"/>
      <c r="G75" s="181"/>
      <c r="H75" s="181"/>
      <c r="I75" s="181"/>
      <c r="J75" s="182">
        <f>J598</f>
        <v>0</v>
      </c>
      <c r="K75" s="179"/>
      <c r="L75" s="183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12" customFormat="1" ht="19.92" customHeight="1">
      <c r="A76" s="12"/>
      <c r="B76" s="234"/>
      <c r="C76" s="128"/>
      <c r="D76" s="235" t="s">
        <v>592</v>
      </c>
      <c r="E76" s="236"/>
      <c r="F76" s="236"/>
      <c r="G76" s="236"/>
      <c r="H76" s="236"/>
      <c r="I76" s="236"/>
      <c r="J76" s="237">
        <f>J599</f>
        <v>0</v>
      </c>
      <c r="K76" s="128"/>
      <c r="L76" s="238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="12" customFormat="1" ht="19.92" customHeight="1">
      <c r="A77" s="12"/>
      <c r="B77" s="234"/>
      <c r="C77" s="128"/>
      <c r="D77" s="235" t="s">
        <v>593</v>
      </c>
      <c r="E77" s="236"/>
      <c r="F77" s="236"/>
      <c r="G77" s="236"/>
      <c r="H77" s="236"/>
      <c r="I77" s="236"/>
      <c r="J77" s="237">
        <f>J602</f>
        <v>0</v>
      </c>
      <c r="K77" s="128"/>
      <c r="L77" s="238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="12" customFormat="1" ht="19.92" customHeight="1">
      <c r="A78" s="12"/>
      <c r="B78" s="234"/>
      <c r="C78" s="128"/>
      <c r="D78" s="235" t="s">
        <v>594</v>
      </c>
      <c r="E78" s="236"/>
      <c r="F78" s="236"/>
      <c r="G78" s="236"/>
      <c r="H78" s="236"/>
      <c r="I78" s="236"/>
      <c r="J78" s="237">
        <f>J606</f>
        <v>0</v>
      </c>
      <c r="K78" s="128"/>
      <c r="L78" s="238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="12" customFormat="1" ht="19.92" customHeight="1">
      <c r="A79" s="12"/>
      <c r="B79" s="234"/>
      <c r="C79" s="128"/>
      <c r="D79" s="235" t="s">
        <v>595</v>
      </c>
      <c r="E79" s="236"/>
      <c r="F79" s="236"/>
      <c r="G79" s="236"/>
      <c r="H79" s="236"/>
      <c r="I79" s="236"/>
      <c r="J79" s="237">
        <f>J609</f>
        <v>0</v>
      </c>
      <c r="K79" s="128"/>
      <c r="L79" s="238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="12" customFormat="1" ht="19.92" customHeight="1">
      <c r="A80" s="12"/>
      <c r="B80" s="234"/>
      <c r="C80" s="128"/>
      <c r="D80" s="235" t="s">
        <v>596</v>
      </c>
      <c r="E80" s="236"/>
      <c r="F80" s="236"/>
      <c r="G80" s="236"/>
      <c r="H80" s="236"/>
      <c r="I80" s="236"/>
      <c r="J80" s="237">
        <f>J613</f>
        <v>0</v>
      </c>
      <c r="K80" s="128"/>
      <c r="L80" s="238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="2" customFormat="1" ht="21.84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6.96" customHeight="1">
      <c r="A82" s="41"/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6" s="2" customFormat="1" ht="6.96" customHeight="1">
      <c r="A86" s="41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24.96" customHeight="1">
      <c r="A87" s="41"/>
      <c r="B87" s="42"/>
      <c r="C87" s="26" t="s">
        <v>119</v>
      </c>
      <c r="D87" s="43"/>
      <c r="E87" s="43"/>
      <c r="F87" s="43"/>
      <c r="G87" s="43"/>
      <c r="H87" s="43"/>
      <c r="I87" s="43"/>
      <c r="J87" s="43"/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2" customHeight="1">
      <c r="A89" s="41"/>
      <c r="B89" s="42"/>
      <c r="C89" s="35" t="s">
        <v>16</v>
      </c>
      <c r="D89" s="43"/>
      <c r="E89" s="43"/>
      <c r="F89" s="43"/>
      <c r="G89" s="43"/>
      <c r="H89" s="43"/>
      <c r="I89" s="43"/>
      <c r="J89" s="43"/>
      <c r="K89" s="43"/>
      <c r="L89" s="148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16.5" customHeight="1">
      <c r="A90" s="41"/>
      <c r="B90" s="42"/>
      <c r="C90" s="43"/>
      <c r="D90" s="43"/>
      <c r="E90" s="173" t="str">
        <f>E7</f>
        <v>ZŠ F-M, Lískovec 320 – hydroizolace spodní stavby I.etapa</v>
      </c>
      <c r="F90" s="35"/>
      <c r="G90" s="35"/>
      <c r="H90" s="35"/>
      <c r="I90" s="43"/>
      <c r="J90" s="43"/>
      <c r="K90" s="43"/>
      <c r="L90" s="148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2" customHeight="1">
      <c r="A91" s="41"/>
      <c r="B91" s="42"/>
      <c r="C91" s="35" t="s">
        <v>98</v>
      </c>
      <c r="D91" s="43"/>
      <c r="E91" s="43"/>
      <c r="F91" s="43"/>
      <c r="G91" s="43"/>
      <c r="H91" s="43"/>
      <c r="I91" s="43"/>
      <c r="J91" s="43"/>
      <c r="K91" s="43"/>
      <c r="L91" s="148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6.5" customHeight="1">
      <c r="A92" s="41"/>
      <c r="B92" s="42"/>
      <c r="C92" s="43"/>
      <c r="D92" s="43"/>
      <c r="E92" s="72" t="str">
        <f>E9</f>
        <v>SO 03 - Odvodnění terénu a hydroizolace</v>
      </c>
      <c r="F92" s="43"/>
      <c r="G92" s="43"/>
      <c r="H92" s="43"/>
      <c r="I92" s="43"/>
      <c r="J92" s="43"/>
      <c r="K92" s="43"/>
      <c r="L92" s="148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6.96" customHeight="1">
      <c r="A93" s="41"/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148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2" customHeight="1">
      <c r="A94" s="41"/>
      <c r="B94" s="42"/>
      <c r="C94" s="35" t="s">
        <v>21</v>
      </c>
      <c r="D94" s="43"/>
      <c r="E94" s="43"/>
      <c r="F94" s="30" t="str">
        <f>F12</f>
        <v>K Sedlištím 320, Lískovec, 738 01</v>
      </c>
      <c r="G94" s="43"/>
      <c r="H94" s="43"/>
      <c r="I94" s="35" t="s">
        <v>23</v>
      </c>
      <c r="J94" s="75" t="str">
        <f>IF(J12="","",J12)</f>
        <v>21. 11. 2022</v>
      </c>
      <c r="K94" s="43"/>
      <c r="L94" s="148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6.96" customHeight="1">
      <c r="A95" s="4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148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2" customFormat="1" ht="15.15" customHeight="1">
      <c r="A96" s="41"/>
      <c r="B96" s="42"/>
      <c r="C96" s="35" t="s">
        <v>25</v>
      </c>
      <c r="D96" s="43"/>
      <c r="E96" s="43"/>
      <c r="F96" s="30" t="str">
        <f>E15</f>
        <v>Statutární město Frýdek-Místek</v>
      </c>
      <c r="G96" s="43"/>
      <c r="H96" s="43"/>
      <c r="I96" s="35" t="s">
        <v>31</v>
      </c>
      <c r="J96" s="39" t="str">
        <f>E21</f>
        <v>BENEPRO, a.s.</v>
      </c>
      <c r="K96" s="43"/>
      <c r="L96" s="148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s="2" customFormat="1" ht="15.15" customHeight="1">
      <c r="A97" s="41"/>
      <c r="B97" s="42"/>
      <c r="C97" s="35" t="s">
        <v>29</v>
      </c>
      <c r="D97" s="43"/>
      <c r="E97" s="43"/>
      <c r="F97" s="30" t="str">
        <f>IF(E18="","",E18)</f>
        <v>Vyplň údaj</v>
      </c>
      <c r="G97" s="43"/>
      <c r="H97" s="43"/>
      <c r="I97" s="35" t="s">
        <v>34</v>
      </c>
      <c r="J97" s="39" t="str">
        <f>E24</f>
        <v>BENEPRO, a.s.</v>
      </c>
      <c r="K97" s="43"/>
      <c r="L97" s="148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</row>
    <row r="98" s="2" customFormat="1" ht="10.32" customHeight="1">
      <c r="A98" s="41"/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148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</row>
    <row r="99" s="10" customFormat="1" ht="29.28" customHeight="1">
      <c r="A99" s="184"/>
      <c r="B99" s="185"/>
      <c r="C99" s="186" t="s">
        <v>120</v>
      </c>
      <c r="D99" s="187" t="s">
        <v>56</v>
      </c>
      <c r="E99" s="187" t="s">
        <v>52</v>
      </c>
      <c r="F99" s="187" t="s">
        <v>53</v>
      </c>
      <c r="G99" s="187" t="s">
        <v>121</v>
      </c>
      <c r="H99" s="187" t="s">
        <v>122</v>
      </c>
      <c r="I99" s="187" t="s">
        <v>123</v>
      </c>
      <c r="J99" s="187" t="s">
        <v>105</v>
      </c>
      <c r="K99" s="188" t="s">
        <v>124</v>
      </c>
      <c r="L99" s="189"/>
      <c r="M99" s="95" t="s">
        <v>19</v>
      </c>
      <c r="N99" s="96" t="s">
        <v>41</v>
      </c>
      <c r="O99" s="96" t="s">
        <v>125</v>
      </c>
      <c r="P99" s="96" t="s">
        <v>126</v>
      </c>
      <c r="Q99" s="96" t="s">
        <v>127</v>
      </c>
      <c r="R99" s="96" t="s">
        <v>128</v>
      </c>
      <c r="S99" s="96" t="s">
        <v>129</v>
      </c>
      <c r="T99" s="97" t="s">
        <v>130</v>
      </c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</row>
    <row r="100" s="2" customFormat="1" ht="22.8" customHeight="1">
      <c r="A100" s="41"/>
      <c r="B100" s="42"/>
      <c r="C100" s="102" t="s">
        <v>131</v>
      </c>
      <c r="D100" s="43"/>
      <c r="E100" s="43"/>
      <c r="F100" s="43"/>
      <c r="G100" s="43"/>
      <c r="H100" s="43"/>
      <c r="I100" s="43"/>
      <c r="J100" s="190">
        <f>BK100</f>
        <v>0</v>
      </c>
      <c r="K100" s="43"/>
      <c r="L100" s="47"/>
      <c r="M100" s="98"/>
      <c r="N100" s="191"/>
      <c r="O100" s="99"/>
      <c r="P100" s="192">
        <f>P101+P463+P598</f>
        <v>0</v>
      </c>
      <c r="Q100" s="99"/>
      <c r="R100" s="192">
        <f>R101+R463+R598</f>
        <v>564.99619528357198</v>
      </c>
      <c r="S100" s="99"/>
      <c r="T100" s="193">
        <f>T101+T463+T598</f>
        <v>111.89439900000001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20" t="s">
        <v>70</v>
      </c>
      <c r="AU100" s="20" t="s">
        <v>106</v>
      </c>
      <c r="BK100" s="194">
        <f>BK101+BK463+BK598</f>
        <v>0</v>
      </c>
    </row>
    <row r="101" s="11" customFormat="1" ht="25.92" customHeight="1">
      <c r="A101" s="11"/>
      <c r="B101" s="195"/>
      <c r="C101" s="196"/>
      <c r="D101" s="197" t="s">
        <v>70</v>
      </c>
      <c r="E101" s="198" t="s">
        <v>434</v>
      </c>
      <c r="F101" s="198" t="s">
        <v>435</v>
      </c>
      <c r="G101" s="196"/>
      <c r="H101" s="196"/>
      <c r="I101" s="199"/>
      <c r="J101" s="200">
        <f>BK101</f>
        <v>0</v>
      </c>
      <c r="K101" s="196"/>
      <c r="L101" s="201"/>
      <c r="M101" s="202"/>
      <c r="N101" s="203"/>
      <c r="O101" s="203"/>
      <c r="P101" s="204">
        <f>P102+P219+P248+P259+P297+P319+P375+P449+P460</f>
        <v>0</v>
      </c>
      <c r="Q101" s="203"/>
      <c r="R101" s="204">
        <f>R102+R219+R248+R259+R297+R319+R375+R449+R460</f>
        <v>559.57654661357196</v>
      </c>
      <c r="S101" s="203"/>
      <c r="T101" s="205">
        <f>T102+T219+T248+T259+T297+T319+T375+T449+T460</f>
        <v>109.8657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R101" s="206" t="s">
        <v>78</v>
      </c>
      <c r="AT101" s="207" t="s">
        <v>70</v>
      </c>
      <c r="AU101" s="207" t="s">
        <v>71</v>
      </c>
      <c r="AY101" s="206" t="s">
        <v>133</v>
      </c>
      <c r="BK101" s="208">
        <f>BK102+BK219+BK248+BK259+BK297+BK319+BK375+BK449+BK460</f>
        <v>0</v>
      </c>
    </row>
    <row r="102" s="11" customFormat="1" ht="22.8" customHeight="1">
      <c r="A102" s="11"/>
      <c r="B102" s="195"/>
      <c r="C102" s="196"/>
      <c r="D102" s="197" t="s">
        <v>70</v>
      </c>
      <c r="E102" s="239" t="s">
        <v>78</v>
      </c>
      <c r="F102" s="239" t="s">
        <v>597</v>
      </c>
      <c r="G102" s="196"/>
      <c r="H102" s="196"/>
      <c r="I102" s="199"/>
      <c r="J102" s="240">
        <f>BK102</f>
        <v>0</v>
      </c>
      <c r="K102" s="196"/>
      <c r="L102" s="201"/>
      <c r="M102" s="202"/>
      <c r="N102" s="203"/>
      <c r="O102" s="203"/>
      <c r="P102" s="204">
        <f>SUM(P103:P218)</f>
        <v>0</v>
      </c>
      <c r="Q102" s="203"/>
      <c r="R102" s="204">
        <f>SUM(R103:R218)</f>
        <v>435.77477042999999</v>
      </c>
      <c r="S102" s="203"/>
      <c r="T102" s="205">
        <f>SUM(T103:T218)</f>
        <v>95.223699999999994</v>
      </c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R102" s="206" t="s">
        <v>78</v>
      </c>
      <c r="AT102" s="207" t="s">
        <v>70</v>
      </c>
      <c r="AU102" s="207" t="s">
        <v>78</v>
      </c>
      <c r="AY102" s="206" t="s">
        <v>133</v>
      </c>
      <c r="BK102" s="208">
        <f>SUM(BK103:BK218)</f>
        <v>0</v>
      </c>
    </row>
    <row r="103" s="2" customFormat="1" ht="55.5" customHeight="1">
      <c r="A103" s="41"/>
      <c r="B103" s="42"/>
      <c r="C103" s="209" t="s">
        <v>78</v>
      </c>
      <c r="D103" s="209" t="s">
        <v>134</v>
      </c>
      <c r="E103" s="210" t="s">
        <v>598</v>
      </c>
      <c r="F103" s="211" t="s">
        <v>599</v>
      </c>
      <c r="G103" s="212" t="s">
        <v>137</v>
      </c>
      <c r="H103" s="213">
        <v>30.600000000000001</v>
      </c>
      <c r="I103" s="214"/>
      <c r="J103" s="215">
        <f>ROUND(I103*H103,2)</f>
        <v>0</v>
      </c>
      <c r="K103" s="211" t="s">
        <v>442</v>
      </c>
      <c r="L103" s="47"/>
      <c r="M103" s="216" t="s">
        <v>19</v>
      </c>
      <c r="N103" s="217" t="s">
        <v>42</v>
      </c>
      <c r="O103" s="87"/>
      <c r="P103" s="218">
        <f>O103*H103</f>
        <v>0</v>
      </c>
      <c r="Q103" s="218">
        <v>0</v>
      </c>
      <c r="R103" s="218">
        <f>Q103*H103</f>
        <v>0</v>
      </c>
      <c r="S103" s="218">
        <v>0.41699999999999998</v>
      </c>
      <c r="T103" s="219">
        <f>S103*H103</f>
        <v>12.760199999999999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20" t="s">
        <v>139</v>
      </c>
      <c r="AT103" s="220" t="s">
        <v>134</v>
      </c>
      <c r="AU103" s="220" t="s">
        <v>80</v>
      </c>
      <c r="AY103" s="20" t="s">
        <v>133</v>
      </c>
      <c r="BE103" s="221">
        <f>IF(N103="základní",J103,0)</f>
        <v>0</v>
      </c>
      <c r="BF103" s="221">
        <f>IF(N103="snížená",J103,0)</f>
        <v>0</v>
      </c>
      <c r="BG103" s="221">
        <f>IF(N103="zákl. přenesená",J103,0)</f>
        <v>0</v>
      </c>
      <c r="BH103" s="221">
        <f>IF(N103="sníž. přenesená",J103,0)</f>
        <v>0</v>
      </c>
      <c r="BI103" s="221">
        <f>IF(N103="nulová",J103,0)</f>
        <v>0</v>
      </c>
      <c r="BJ103" s="20" t="s">
        <v>78</v>
      </c>
      <c r="BK103" s="221">
        <f>ROUND(I103*H103,2)</f>
        <v>0</v>
      </c>
      <c r="BL103" s="20" t="s">
        <v>139</v>
      </c>
      <c r="BM103" s="220" t="s">
        <v>600</v>
      </c>
    </row>
    <row r="104" s="2" customFormat="1">
      <c r="A104" s="41"/>
      <c r="B104" s="42"/>
      <c r="C104" s="43"/>
      <c r="D104" s="241" t="s">
        <v>444</v>
      </c>
      <c r="E104" s="43"/>
      <c r="F104" s="242" t="s">
        <v>601</v>
      </c>
      <c r="G104" s="43"/>
      <c r="H104" s="43"/>
      <c r="I104" s="224"/>
      <c r="J104" s="43"/>
      <c r="K104" s="43"/>
      <c r="L104" s="47"/>
      <c r="M104" s="225"/>
      <c r="N104" s="226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20" t="s">
        <v>444</v>
      </c>
      <c r="AU104" s="20" t="s">
        <v>80</v>
      </c>
    </row>
    <row r="105" s="14" customFormat="1">
      <c r="A105" s="14"/>
      <c r="B105" s="266"/>
      <c r="C105" s="267"/>
      <c r="D105" s="222" t="s">
        <v>468</v>
      </c>
      <c r="E105" s="268" t="s">
        <v>19</v>
      </c>
      <c r="F105" s="269" t="s">
        <v>602</v>
      </c>
      <c r="G105" s="267"/>
      <c r="H105" s="270">
        <v>30.600000000000001</v>
      </c>
      <c r="I105" s="271"/>
      <c r="J105" s="267"/>
      <c r="K105" s="267"/>
      <c r="L105" s="272"/>
      <c r="M105" s="273"/>
      <c r="N105" s="274"/>
      <c r="O105" s="274"/>
      <c r="P105" s="274"/>
      <c r="Q105" s="274"/>
      <c r="R105" s="274"/>
      <c r="S105" s="274"/>
      <c r="T105" s="275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76" t="s">
        <v>468</v>
      </c>
      <c r="AU105" s="276" t="s">
        <v>80</v>
      </c>
      <c r="AV105" s="14" t="s">
        <v>80</v>
      </c>
      <c r="AW105" s="14" t="s">
        <v>33</v>
      </c>
      <c r="AX105" s="14" t="s">
        <v>78</v>
      </c>
      <c r="AY105" s="276" t="s">
        <v>133</v>
      </c>
    </row>
    <row r="106" s="2" customFormat="1" ht="55.5" customHeight="1">
      <c r="A106" s="41"/>
      <c r="B106" s="42"/>
      <c r="C106" s="209" t="s">
        <v>80</v>
      </c>
      <c r="D106" s="209" t="s">
        <v>134</v>
      </c>
      <c r="E106" s="210" t="s">
        <v>603</v>
      </c>
      <c r="F106" s="211" t="s">
        <v>604</v>
      </c>
      <c r="G106" s="212" t="s">
        <v>137</v>
      </c>
      <c r="H106" s="213">
        <v>46.200000000000003</v>
      </c>
      <c r="I106" s="214"/>
      <c r="J106" s="215">
        <f>ROUND(I106*H106,2)</f>
        <v>0</v>
      </c>
      <c r="K106" s="211" t="s">
        <v>442</v>
      </c>
      <c r="L106" s="47"/>
      <c r="M106" s="216" t="s">
        <v>19</v>
      </c>
      <c r="N106" s="217" t="s">
        <v>42</v>
      </c>
      <c r="O106" s="87"/>
      <c r="P106" s="218">
        <f>O106*H106</f>
        <v>0</v>
      </c>
      <c r="Q106" s="218">
        <v>0</v>
      </c>
      <c r="R106" s="218">
        <f>Q106*H106</f>
        <v>0</v>
      </c>
      <c r="S106" s="218">
        <v>0.29499999999999998</v>
      </c>
      <c r="T106" s="219">
        <f>S106*H106</f>
        <v>13.629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0" t="s">
        <v>139</v>
      </c>
      <c r="AT106" s="220" t="s">
        <v>134</v>
      </c>
      <c r="AU106" s="220" t="s">
        <v>80</v>
      </c>
      <c r="AY106" s="20" t="s">
        <v>133</v>
      </c>
      <c r="BE106" s="221">
        <f>IF(N106="základní",J106,0)</f>
        <v>0</v>
      </c>
      <c r="BF106" s="221">
        <f>IF(N106="snížená",J106,0)</f>
        <v>0</v>
      </c>
      <c r="BG106" s="221">
        <f>IF(N106="zákl. přenesená",J106,0)</f>
        <v>0</v>
      </c>
      <c r="BH106" s="221">
        <f>IF(N106="sníž. přenesená",J106,0)</f>
        <v>0</v>
      </c>
      <c r="BI106" s="221">
        <f>IF(N106="nulová",J106,0)</f>
        <v>0</v>
      </c>
      <c r="BJ106" s="20" t="s">
        <v>78</v>
      </c>
      <c r="BK106" s="221">
        <f>ROUND(I106*H106,2)</f>
        <v>0</v>
      </c>
      <c r="BL106" s="20" t="s">
        <v>139</v>
      </c>
      <c r="BM106" s="220" t="s">
        <v>605</v>
      </c>
    </row>
    <row r="107" s="2" customFormat="1">
      <c r="A107" s="41"/>
      <c r="B107" s="42"/>
      <c r="C107" s="43"/>
      <c r="D107" s="241" t="s">
        <v>444</v>
      </c>
      <c r="E107" s="43"/>
      <c r="F107" s="242" t="s">
        <v>606</v>
      </c>
      <c r="G107" s="43"/>
      <c r="H107" s="43"/>
      <c r="I107" s="224"/>
      <c r="J107" s="43"/>
      <c r="K107" s="43"/>
      <c r="L107" s="47"/>
      <c r="M107" s="225"/>
      <c r="N107" s="226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20" t="s">
        <v>444</v>
      </c>
      <c r="AU107" s="20" t="s">
        <v>80</v>
      </c>
    </row>
    <row r="108" s="14" customFormat="1">
      <c r="A108" s="14"/>
      <c r="B108" s="266"/>
      <c r="C108" s="267"/>
      <c r="D108" s="222" t="s">
        <v>468</v>
      </c>
      <c r="E108" s="268" t="s">
        <v>19</v>
      </c>
      <c r="F108" s="269" t="s">
        <v>607</v>
      </c>
      <c r="G108" s="267"/>
      <c r="H108" s="270">
        <v>46.200000000000003</v>
      </c>
      <c r="I108" s="271"/>
      <c r="J108" s="267"/>
      <c r="K108" s="267"/>
      <c r="L108" s="272"/>
      <c r="M108" s="273"/>
      <c r="N108" s="274"/>
      <c r="O108" s="274"/>
      <c r="P108" s="274"/>
      <c r="Q108" s="274"/>
      <c r="R108" s="274"/>
      <c r="S108" s="274"/>
      <c r="T108" s="275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76" t="s">
        <v>468</v>
      </c>
      <c r="AU108" s="276" t="s">
        <v>80</v>
      </c>
      <c r="AV108" s="14" t="s">
        <v>80</v>
      </c>
      <c r="AW108" s="14" t="s">
        <v>33</v>
      </c>
      <c r="AX108" s="14" t="s">
        <v>78</v>
      </c>
      <c r="AY108" s="276" t="s">
        <v>133</v>
      </c>
    </row>
    <row r="109" s="2" customFormat="1" ht="49.05" customHeight="1">
      <c r="A109" s="41"/>
      <c r="B109" s="42"/>
      <c r="C109" s="209" t="s">
        <v>90</v>
      </c>
      <c r="D109" s="209" t="s">
        <v>134</v>
      </c>
      <c r="E109" s="210" t="s">
        <v>608</v>
      </c>
      <c r="F109" s="211" t="s">
        <v>609</v>
      </c>
      <c r="G109" s="212" t="s">
        <v>137</v>
      </c>
      <c r="H109" s="213">
        <v>25.800000000000001</v>
      </c>
      <c r="I109" s="214"/>
      <c r="J109" s="215">
        <f>ROUND(I109*H109,2)</f>
        <v>0</v>
      </c>
      <c r="K109" s="211" t="s">
        <v>442</v>
      </c>
      <c r="L109" s="47"/>
      <c r="M109" s="216" t="s">
        <v>19</v>
      </c>
      <c r="N109" s="217" t="s">
        <v>42</v>
      </c>
      <c r="O109" s="87"/>
      <c r="P109" s="218">
        <f>O109*H109</f>
        <v>0</v>
      </c>
      <c r="Q109" s="218">
        <v>0</v>
      </c>
      <c r="R109" s="218">
        <f>Q109*H109</f>
        <v>0</v>
      </c>
      <c r="S109" s="218">
        <v>0.17999999999999999</v>
      </c>
      <c r="T109" s="219">
        <f>S109*H109</f>
        <v>4.6440000000000001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20" t="s">
        <v>139</v>
      </c>
      <c r="AT109" s="220" t="s">
        <v>134</v>
      </c>
      <c r="AU109" s="220" t="s">
        <v>80</v>
      </c>
      <c r="AY109" s="20" t="s">
        <v>133</v>
      </c>
      <c r="BE109" s="221">
        <f>IF(N109="základní",J109,0)</f>
        <v>0</v>
      </c>
      <c r="BF109" s="221">
        <f>IF(N109="snížená",J109,0)</f>
        <v>0</v>
      </c>
      <c r="BG109" s="221">
        <f>IF(N109="zákl. přenesená",J109,0)</f>
        <v>0</v>
      </c>
      <c r="BH109" s="221">
        <f>IF(N109="sníž. přenesená",J109,0)</f>
        <v>0</v>
      </c>
      <c r="BI109" s="221">
        <f>IF(N109="nulová",J109,0)</f>
        <v>0</v>
      </c>
      <c r="BJ109" s="20" t="s">
        <v>78</v>
      </c>
      <c r="BK109" s="221">
        <f>ROUND(I109*H109,2)</f>
        <v>0</v>
      </c>
      <c r="BL109" s="20" t="s">
        <v>139</v>
      </c>
      <c r="BM109" s="220" t="s">
        <v>610</v>
      </c>
    </row>
    <row r="110" s="2" customFormat="1">
      <c r="A110" s="41"/>
      <c r="B110" s="42"/>
      <c r="C110" s="43"/>
      <c r="D110" s="241" t="s">
        <v>444</v>
      </c>
      <c r="E110" s="43"/>
      <c r="F110" s="242" t="s">
        <v>611</v>
      </c>
      <c r="G110" s="43"/>
      <c r="H110" s="43"/>
      <c r="I110" s="224"/>
      <c r="J110" s="43"/>
      <c r="K110" s="43"/>
      <c r="L110" s="47"/>
      <c r="M110" s="225"/>
      <c r="N110" s="226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20" t="s">
        <v>444</v>
      </c>
      <c r="AU110" s="20" t="s">
        <v>80</v>
      </c>
    </row>
    <row r="111" s="14" customFormat="1">
      <c r="A111" s="14"/>
      <c r="B111" s="266"/>
      <c r="C111" s="267"/>
      <c r="D111" s="222" t="s">
        <v>468</v>
      </c>
      <c r="E111" s="268" t="s">
        <v>19</v>
      </c>
      <c r="F111" s="269" t="s">
        <v>612</v>
      </c>
      <c r="G111" s="267"/>
      <c r="H111" s="270">
        <v>25.800000000000001</v>
      </c>
      <c r="I111" s="271"/>
      <c r="J111" s="267"/>
      <c r="K111" s="267"/>
      <c r="L111" s="272"/>
      <c r="M111" s="273"/>
      <c r="N111" s="274"/>
      <c r="O111" s="274"/>
      <c r="P111" s="274"/>
      <c r="Q111" s="274"/>
      <c r="R111" s="274"/>
      <c r="S111" s="274"/>
      <c r="T111" s="275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76" t="s">
        <v>468</v>
      </c>
      <c r="AU111" s="276" t="s">
        <v>80</v>
      </c>
      <c r="AV111" s="14" t="s">
        <v>80</v>
      </c>
      <c r="AW111" s="14" t="s">
        <v>33</v>
      </c>
      <c r="AX111" s="14" t="s">
        <v>78</v>
      </c>
      <c r="AY111" s="276" t="s">
        <v>133</v>
      </c>
    </row>
    <row r="112" s="2" customFormat="1" ht="55.5" customHeight="1">
      <c r="A112" s="41"/>
      <c r="B112" s="42"/>
      <c r="C112" s="209" t="s">
        <v>139</v>
      </c>
      <c r="D112" s="209" t="s">
        <v>134</v>
      </c>
      <c r="E112" s="210" t="s">
        <v>613</v>
      </c>
      <c r="F112" s="211" t="s">
        <v>614</v>
      </c>
      <c r="G112" s="212" t="s">
        <v>137</v>
      </c>
      <c r="H112" s="213">
        <v>102.59999999999999</v>
      </c>
      <c r="I112" s="214"/>
      <c r="J112" s="215">
        <f>ROUND(I112*H112,2)</f>
        <v>0</v>
      </c>
      <c r="K112" s="211" t="s">
        <v>442</v>
      </c>
      <c r="L112" s="47"/>
      <c r="M112" s="216" t="s">
        <v>19</v>
      </c>
      <c r="N112" s="217" t="s">
        <v>42</v>
      </c>
      <c r="O112" s="87"/>
      <c r="P112" s="218">
        <f>O112*H112</f>
        <v>0</v>
      </c>
      <c r="Q112" s="218">
        <v>0</v>
      </c>
      <c r="R112" s="218">
        <f>Q112*H112</f>
        <v>0</v>
      </c>
      <c r="S112" s="218">
        <v>0.28999999999999998</v>
      </c>
      <c r="T112" s="219">
        <f>S112*H112</f>
        <v>29.753999999999998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20" t="s">
        <v>139</v>
      </c>
      <c r="AT112" s="220" t="s">
        <v>134</v>
      </c>
      <c r="AU112" s="220" t="s">
        <v>80</v>
      </c>
      <c r="AY112" s="20" t="s">
        <v>133</v>
      </c>
      <c r="BE112" s="221">
        <f>IF(N112="základní",J112,0)</f>
        <v>0</v>
      </c>
      <c r="BF112" s="221">
        <f>IF(N112="snížená",J112,0)</f>
        <v>0</v>
      </c>
      <c r="BG112" s="221">
        <f>IF(N112="zákl. přenesená",J112,0)</f>
        <v>0</v>
      </c>
      <c r="BH112" s="221">
        <f>IF(N112="sníž. přenesená",J112,0)</f>
        <v>0</v>
      </c>
      <c r="BI112" s="221">
        <f>IF(N112="nulová",J112,0)</f>
        <v>0</v>
      </c>
      <c r="BJ112" s="20" t="s">
        <v>78</v>
      </c>
      <c r="BK112" s="221">
        <f>ROUND(I112*H112,2)</f>
        <v>0</v>
      </c>
      <c r="BL112" s="20" t="s">
        <v>139</v>
      </c>
      <c r="BM112" s="220" t="s">
        <v>615</v>
      </c>
    </row>
    <row r="113" s="2" customFormat="1">
      <c r="A113" s="41"/>
      <c r="B113" s="42"/>
      <c r="C113" s="43"/>
      <c r="D113" s="241" t="s">
        <v>444</v>
      </c>
      <c r="E113" s="43"/>
      <c r="F113" s="242" t="s">
        <v>616</v>
      </c>
      <c r="G113" s="43"/>
      <c r="H113" s="43"/>
      <c r="I113" s="224"/>
      <c r="J113" s="43"/>
      <c r="K113" s="43"/>
      <c r="L113" s="47"/>
      <c r="M113" s="225"/>
      <c r="N113" s="226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20" t="s">
        <v>444</v>
      </c>
      <c r="AU113" s="20" t="s">
        <v>80</v>
      </c>
    </row>
    <row r="114" s="14" customFormat="1">
      <c r="A114" s="14"/>
      <c r="B114" s="266"/>
      <c r="C114" s="267"/>
      <c r="D114" s="222" t="s">
        <v>468</v>
      </c>
      <c r="E114" s="268" t="s">
        <v>19</v>
      </c>
      <c r="F114" s="269" t="s">
        <v>602</v>
      </c>
      <c r="G114" s="267"/>
      <c r="H114" s="270">
        <v>30.600000000000001</v>
      </c>
      <c r="I114" s="271"/>
      <c r="J114" s="267"/>
      <c r="K114" s="267"/>
      <c r="L114" s="272"/>
      <c r="M114" s="273"/>
      <c r="N114" s="274"/>
      <c r="O114" s="274"/>
      <c r="P114" s="274"/>
      <c r="Q114" s="274"/>
      <c r="R114" s="274"/>
      <c r="S114" s="274"/>
      <c r="T114" s="27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76" t="s">
        <v>468</v>
      </c>
      <c r="AU114" s="276" t="s">
        <v>80</v>
      </c>
      <c r="AV114" s="14" t="s">
        <v>80</v>
      </c>
      <c r="AW114" s="14" t="s">
        <v>33</v>
      </c>
      <c r="AX114" s="14" t="s">
        <v>71</v>
      </c>
      <c r="AY114" s="276" t="s">
        <v>133</v>
      </c>
    </row>
    <row r="115" s="14" customFormat="1">
      <c r="A115" s="14"/>
      <c r="B115" s="266"/>
      <c r="C115" s="267"/>
      <c r="D115" s="222" t="s">
        <v>468</v>
      </c>
      <c r="E115" s="268" t="s">
        <v>19</v>
      </c>
      <c r="F115" s="269" t="s">
        <v>607</v>
      </c>
      <c r="G115" s="267"/>
      <c r="H115" s="270">
        <v>46.200000000000003</v>
      </c>
      <c r="I115" s="271"/>
      <c r="J115" s="267"/>
      <c r="K115" s="267"/>
      <c r="L115" s="272"/>
      <c r="M115" s="273"/>
      <c r="N115" s="274"/>
      <c r="O115" s="274"/>
      <c r="P115" s="274"/>
      <c r="Q115" s="274"/>
      <c r="R115" s="274"/>
      <c r="S115" s="274"/>
      <c r="T115" s="275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76" t="s">
        <v>468</v>
      </c>
      <c r="AU115" s="276" t="s">
        <v>80</v>
      </c>
      <c r="AV115" s="14" t="s">
        <v>80</v>
      </c>
      <c r="AW115" s="14" t="s">
        <v>33</v>
      </c>
      <c r="AX115" s="14" t="s">
        <v>71</v>
      </c>
      <c r="AY115" s="276" t="s">
        <v>133</v>
      </c>
    </row>
    <row r="116" s="14" customFormat="1">
      <c r="A116" s="14"/>
      <c r="B116" s="266"/>
      <c r="C116" s="267"/>
      <c r="D116" s="222" t="s">
        <v>468</v>
      </c>
      <c r="E116" s="268" t="s">
        <v>19</v>
      </c>
      <c r="F116" s="269" t="s">
        <v>612</v>
      </c>
      <c r="G116" s="267"/>
      <c r="H116" s="270">
        <v>25.800000000000001</v>
      </c>
      <c r="I116" s="271"/>
      <c r="J116" s="267"/>
      <c r="K116" s="267"/>
      <c r="L116" s="272"/>
      <c r="M116" s="273"/>
      <c r="N116" s="274"/>
      <c r="O116" s="274"/>
      <c r="P116" s="274"/>
      <c r="Q116" s="274"/>
      <c r="R116" s="274"/>
      <c r="S116" s="274"/>
      <c r="T116" s="275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76" t="s">
        <v>468</v>
      </c>
      <c r="AU116" s="276" t="s">
        <v>80</v>
      </c>
      <c r="AV116" s="14" t="s">
        <v>80</v>
      </c>
      <c r="AW116" s="14" t="s">
        <v>33</v>
      </c>
      <c r="AX116" s="14" t="s">
        <v>71</v>
      </c>
      <c r="AY116" s="276" t="s">
        <v>133</v>
      </c>
    </row>
    <row r="117" s="15" customFormat="1">
      <c r="A117" s="15"/>
      <c r="B117" s="282"/>
      <c r="C117" s="283"/>
      <c r="D117" s="222" t="s">
        <v>468</v>
      </c>
      <c r="E117" s="284" t="s">
        <v>19</v>
      </c>
      <c r="F117" s="285" t="s">
        <v>617</v>
      </c>
      <c r="G117" s="283"/>
      <c r="H117" s="286">
        <v>102.59999999999999</v>
      </c>
      <c r="I117" s="287"/>
      <c r="J117" s="283"/>
      <c r="K117" s="283"/>
      <c r="L117" s="288"/>
      <c r="M117" s="289"/>
      <c r="N117" s="290"/>
      <c r="O117" s="290"/>
      <c r="P117" s="290"/>
      <c r="Q117" s="290"/>
      <c r="R117" s="290"/>
      <c r="S117" s="290"/>
      <c r="T117" s="291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92" t="s">
        <v>468</v>
      </c>
      <c r="AU117" s="292" t="s">
        <v>80</v>
      </c>
      <c r="AV117" s="15" t="s">
        <v>139</v>
      </c>
      <c r="AW117" s="15" t="s">
        <v>33</v>
      </c>
      <c r="AX117" s="15" t="s">
        <v>78</v>
      </c>
      <c r="AY117" s="292" t="s">
        <v>133</v>
      </c>
    </row>
    <row r="118" s="2" customFormat="1" ht="62.7" customHeight="1">
      <c r="A118" s="41"/>
      <c r="B118" s="42"/>
      <c r="C118" s="209" t="s">
        <v>155</v>
      </c>
      <c r="D118" s="209" t="s">
        <v>134</v>
      </c>
      <c r="E118" s="210" t="s">
        <v>618</v>
      </c>
      <c r="F118" s="211" t="s">
        <v>619</v>
      </c>
      <c r="G118" s="212" t="s">
        <v>137</v>
      </c>
      <c r="H118" s="213">
        <v>102.59999999999999</v>
      </c>
      <c r="I118" s="214"/>
      <c r="J118" s="215">
        <f>ROUND(I118*H118,2)</f>
        <v>0</v>
      </c>
      <c r="K118" s="211" t="s">
        <v>442</v>
      </c>
      <c r="L118" s="47"/>
      <c r="M118" s="216" t="s">
        <v>19</v>
      </c>
      <c r="N118" s="217" t="s">
        <v>42</v>
      </c>
      <c r="O118" s="87"/>
      <c r="P118" s="218">
        <f>O118*H118</f>
        <v>0</v>
      </c>
      <c r="Q118" s="218">
        <v>0</v>
      </c>
      <c r="R118" s="218">
        <f>Q118*H118</f>
        <v>0</v>
      </c>
      <c r="S118" s="218">
        <v>0.17000000000000001</v>
      </c>
      <c r="T118" s="219">
        <f>S118*H118</f>
        <v>17.442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20" t="s">
        <v>139</v>
      </c>
      <c r="AT118" s="220" t="s">
        <v>134</v>
      </c>
      <c r="AU118" s="220" t="s">
        <v>80</v>
      </c>
      <c r="AY118" s="20" t="s">
        <v>133</v>
      </c>
      <c r="BE118" s="221">
        <f>IF(N118="základní",J118,0)</f>
        <v>0</v>
      </c>
      <c r="BF118" s="221">
        <f>IF(N118="snížená",J118,0)</f>
        <v>0</v>
      </c>
      <c r="BG118" s="221">
        <f>IF(N118="zákl. přenesená",J118,0)</f>
        <v>0</v>
      </c>
      <c r="BH118" s="221">
        <f>IF(N118="sníž. přenesená",J118,0)</f>
        <v>0</v>
      </c>
      <c r="BI118" s="221">
        <f>IF(N118="nulová",J118,0)</f>
        <v>0</v>
      </c>
      <c r="BJ118" s="20" t="s">
        <v>78</v>
      </c>
      <c r="BK118" s="221">
        <f>ROUND(I118*H118,2)</f>
        <v>0</v>
      </c>
      <c r="BL118" s="20" t="s">
        <v>139</v>
      </c>
      <c r="BM118" s="220" t="s">
        <v>620</v>
      </c>
    </row>
    <row r="119" s="2" customFormat="1">
      <c r="A119" s="41"/>
      <c r="B119" s="42"/>
      <c r="C119" s="43"/>
      <c r="D119" s="241" t="s">
        <v>444</v>
      </c>
      <c r="E119" s="43"/>
      <c r="F119" s="242" t="s">
        <v>621</v>
      </c>
      <c r="G119" s="43"/>
      <c r="H119" s="43"/>
      <c r="I119" s="224"/>
      <c r="J119" s="43"/>
      <c r="K119" s="43"/>
      <c r="L119" s="47"/>
      <c r="M119" s="225"/>
      <c r="N119" s="226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20" t="s">
        <v>444</v>
      </c>
      <c r="AU119" s="20" t="s">
        <v>80</v>
      </c>
    </row>
    <row r="120" s="2" customFormat="1" ht="49.05" customHeight="1">
      <c r="A120" s="41"/>
      <c r="B120" s="42"/>
      <c r="C120" s="209" t="s">
        <v>149</v>
      </c>
      <c r="D120" s="209" t="s">
        <v>134</v>
      </c>
      <c r="E120" s="210" t="s">
        <v>622</v>
      </c>
      <c r="F120" s="211" t="s">
        <v>623</v>
      </c>
      <c r="G120" s="212" t="s">
        <v>175</v>
      </c>
      <c r="H120" s="213">
        <v>82.900000000000006</v>
      </c>
      <c r="I120" s="214"/>
      <c r="J120" s="215">
        <f>ROUND(I120*H120,2)</f>
        <v>0</v>
      </c>
      <c r="K120" s="211" t="s">
        <v>442</v>
      </c>
      <c r="L120" s="47"/>
      <c r="M120" s="216" t="s">
        <v>19</v>
      </c>
      <c r="N120" s="217" t="s">
        <v>42</v>
      </c>
      <c r="O120" s="87"/>
      <c r="P120" s="218">
        <f>O120*H120</f>
        <v>0</v>
      </c>
      <c r="Q120" s="218">
        <v>0</v>
      </c>
      <c r="R120" s="218">
        <f>Q120*H120</f>
        <v>0</v>
      </c>
      <c r="S120" s="218">
        <v>0.20499999999999999</v>
      </c>
      <c r="T120" s="219">
        <f>S120*H120</f>
        <v>16.994499999999999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0" t="s">
        <v>139</v>
      </c>
      <c r="AT120" s="220" t="s">
        <v>134</v>
      </c>
      <c r="AU120" s="220" t="s">
        <v>80</v>
      </c>
      <c r="AY120" s="20" t="s">
        <v>133</v>
      </c>
      <c r="BE120" s="221">
        <f>IF(N120="základní",J120,0)</f>
        <v>0</v>
      </c>
      <c r="BF120" s="221">
        <f>IF(N120="snížená",J120,0)</f>
        <v>0</v>
      </c>
      <c r="BG120" s="221">
        <f>IF(N120="zákl. přenesená",J120,0)</f>
        <v>0</v>
      </c>
      <c r="BH120" s="221">
        <f>IF(N120="sníž. přenesená",J120,0)</f>
        <v>0</v>
      </c>
      <c r="BI120" s="221">
        <f>IF(N120="nulová",J120,0)</f>
        <v>0</v>
      </c>
      <c r="BJ120" s="20" t="s">
        <v>78</v>
      </c>
      <c r="BK120" s="221">
        <f>ROUND(I120*H120,2)</f>
        <v>0</v>
      </c>
      <c r="BL120" s="20" t="s">
        <v>139</v>
      </c>
      <c r="BM120" s="220" t="s">
        <v>624</v>
      </c>
    </row>
    <row r="121" s="2" customFormat="1">
      <c r="A121" s="41"/>
      <c r="B121" s="42"/>
      <c r="C121" s="43"/>
      <c r="D121" s="241" t="s">
        <v>444</v>
      </c>
      <c r="E121" s="43"/>
      <c r="F121" s="242" t="s">
        <v>625</v>
      </c>
      <c r="G121" s="43"/>
      <c r="H121" s="43"/>
      <c r="I121" s="224"/>
      <c r="J121" s="43"/>
      <c r="K121" s="43"/>
      <c r="L121" s="47"/>
      <c r="M121" s="225"/>
      <c r="N121" s="226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20" t="s">
        <v>444</v>
      </c>
      <c r="AU121" s="20" t="s">
        <v>80</v>
      </c>
    </row>
    <row r="122" s="14" customFormat="1">
      <c r="A122" s="14"/>
      <c r="B122" s="266"/>
      <c r="C122" s="267"/>
      <c r="D122" s="222" t="s">
        <v>468</v>
      </c>
      <c r="E122" s="268" t="s">
        <v>19</v>
      </c>
      <c r="F122" s="269" t="s">
        <v>626</v>
      </c>
      <c r="G122" s="267"/>
      <c r="H122" s="270">
        <v>82.900000000000006</v>
      </c>
      <c r="I122" s="271"/>
      <c r="J122" s="267"/>
      <c r="K122" s="267"/>
      <c r="L122" s="272"/>
      <c r="M122" s="273"/>
      <c r="N122" s="274"/>
      <c r="O122" s="274"/>
      <c r="P122" s="274"/>
      <c r="Q122" s="274"/>
      <c r="R122" s="274"/>
      <c r="S122" s="274"/>
      <c r="T122" s="275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76" t="s">
        <v>468</v>
      </c>
      <c r="AU122" s="276" t="s">
        <v>80</v>
      </c>
      <c r="AV122" s="14" t="s">
        <v>80</v>
      </c>
      <c r="AW122" s="14" t="s">
        <v>33</v>
      </c>
      <c r="AX122" s="14" t="s">
        <v>78</v>
      </c>
      <c r="AY122" s="276" t="s">
        <v>133</v>
      </c>
    </row>
    <row r="123" s="2" customFormat="1" ht="24.15" customHeight="1">
      <c r="A123" s="41"/>
      <c r="B123" s="42"/>
      <c r="C123" s="209" t="s">
        <v>161</v>
      </c>
      <c r="D123" s="209" t="s">
        <v>134</v>
      </c>
      <c r="E123" s="210" t="s">
        <v>627</v>
      </c>
      <c r="F123" s="211" t="s">
        <v>628</v>
      </c>
      <c r="G123" s="212" t="s">
        <v>137</v>
      </c>
      <c r="H123" s="213">
        <v>220</v>
      </c>
      <c r="I123" s="214"/>
      <c r="J123" s="215">
        <f>ROUND(I123*H123,2)</f>
        <v>0</v>
      </c>
      <c r="K123" s="211" t="s">
        <v>442</v>
      </c>
      <c r="L123" s="47"/>
      <c r="M123" s="216" t="s">
        <v>19</v>
      </c>
      <c r="N123" s="217" t="s">
        <v>42</v>
      </c>
      <c r="O123" s="87"/>
      <c r="P123" s="218">
        <f>O123*H123</f>
        <v>0</v>
      </c>
      <c r="Q123" s="218">
        <v>0</v>
      </c>
      <c r="R123" s="218">
        <f>Q123*H123</f>
        <v>0</v>
      </c>
      <c r="S123" s="218">
        <v>0</v>
      </c>
      <c r="T123" s="219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20" t="s">
        <v>139</v>
      </c>
      <c r="AT123" s="220" t="s">
        <v>134</v>
      </c>
      <c r="AU123" s="220" t="s">
        <v>80</v>
      </c>
      <c r="AY123" s="20" t="s">
        <v>133</v>
      </c>
      <c r="BE123" s="221">
        <f>IF(N123="základní",J123,0)</f>
        <v>0</v>
      </c>
      <c r="BF123" s="221">
        <f>IF(N123="snížená",J123,0)</f>
        <v>0</v>
      </c>
      <c r="BG123" s="221">
        <f>IF(N123="zákl. přenesená",J123,0)</f>
        <v>0</v>
      </c>
      <c r="BH123" s="221">
        <f>IF(N123="sníž. přenesená",J123,0)</f>
        <v>0</v>
      </c>
      <c r="BI123" s="221">
        <f>IF(N123="nulová",J123,0)</f>
        <v>0</v>
      </c>
      <c r="BJ123" s="20" t="s">
        <v>78</v>
      </c>
      <c r="BK123" s="221">
        <f>ROUND(I123*H123,2)</f>
        <v>0</v>
      </c>
      <c r="BL123" s="20" t="s">
        <v>139</v>
      </c>
      <c r="BM123" s="220" t="s">
        <v>629</v>
      </c>
    </row>
    <row r="124" s="2" customFormat="1">
      <c r="A124" s="41"/>
      <c r="B124" s="42"/>
      <c r="C124" s="43"/>
      <c r="D124" s="241" t="s">
        <v>444</v>
      </c>
      <c r="E124" s="43"/>
      <c r="F124" s="242" t="s">
        <v>630</v>
      </c>
      <c r="G124" s="43"/>
      <c r="H124" s="43"/>
      <c r="I124" s="224"/>
      <c r="J124" s="43"/>
      <c r="K124" s="43"/>
      <c r="L124" s="47"/>
      <c r="M124" s="225"/>
      <c r="N124" s="226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20" t="s">
        <v>444</v>
      </c>
      <c r="AU124" s="20" t="s">
        <v>80</v>
      </c>
    </row>
    <row r="125" s="14" customFormat="1">
      <c r="A125" s="14"/>
      <c r="B125" s="266"/>
      <c r="C125" s="267"/>
      <c r="D125" s="222" t="s">
        <v>468</v>
      </c>
      <c r="E125" s="268" t="s">
        <v>19</v>
      </c>
      <c r="F125" s="269" t="s">
        <v>631</v>
      </c>
      <c r="G125" s="267"/>
      <c r="H125" s="270">
        <v>220</v>
      </c>
      <c r="I125" s="271"/>
      <c r="J125" s="267"/>
      <c r="K125" s="267"/>
      <c r="L125" s="272"/>
      <c r="M125" s="273"/>
      <c r="N125" s="274"/>
      <c r="O125" s="274"/>
      <c r="P125" s="274"/>
      <c r="Q125" s="274"/>
      <c r="R125" s="274"/>
      <c r="S125" s="274"/>
      <c r="T125" s="275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76" t="s">
        <v>468</v>
      </c>
      <c r="AU125" s="276" t="s">
        <v>80</v>
      </c>
      <c r="AV125" s="14" t="s">
        <v>80</v>
      </c>
      <c r="AW125" s="14" t="s">
        <v>33</v>
      </c>
      <c r="AX125" s="14" t="s">
        <v>78</v>
      </c>
      <c r="AY125" s="276" t="s">
        <v>133</v>
      </c>
    </row>
    <row r="126" s="2" customFormat="1" ht="33" customHeight="1">
      <c r="A126" s="41"/>
      <c r="B126" s="42"/>
      <c r="C126" s="209" t="s">
        <v>153</v>
      </c>
      <c r="D126" s="209" t="s">
        <v>134</v>
      </c>
      <c r="E126" s="210" t="s">
        <v>632</v>
      </c>
      <c r="F126" s="211" t="s">
        <v>633</v>
      </c>
      <c r="G126" s="212" t="s">
        <v>168</v>
      </c>
      <c r="H126" s="213">
        <v>90.475999999999999</v>
      </c>
      <c r="I126" s="214"/>
      <c r="J126" s="215">
        <f>ROUND(I126*H126,2)</f>
        <v>0</v>
      </c>
      <c r="K126" s="211" t="s">
        <v>442</v>
      </c>
      <c r="L126" s="47"/>
      <c r="M126" s="216" t="s">
        <v>19</v>
      </c>
      <c r="N126" s="217" t="s">
        <v>42</v>
      </c>
      <c r="O126" s="87"/>
      <c r="P126" s="218">
        <f>O126*H126</f>
        <v>0</v>
      </c>
      <c r="Q126" s="218">
        <v>0</v>
      </c>
      <c r="R126" s="218">
        <f>Q126*H126</f>
        <v>0</v>
      </c>
      <c r="S126" s="218">
        <v>0</v>
      </c>
      <c r="T126" s="219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20" t="s">
        <v>139</v>
      </c>
      <c r="AT126" s="220" t="s">
        <v>134</v>
      </c>
      <c r="AU126" s="220" t="s">
        <v>80</v>
      </c>
      <c r="AY126" s="20" t="s">
        <v>133</v>
      </c>
      <c r="BE126" s="221">
        <f>IF(N126="základní",J126,0)</f>
        <v>0</v>
      </c>
      <c r="BF126" s="221">
        <f>IF(N126="snížená",J126,0)</f>
        <v>0</v>
      </c>
      <c r="BG126" s="221">
        <f>IF(N126="zákl. přenesená",J126,0)</f>
        <v>0</v>
      </c>
      <c r="BH126" s="221">
        <f>IF(N126="sníž. přenesená",J126,0)</f>
        <v>0</v>
      </c>
      <c r="BI126" s="221">
        <f>IF(N126="nulová",J126,0)</f>
        <v>0</v>
      </c>
      <c r="BJ126" s="20" t="s">
        <v>78</v>
      </c>
      <c r="BK126" s="221">
        <f>ROUND(I126*H126,2)</f>
        <v>0</v>
      </c>
      <c r="BL126" s="20" t="s">
        <v>139</v>
      </c>
      <c r="BM126" s="220" t="s">
        <v>634</v>
      </c>
    </row>
    <row r="127" s="2" customFormat="1">
      <c r="A127" s="41"/>
      <c r="B127" s="42"/>
      <c r="C127" s="43"/>
      <c r="D127" s="241" t="s">
        <v>444</v>
      </c>
      <c r="E127" s="43"/>
      <c r="F127" s="242" t="s">
        <v>635</v>
      </c>
      <c r="G127" s="43"/>
      <c r="H127" s="43"/>
      <c r="I127" s="224"/>
      <c r="J127" s="43"/>
      <c r="K127" s="43"/>
      <c r="L127" s="47"/>
      <c r="M127" s="225"/>
      <c r="N127" s="226"/>
      <c r="O127" s="87"/>
      <c r="P127" s="87"/>
      <c r="Q127" s="87"/>
      <c r="R127" s="87"/>
      <c r="S127" s="87"/>
      <c r="T127" s="88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20" t="s">
        <v>444</v>
      </c>
      <c r="AU127" s="20" t="s">
        <v>80</v>
      </c>
    </row>
    <row r="128" s="14" customFormat="1">
      <c r="A128" s="14"/>
      <c r="B128" s="266"/>
      <c r="C128" s="267"/>
      <c r="D128" s="222" t="s">
        <v>468</v>
      </c>
      <c r="E128" s="268" t="s">
        <v>19</v>
      </c>
      <c r="F128" s="269" t="s">
        <v>636</v>
      </c>
      <c r="G128" s="267"/>
      <c r="H128" s="270">
        <v>8.1530000000000005</v>
      </c>
      <c r="I128" s="271"/>
      <c r="J128" s="267"/>
      <c r="K128" s="267"/>
      <c r="L128" s="272"/>
      <c r="M128" s="273"/>
      <c r="N128" s="274"/>
      <c r="O128" s="274"/>
      <c r="P128" s="274"/>
      <c r="Q128" s="274"/>
      <c r="R128" s="274"/>
      <c r="S128" s="274"/>
      <c r="T128" s="275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76" t="s">
        <v>468</v>
      </c>
      <c r="AU128" s="276" t="s">
        <v>80</v>
      </c>
      <c r="AV128" s="14" t="s">
        <v>80</v>
      </c>
      <c r="AW128" s="14" t="s">
        <v>33</v>
      </c>
      <c r="AX128" s="14" t="s">
        <v>71</v>
      </c>
      <c r="AY128" s="276" t="s">
        <v>133</v>
      </c>
    </row>
    <row r="129" s="14" customFormat="1">
      <c r="A129" s="14"/>
      <c r="B129" s="266"/>
      <c r="C129" s="267"/>
      <c r="D129" s="222" t="s">
        <v>468</v>
      </c>
      <c r="E129" s="268" t="s">
        <v>19</v>
      </c>
      <c r="F129" s="269" t="s">
        <v>637</v>
      </c>
      <c r="G129" s="267"/>
      <c r="H129" s="270">
        <v>7.718</v>
      </c>
      <c r="I129" s="271"/>
      <c r="J129" s="267"/>
      <c r="K129" s="267"/>
      <c r="L129" s="272"/>
      <c r="M129" s="273"/>
      <c r="N129" s="274"/>
      <c r="O129" s="274"/>
      <c r="P129" s="274"/>
      <c r="Q129" s="274"/>
      <c r="R129" s="274"/>
      <c r="S129" s="274"/>
      <c r="T129" s="275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76" t="s">
        <v>468</v>
      </c>
      <c r="AU129" s="276" t="s">
        <v>80</v>
      </c>
      <c r="AV129" s="14" t="s">
        <v>80</v>
      </c>
      <c r="AW129" s="14" t="s">
        <v>33</v>
      </c>
      <c r="AX129" s="14" t="s">
        <v>71</v>
      </c>
      <c r="AY129" s="276" t="s">
        <v>133</v>
      </c>
    </row>
    <row r="130" s="14" customFormat="1">
      <c r="A130" s="14"/>
      <c r="B130" s="266"/>
      <c r="C130" s="267"/>
      <c r="D130" s="222" t="s">
        <v>468</v>
      </c>
      <c r="E130" s="268" t="s">
        <v>19</v>
      </c>
      <c r="F130" s="269" t="s">
        <v>638</v>
      </c>
      <c r="G130" s="267"/>
      <c r="H130" s="270">
        <v>7.5780000000000003</v>
      </c>
      <c r="I130" s="271"/>
      <c r="J130" s="267"/>
      <c r="K130" s="267"/>
      <c r="L130" s="272"/>
      <c r="M130" s="273"/>
      <c r="N130" s="274"/>
      <c r="O130" s="274"/>
      <c r="P130" s="274"/>
      <c r="Q130" s="274"/>
      <c r="R130" s="274"/>
      <c r="S130" s="274"/>
      <c r="T130" s="275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76" t="s">
        <v>468</v>
      </c>
      <c r="AU130" s="276" t="s">
        <v>80</v>
      </c>
      <c r="AV130" s="14" t="s">
        <v>80</v>
      </c>
      <c r="AW130" s="14" t="s">
        <v>33</v>
      </c>
      <c r="AX130" s="14" t="s">
        <v>71</v>
      </c>
      <c r="AY130" s="276" t="s">
        <v>133</v>
      </c>
    </row>
    <row r="131" s="14" customFormat="1">
      <c r="A131" s="14"/>
      <c r="B131" s="266"/>
      <c r="C131" s="267"/>
      <c r="D131" s="222" t="s">
        <v>468</v>
      </c>
      <c r="E131" s="268" t="s">
        <v>19</v>
      </c>
      <c r="F131" s="269" t="s">
        <v>639</v>
      </c>
      <c r="G131" s="267"/>
      <c r="H131" s="270">
        <v>5.1980000000000004</v>
      </c>
      <c r="I131" s="271"/>
      <c r="J131" s="267"/>
      <c r="K131" s="267"/>
      <c r="L131" s="272"/>
      <c r="M131" s="273"/>
      <c r="N131" s="274"/>
      <c r="O131" s="274"/>
      <c r="P131" s="274"/>
      <c r="Q131" s="274"/>
      <c r="R131" s="274"/>
      <c r="S131" s="274"/>
      <c r="T131" s="275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76" t="s">
        <v>468</v>
      </c>
      <c r="AU131" s="276" t="s">
        <v>80</v>
      </c>
      <c r="AV131" s="14" t="s">
        <v>80</v>
      </c>
      <c r="AW131" s="14" t="s">
        <v>33</v>
      </c>
      <c r="AX131" s="14" t="s">
        <v>71</v>
      </c>
      <c r="AY131" s="276" t="s">
        <v>133</v>
      </c>
    </row>
    <row r="132" s="14" customFormat="1">
      <c r="A132" s="14"/>
      <c r="B132" s="266"/>
      <c r="C132" s="267"/>
      <c r="D132" s="222" t="s">
        <v>468</v>
      </c>
      <c r="E132" s="268" t="s">
        <v>19</v>
      </c>
      <c r="F132" s="269" t="s">
        <v>640</v>
      </c>
      <c r="G132" s="267"/>
      <c r="H132" s="270">
        <v>4.9470000000000001</v>
      </c>
      <c r="I132" s="271"/>
      <c r="J132" s="267"/>
      <c r="K132" s="267"/>
      <c r="L132" s="272"/>
      <c r="M132" s="273"/>
      <c r="N132" s="274"/>
      <c r="O132" s="274"/>
      <c r="P132" s="274"/>
      <c r="Q132" s="274"/>
      <c r="R132" s="274"/>
      <c r="S132" s="274"/>
      <c r="T132" s="27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6" t="s">
        <v>468</v>
      </c>
      <c r="AU132" s="276" t="s">
        <v>80</v>
      </c>
      <c r="AV132" s="14" t="s">
        <v>80</v>
      </c>
      <c r="AW132" s="14" t="s">
        <v>33</v>
      </c>
      <c r="AX132" s="14" t="s">
        <v>71</v>
      </c>
      <c r="AY132" s="276" t="s">
        <v>133</v>
      </c>
    </row>
    <row r="133" s="14" customFormat="1">
      <c r="A133" s="14"/>
      <c r="B133" s="266"/>
      <c r="C133" s="267"/>
      <c r="D133" s="222" t="s">
        <v>468</v>
      </c>
      <c r="E133" s="268" t="s">
        <v>19</v>
      </c>
      <c r="F133" s="269" t="s">
        <v>641</v>
      </c>
      <c r="G133" s="267"/>
      <c r="H133" s="270">
        <v>3.282</v>
      </c>
      <c r="I133" s="271"/>
      <c r="J133" s="267"/>
      <c r="K133" s="267"/>
      <c r="L133" s="272"/>
      <c r="M133" s="273"/>
      <c r="N133" s="274"/>
      <c r="O133" s="274"/>
      <c r="P133" s="274"/>
      <c r="Q133" s="274"/>
      <c r="R133" s="274"/>
      <c r="S133" s="274"/>
      <c r="T133" s="275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6" t="s">
        <v>468</v>
      </c>
      <c r="AU133" s="276" t="s">
        <v>80</v>
      </c>
      <c r="AV133" s="14" t="s">
        <v>80</v>
      </c>
      <c r="AW133" s="14" t="s">
        <v>33</v>
      </c>
      <c r="AX133" s="14" t="s">
        <v>71</v>
      </c>
      <c r="AY133" s="276" t="s">
        <v>133</v>
      </c>
    </row>
    <row r="134" s="14" customFormat="1">
      <c r="A134" s="14"/>
      <c r="B134" s="266"/>
      <c r="C134" s="267"/>
      <c r="D134" s="222" t="s">
        <v>468</v>
      </c>
      <c r="E134" s="268" t="s">
        <v>19</v>
      </c>
      <c r="F134" s="269" t="s">
        <v>642</v>
      </c>
      <c r="G134" s="267"/>
      <c r="H134" s="270">
        <v>53.600000000000001</v>
      </c>
      <c r="I134" s="271"/>
      <c r="J134" s="267"/>
      <c r="K134" s="267"/>
      <c r="L134" s="272"/>
      <c r="M134" s="273"/>
      <c r="N134" s="274"/>
      <c r="O134" s="274"/>
      <c r="P134" s="274"/>
      <c r="Q134" s="274"/>
      <c r="R134" s="274"/>
      <c r="S134" s="274"/>
      <c r="T134" s="27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76" t="s">
        <v>468</v>
      </c>
      <c r="AU134" s="276" t="s">
        <v>80</v>
      </c>
      <c r="AV134" s="14" t="s">
        <v>80</v>
      </c>
      <c r="AW134" s="14" t="s">
        <v>33</v>
      </c>
      <c r="AX134" s="14" t="s">
        <v>71</v>
      </c>
      <c r="AY134" s="276" t="s">
        <v>133</v>
      </c>
    </row>
    <row r="135" s="15" customFormat="1">
      <c r="A135" s="15"/>
      <c r="B135" s="282"/>
      <c r="C135" s="283"/>
      <c r="D135" s="222" t="s">
        <v>468</v>
      </c>
      <c r="E135" s="284" t="s">
        <v>19</v>
      </c>
      <c r="F135" s="285" t="s">
        <v>617</v>
      </c>
      <c r="G135" s="283"/>
      <c r="H135" s="286">
        <v>90.475999999999999</v>
      </c>
      <c r="I135" s="287"/>
      <c r="J135" s="283"/>
      <c r="K135" s="283"/>
      <c r="L135" s="288"/>
      <c r="M135" s="289"/>
      <c r="N135" s="290"/>
      <c r="O135" s="290"/>
      <c r="P135" s="290"/>
      <c r="Q135" s="290"/>
      <c r="R135" s="290"/>
      <c r="S135" s="290"/>
      <c r="T135" s="291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92" t="s">
        <v>468</v>
      </c>
      <c r="AU135" s="292" t="s">
        <v>80</v>
      </c>
      <c r="AV135" s="15" t="s">
        <v>139</v>
      </c>
      <c r="AW135" s="15" t="s">
        <v>33</v>
      </c>
      <c r="AX135" s="15" t="s">
        <v>78</v>
      </c>
      <c r="AY135" s="292" t="s">
        <v>133</v>
      </c>
    </row>
    <row r="136" s="2" customFormat="1" ht="37.8" customHeight="1">
      <c r="A136" s="41"/>
      <c r="B136" s="42"/>
      <c r="C136" s="209" t="s">
        <v>172</v>
      </c>
      <c r="D136" s="209" t="s">
        <v>134</v>
      </c>
      <c r="E136" s="210" t="s">
        <v>643</v>
      </c>
      <c r="F136" s="211" t="s">
        <v>644</v>
      </c>
      <c r="G136" s="212" t="s">
        <v>168</v>
      </c>
      <c r="H136" s="213">
        <v>2.5</v>
      </c>
      <c r="I136" s="214"/>
      <c r="J136" s="215">
        <f>ROUND(I136*H136,2)</f>
        <v>0</v>
      </c>
      <c r="K136" s="211" t="s">
        <v>442</v>
      </c>
      <c r="L136" s="47"/>
      <c r="M136" s="216" t="s">
        <v>19</v>
      </c>
      <c r="N136" s="217" t="s">
        <v>42</v>
      </c>
      <c r="O136" s="87"/>
      <c r="P136" s="218">
        <f>O136*H136</f>
        <v>0</v>
      </c>
      <c r="Q136" s="218">
        <v>0</v>
      </c>
      <c r="R136" s="218">
        <f>Q136*H136</f>
        <v>0</v>
      </c>
      <c r="S136" s="218">
        <v>0</v>
      </c>
      <c r="T136" s="219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20" t="s">
        <v>139</v>
      </c>
      <c r="AT136" s="220" t="s">
        <v>134</v>
      </c>
      <c r="AU136" s="220" t="s">
        <v>80</v>
      </c>
      <c r="AY136" s="20" t="s">
        <v>133</v>
      </c>
      <c r="BE136" s="221">
        <f>IF(N136="základní",J136,0)</f>
        <v>0</v>
      </c>
      <c r="BF136" s="221">
        <f>IF(N136="snížená",J136,0)</f>
        <v>0</v>
      </c>
      <c r="BG136" s="221">
        <f>IF(N136="zákl. přenesená",J136,0)</f>
        <v>0</v>
      </c>
      <c r="BH136" s="221">
        <f>IF(N136="sníž. přenesená",J136,0)</f>
        <v>0</v>
      </c>
      <c r="BI136" s="221">
        <f>IF(N136="nulová",J136,0)</f>
        <v>0</v>
      </c>
      <c r="BJ136" s="20" t="s">
        <v>78</v>
      </c>
      <c r="BK136" s="221">
        <f>ROUND(I136*H136,2)</f>
        <v>0</v>
      </c>
      <c r="BL136" s="20" t="s">
        <v>139</v>
      </c>
      <c r="BM136" s="220" t="s">
        <v>645</v>
      </c>
    </row>
    <row r="137" s="2" customFormat="1">
      <c r="A137" s="41"/>
      <c r="B137" s="42"/>
      <c r="C137" s="43"/>
      <c r="D137" s="241" t="s">
        <v>444</v>
      </c>
      <c r="E137" s="43"/>
      <c r="F137" s="242" t="s">
        <v>646</v>
      </c>
      <c r="G137" s="43"/>
      <c r="H137" s="43"/>
      <c r="I137" s="224"/>
      <c r="J137" s="43"/>
      <c r="K137" s="43"/>
      <c r="L137" s="47"/>
      <c r="M137" s="225"/>
      <c r="N137" s="226"/>
      <c r="O137" s="87"/>
      <c r="P137" s="87"/>
      <c r="Q137" s="87"/>
      <c r="R137" s="87"/>
      <c r="S137" s="87"/>
      <c r="T137" s="88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T137" s="20" t="s">
        <v>444</v>
      </c>
      <c r="AU137" s="20" t="s">
        <v>80</v>
      </c>
    </row>
    <row r="138" s="14" customFormat="1">
      <c r="A138" s="14"/>
      <c r="B138" s="266"/>
      <c r="C138" s="267"/>
      <c r="D138" s="222" t="s">
        <v>468</v>
      </c>
      <c r="E138" s="268" t="s">
        <v>19</v>
      </c>
      <c r="F138" s="269" t="s">
        <v>647</v>
      </c>
      <c r="G138" s="267"/>
      <c r="H138" s="270">
        <v>1</v>
      </c>
      <c r="I138" s="271"/>
      <c r="J138" s="267"/>
      <c r="K138" s="267"/>
      <c r="L138" s="272"/>
      <c r="M138" s="273"/>
      <c r="N138" s="274"/>
      <c r="O138" s="274"/>
      <c r="P138" s="274"/>
      <c r="Q138" s="274"/>
      <c r="R138" s="274"/>
      <c r="S138" s="274"/>
      <c r="T138" s="27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6" t="s">
        <v>468</v>
      </c>
      <c r="AU138" s="276" t="s">
        <v>80</v>
      </c>
      <c r="AV138" s="14" t="s">
        <v>80</v>
      </c>
      <c r="AW138" s="14" t="s">
        <v>33</v>
      </c>
      <c r="AX138" s="14" t="s">
        <v>71</v>
      </c>
      <c r="AY138" s="276" t="s">
        <v>133</v>
      </c>
    </row>
    <row r="139" s="14" customFormat="1">
      <c r="A139" s="14"/>
      <c r="B139" s="266"/>
      <c r="C139" s="267"/>
      <c r="D139" s="222" t="s">
        <v>468</v>
      </c>
      <c r="E139" s="268" t="s">
        <v>19</v>
      </c>
      <c r="F139" s="269" t="s">
        <v>648</v>
      </c>
      <c r="G139" s="267"/>
      <c r="H139" s="270">
        <v>1.5</v>
      </c>
      <c r="I139" s="271"/>
      <c r="J139" s="267"/>
      <c r="K139" s="267"/>
      <c r="L139" s="272"/>
      <c r="M139" s="273"/>
      <c r="N139" s="274"/>
      <c r="O139" s="274"/>
      <c r="P139" s="274"/>
      <c r="Q139" s="274"/>
      <c r="R139" s="274"/>
      <c r="S139" s="274"/>
      <c r="T139" s="275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6" t="s">
        <v>468</v>
      </c>
      <c r="AU139" s="276" t="s">
        <v>80</v>
      </c>
      <c r="AV139" s="14" t="s">
        <v>80</v>
      </c>
      <c r="AW139" s="14" t="s">
        <v>33</v>
      </c>
      <c r="AX139" s="14" t="s">
        <v>71</v>
      </c>
      <c r="AY139" s="276" t="s">
        <v>133</v>
      </c>
    </row>
    <row r="140" s="15" customFormat="1">
      <c r="A140" s="15"/>
      <c r="B140" s="282"/>
      <c r="C140" s="283"/>
      <c r="D140" s="222" t="s">
        <v>468</v>
      </c>
      <c r="E140" s="284" t="s">
        <v>19</v>
      </c>
      <c r="F140" s="285" t="s">
        <v>617</v>
      </c>
      <c r="G140" s="283"/>
      <c r="H140" s="286">
        <v>2.5</v>
      </c>
      <c r="I140" s="287"/>
      <c r="J140" s="283"/>
      <c r="K140" s="283"/>
      <c r="L140" s="288"/>
      <c r="M140" s="289"/>
      <c r="N140" s="290"/>
      <c r="O140" s="290"/>
      <c r="P140" s="290"/>
      <c r="Q140" s="290"/>
      <c r="R140" s="290"/>
      <c r="S140" s="290"/>
      <c r="T140" s="291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92" t="s">
        <v>468</v>
      </c>
      <c r="AU140" s="292" t="s">
        <v>80</v>
      </c>
      <c r="AV140" s="15" t="s">
        <v>139</v>
      </c>
      <c r="AW140" s="15" t="s">
        <v>33</v>
      </c>
      <c r="AX140" s="15" t="s">
        <v>78</v>
      </c>
      <c r="AY140" s="292" t="s">
        <v>133</v>
      </c>
    </row>
    <row r="141" s="2" customFormat="1" ht="44.25" customHeight="1">
      <c r="A141" s="41"/>
      <c r="B141" s="42"/>
      <c r="C141" s="209" t="s">
        <v>156</v>
      </c>
      <c r="D141" s="209" t="s">
        <v>134</v>
      </c>
      <c r="E141" s="210" t="s">
        <v>649</v>
      </c>
      <c r="F141" s="211" t="s">
        <v>650</v>
      </c>
      <c r="G141" s="212" t="s">
        <v>168</v>
      </c>
      <c r="H141" s="213">
        <v>137.191</v>
      </c>
      <c r="I141" s="214"/>
      <c r="J141" s="215">
        <f>ROUND(I141*H141,2)</f>
        <v>0</v>
      </c>
      <c r="K141" s="211" t="s">
        <v>442</v>
      </c>
      <c r="L141" s="47"/>
      <c r="M141" s="216" t="s">
        <v>19</v>
      </c>
      <c r="N141" s="217" t="s">
        <v>42</v>
      </c>
      <c r="O141" s="87"/>
      <c r="P141" s="218">
        <f>O141*H141</f>
        <v>0</v>
      </c>
      <c r="Q141" s="218">
        <v>0</v>
      </c>
      <c r="R141" s="218">
        <f>Q141*H141</f>
        <v>0</v>
      </c>
      <c r="S141" s="218">
        <v>0</v>
      </c>
      <c r="T141" s="219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20" t="s">
        <v>139</v>
      </c>
      <c r="AT141" s="220" t="s">
        <v>134</v>
      </c>
      <c r="AU141" s="220" t="s">
        <v>80</v>
      </c>
      <c r="AY141" s="20" t="s">
        <v>133</v>
      </c>
      <c r="BE141" s="221">
        <f>IF(N141="základní",J141,0)</f>
        <v>0</v>
      </c>
      <c r="BF141" s="221">
        <f>IF(N141="snížená",J141,0)</f>
        <v>0</v>
      </c>
      <c r="BG141" s="221">
        <f>IF(N141="zákl. přenesená",J141,0)</f>
        <v>0</v>
      </c>
      <c r="BH141" s="221">
        <f>IF(N141="sníž. přenesená",J141,0)</f>
        <v>0</v>
      </c>
      <c r="BI141" s="221">
        <f>IF(N141="nulová",J141,0)</f>
        <v>0</v>
      </c>
      <c r="BJ141" s="20" t="s">
        <v>78</v>
      </c>
      <c r="BK141" s="221">
        <f>ROUND(I141*H141,2)</f>
        <v>0</v>
      </c>
      <c r="BL141" s="20" t="s">
        <v>139</v>
      </c>
      <c r="BM141" s="220" t="s">
        <v>651</v>
      </c>
    </row>
    <row r="142" s="2" customFormat="1">
      <c r="A142" s="41"/>
      <c r="B142" s="42"/>
      <c r="C142" s="43"/>
      <c r="D142" s="241" t="s">
        <v>444</v>
      </c>
      <c r="E142" s="43"/>
      <c r="F142" s="242" t="s">
        <v>652</v>
      </c>
      <c r="G142" s="43"/>
      <c r="H142" s="43"/>
      <c r="I142" s="224"/>
      <c r="J142" s="43"/>
      <c r="K142" s="43"/>
      <c r="L142" s="47"/>
      <c r="M142" s="225"/>
      <c r="N142" s="226"/>
      <c r="O142" s="87"/>
      <c r="P142" s="87"/>
      <c r="Q142" s="87"/>
      <c r="R142" s="87"/>
      <c r="S142" s="87"/>
      <c r="T142" s="88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T142" s="20" t="s">
        <v>444</v>
      </c>
      <c r="AU142" s="20" t="s">
        <v>80</v>
      </c>
    </row>
    <row r="143" s="14" customFormat="1">
      <c r="A143" s="14"/>
      <c r="B143" s="266"/>
      <c r="C143" s="267"/>
      <c r="D143" s="222" t="s">
        <v>468</v>
      </c>
      <c r="E143" s="268" t="s">
        <v>19</v>
      </c>
      <c r="F143" s="269" t="s">
        <v>653</v>
      </c>
      <c r="G143" s="267"/>
      <c r="H143" s="270">
        <v>1.3680000000000001</v>
      </c>
      <c r="I143" s="271"/>
      <c r="J143" s="267"/>
      <c r="K143" s="267"/>
      <c r="L143" s="272"/>
      <c r="M143" s="273"/>
      <c r="N143" s="274"/>
      <c r="O143" s="274"/>
      <c r="P143" s="274"/>
      <c r="Q143" s="274"/>
      <c r="R143" s="274"/>
      <c r="S143" s="274"/>
      <c r="T143" s="275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76" t="s">
        <v>468</v>
      </c>
      <c r="AU143" s="276" t="s">
        <v>80</v>
      </c>
      <c r="AV143" s="14" t="s">
        <v>80</v>
      </c>
      <c r="AW143" s="14" t="s">
        <v>33</v>
      </c>
      <c r="AX143" s="14" t="s">
        <v>71</v>
      </c>
      <c r="AY143" s="276" t="s">
        <v>133</v>
      </c>
    </row>
    <row r="144" s="14" customFormat="1">
      <c r="A144" s="14"/>
      <c r="B144" s="266"/>
      <c r="C144" s="267"/>
      <c r="D144" s="222" t="s">
        <v>468</v>
      </c>
      <c r="E144" s="268" t="s">
        <v>19</v>
      </c>
      <c r="F144" s="269" t="s">
        <v>654</v>
      </c>
      <c r="G144" s="267"/>
      <c r="H144" s="270">
        <v>0.66500000000000004</v>
      </c>
      <c r="I144" s="271"/>
      <c r="J144" s="267"/>
      <c r="K144" s="267"/>
      <c r="L144" s="272"/>
      <c r="M144" s="273"/>
      <c r="N144" s="274"/>
      <c r="O144" s="274"/>
      <c r="P144" s="274"/>
      <c r="Q144" s="274"/>
      <c r="R144" s="274"/>
      <c r="S144" s="274"/>
      <c r="T144" s="27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76" t="s">
        <v>468</v>
      </c>
      <c r="AU144" s="276" t="s">
        <v>80</v>
      </c>
      <c r="AV144" s="14" t="s">
        <v>80</v>
      </c>
      <c r="AW144" s="14" t="s">
        <v>33</v>
      </c>
      <c r="AX144" s="14" t="s">
        <v>71</v>
      </c>
      <c r="AY144" s="276" t="s">
        <v>133</v>
      </c>
    </row>
    <row r="145" s="14" customFormat="1">
      <c r="A145" s="14"/>
      <c r="B145" s="266"/>
      <c r="C145" s="267"/>
      <c r="D145" s="222" t="s">
        <v>468</v>
      </c>
      <c r="E145" s="268" t="s">
        <v>19</v>
      </c>
      <c r="F145" s="269" t="s">
        <v>655</v>
      </c>
      <c r="G145" s="267"/>
      <c r="H145" s="270">
        <v>0.27000000000000002</v>
      </c>
      <c r="I145" s="271"/>
      <c r="J145" s="267"/>
      <c r="K145" s="267"/>
      <c r="L145" s="272"/>
      <c r="M145" s="273"/>
      <c r="N145" s="274"/>
      <c r="O145" s="274"/>
      <c r="P145" s="274"/>
      <c r="Q145" s="274"/>
      <c r="R145" s="274"/>
      <c r="S145" s="274"/>
      <c r="T145" s="275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6" t="s">
        <v>468</v>
      </c>
      <c r="AU145" s="276" t="s">
        <v>80</v>
      </c>
      <c r="AV145" s="14" t="s">
        <v>80</v>
      </c>
      <c r="AW145" s="14" t="s">
        <v>33</v>
      </c>
      <c r="AX145" s="14" t="s">
        <v>71</v>
      </c>
      <c r="AY145" s="276" t="s">
        <v>133</v>
      </c>
    </row>
    <row r="146" s="16" customFormat="1">
      <c r="A146" s="16"/>
      <c r="B146" s="293"/>
      <c r="C146" s="294"/>
      <c r="D146" s="222" t="s">
        <v>468</v>
      </c>
      <c r="E146" s="295" t="s">
        <v>19</v>
      </c>
      <c r="F146" s="296" t="s">
        <v>656</v>
      </c>
      <c r="G146" s="294"/>
      <c r="H146" s="297">
        <v>2.3029999999999999</v>
      </c>
      <c r="I146" s="298"/>
      <c r="J146" s="294"/>
      <c r="K146" s="294"/>
      <c r="L146" s="299"/>
      <c r="M146" s="300"/>
      <c r="N146" s="301"/>
      <c r="O146" s="301"/>
      <c r="P146" s="301"/>
      <c r="Q146" s="301"/>
      <c r="R146" s="301"/>
      <c r="S146" s="301"/>
      <c r="T146" s="302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T146" s="303" t="s">
        <v>468</v>
      </c>
      <c r="AU146" s="303" t="s">
        <v>80</v>
      </c>
      <c r="AV146" s="16" t="s">
        <v>90</v>
      </c>
      <c r="AW146" s="16" t="s">
        <v>33</v>
      </c>
      <c r="AX146" s="16" t="s">
        <v>71</v>
      </c>
      <c r="AY146" s="303" t="s">
        <v>133</v>
      </c>
    </row>
    <row r="147" s="14" customFormat="1">
      <c r="A147" s="14"/>
      <c r="B147" s="266"/>
      <c r="C147" s="267"/>
      <c r="D147" s="222" t="s">
        <v>468</v>
      </c>
      <c r="E147" s="268" t="s">
        <v>19</v>
      </c>
      <c r="F147" s="269" t="s">
        <v>657</v>
      </c>
      <c r="G147" s="267"/>
      <c r="H147" s="270">
        <v>15.055999999999999</v>
      </c>
      <c r="I147" s="271"/>
      <c r="J147" s="267"/>
      <c r="K147" s="267"/>
      <c r="L147" s="272"/>
      <c r="M147" s="273"/>
      <c r="N147" s="274"/>
      <c r="O147" s="274"/>
      <c r="P147" s="274"/>
      <c r="Q147" s="274"/>
      <c r="R147" s="274"/>
      <c r="S147" s="274"/>
      <c r="T147" s="27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6" t="s">
        <v>468</v>
      </c>
      <c r="AU147" s="276" t="s">
        <v>80</v>
      </c>
      <c r="AV147" s="14" t="s">
        <v>80</v>
      </c>
      <c r="AW147" s="14" t="s">
        <v>33</v>
      </c>
      <c r="AX147" s="14" t="s">
        <v>71</v>
      </c>
      <c r="AY147" s="276" t="s">
        <v>133</v>
      </c>
    </row>
    <row r="148" s="14" customFormat="1">
      <c r="A148" s="14"/>
      <c r="B148" s="266"/>
      <c r="C148" s="267"/>
      <c r="D148" s="222" t="s">
        <v>468</v>
      </c>
      <c r="E148" s="268" t="s">
        <v>19</v>
      </c>
      <c r="F148" s="269" t="s">
        <v>658</v>
      </c>
      <c r="G148" s="267"/>
      <c r="H148" s="270">
        <v>33.540999999999997</v>
      </c>
      <c r="I148" s="271"/>
      <c r="J148" s="267"/>
      <c r="K148" s="267"/>
      <c r="L148" s="272"/>
      <c r="M148" s="273"/>
      <c r="N148" s="274"/>
      <c r="O148" s="274"/>
      <c r="P148" s="274"/>
      <c r="Q148" s="274"/>
      <c r="R148" s="274"/>
      <c r="S148" s="274"/>
      <c r="T148" s="27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6" t="s">
        <v>468</v>
      </c>
      <c r="AU148" s="276" t="s">
        <v>80</v>
      </c>
      <c r="AV148" s="14" t="s">
        <v>80</v>
      </c>
      <c r="AW148" s="14" t="s">
        <v>33</v>
      </c>
      <c r="AX148" s="14" t="s">
        <v>71</v>
      </c>
      <c r="AY148" s="276" t="s">
        <v>133</v>
      </c>
    </row>
    <row r="149" s="14" customFormat="1">
      <c r="A149" s="14"/>
      <c r="B149" s="266"/>
      <c r="C149" s="267"/>
      <c r="D149" s="222" t="s">
        <v>468</v>
      </c>
      <c r="E149" s="268" t="s">
        <v>19</v>
      </c>
      <c r="F149" s="269" t="s">
        <v>659</v>
      </c>
      <c r="G149" s="267"/>
      <c r="H149" s="270">
        <v>3.6840000000000002</v>
      </c>
      <c r="I149" s="271"/>
      <c r="J149" s="267"/>
      <c r="K149" s="267"/>
      <c r="L149" s="272"/>
      <c r="M149" s="273"/>
      <c r="N149" s="274"/>
      <c r="O149" s="274"/>
      <c r="P149" s="274"/>
      <c r="Q149" s="274"/>
      <c r="R149" s="274"/>
      <c r="S149" s="274"/>
      <c r="T149" s="27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6" t="s">
        <v>468</v>
      </c>
      <c r="AU149" s="276" t="s">
        <v>80</v>
      </c>
      <c r="AV149" s="14" t="s">
        <v>80</v>
      </c>
      <c r="AW149" s="14" t="s">
        <v>33</v>
      </c>
      <c r="AX149" s="14" t="s">
        <v>71</v>
      </c>
      <c r="AY149" s="276" t="s">
        <v>133</v>
      </c>
    </row>
    <row r="150" s="14" customFormat="1">
      <c r="A150" s="14"/>
      <c r="B150" s="266"/>
      <c r="C150" s="267"/>
      <c r="D150" s="222" t="s">
        <v>468</v>
      </c>
      <c r="E150" s="268" t="s">
        <v>19</v>
      </c>
      <c r="F150" s="269" t="s">
        <v>660</v>
      </c>
      <c r="G150" s="267"/>
      <c r="H150" s="270">
        <v>12.994</v>
      </c>
      <c r="I150" s="271"/>
      <c r="J150" s="267"/>
      <c r="K150" s="267"/>
      <c r="L150" s="272"/>
      <c r="M150" s="273"/>
      <c r="N150" s="274"/>
      <c r="O150" s="274"/>
      <c r="P150" s="274"/>
      <c r="Q150" s="274"/>
      <c r="R150" s="274"/>
      <c r="S150" s="274"/>
      <c r="T150" s="27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6" t="s">
        <v>468</v>
      </c>
      <c r="AU150" s="276" t="s">
        <v>80</v>
      </c>
      <c r="AV150" s="14" t="s">
        <v>80</v>
      </c>
      <c r="AW150" s="14" t="s">
        <v>33</v>
      </c>
      <c r="AX150" s="14" t="s">
        <v>71</v>
      </c>
      <c r="AY150" s="276" t="s">
        <v>133</v>
      </c>
    </row>
    <row r="151" s="14" customFormat="1">
      <c r="A151" s="14"/>
      <c r="B151" s="266"/>
      <c r="C151" s="267"/>
      <c r="D151" s="222" t="s">
        <v>468</v>
      </c>
      <c r="E151" s="268" t="s">
        <v>19</v>
      </c>
      <c r="F151" s="269" t="s">
        <v>661</v>
      </c>
      <c r="G151" s="267"/>
      <c r="H151" s="270">
        <v>25.847999999999999</v>
      </c>
      <c r="I151" s="271"/>
      <c r="J151" s="267"/>
      <c r="K151" s="267"/>
      <c r="L151" s="272"/>
      <c r="M151" s="273"/>
      <c r="N151" s="274"/>
      <c r="O151" s="274"/>
      <c r="P151" s="274"/>
      <c r="Q151" s="274"/>
      <c r="R151" s="274"/>
      <c r="S151" s="274"/>
      <c r="T151" s="27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6" t="s">
        <v>468</v>
      </c>
      <c r="AU151" s="276" t="s">
        <v>80</v>
      </c>
      <c r="AV151" s="14" t="s">
        <v>80</v>
      </c>
      <c r="AW151" s="14" t="s">
        <v>33</v>
      </c>
      <c r="AX151" s="14" t="s">
        <v>71</v>
      </c>
      <c r="AY151" s="276" t="s">
        <v>133</v>
      </c>
    </row>
    <row r="152" s="14" customFormat="1">
      <c r="A152" s="14"/>
      <c r="B152" s="266"/>
      <c r="C152" s="267"/>
      <c r="D152" s="222" t="s">
        <v>468</v>
      </c>
      <c r="E152" s="268" t="s">
        <v>19</v>
      </c>
      <c r="F152" s="269" t="s">
        <v>662</v>
      </c>
      <c r="G152" s="267"/>
      <c r="H152" s="270">
        <v>24.204999999999998</v>
      </c>
      <c r="I152" s="271"/>
      <c r="J152" s="267"/>
      <c r="K152" s="267"/>
      <c r="L152" s="272"/>
      <c r="M152" s="273"/>
      <c r="N152" s="274"/>
      <c r="O152" s="274"/>
      <c r="P152" s="274"/>
      <c r="Q152" s="274"/>
      <c r="R152" s="274"/>
      <c r="S152" s="274"/>
      <c r="T152" s="275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76" t="s">
        <v>468</v>
      </c>
      <c r="AU152" s="276" t="s">
        <v>80</v>
      </c>
      <c r="AV152" s="14" t="s">
        <v>80</v>
      </c>
      <c r="AW152" s="14" t="s">
        <v>33</v>
      </c>
      <c r="AX152" s="14" t="s">
        <v>71</v>
      </c>
      <c r="AY152" s="276" t="s">
        <v>133</v>
      </c>
    </row>
    <row r="153" s="14" customFormat="1">
      <c r="A153" s="14"/>
      <c r="B153" s="266"/>
      <c r="C153" s="267"/>
      <c r="D153" s="222" t="s">
        <v>468</v>
      </c>
      <c r="E153" s="268" t="s">
        <v>19</v>
      </c>
      <c r="F153" s="269" t="s">
        <v>663</v>
      </c>
      <c r="G153" s="267"/>
      <c r="H153" s="270">
        <v>19.559999999999999</v>
      </c>
      <c r="I153" s="271"/>
      <c r="J153" s="267"/>
      <c r="K153" s="267"/>
      <c r="L153" s="272"/>
      <c r="M153" s="273"/>
      <c r="N153" s="274"/>
      <c r="O153" s="274"/>
      <c r="P153" s="274"/>
      <c r="Q153" s="274"/>
      <c r="R153" s="274"/>
      <c r="S153" s="274"/>
      <c r="T153" s="27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6" t="s">
        <v>468</v>
      </c>
      <c r="AU153" s="276" t="s">
        <v>80</v>
      </c>
      <c r="AV153" s="14" t="s">
        <v>80</v>
      </c>
      <c r="AW153" s="14" t="s">
        <v>33</v>
      </c>
      <c r="AX153" s="14" t="s">
        <v>71</v>
      </c>
      <c r="AY153" s="276" t="s">
        <v>133</v>
      </c>
    </row>
    <row r="154" s="16" customFormat="1">
      <c r="A154" s="16"/>
      <c r="B154" s="293"/>
      <c r="C154" s="294"/>
      <c r="D154" s="222" t="s">
        <v>468</v>
      </c>
      <c r="E154" s="295" t="s">
        <v>19</v>
      </c>
      <c r="F154" s="296" t="s">
        <v>656</v>
      </c>
      <c r="G154" s="294"/>
      <c r="H154" s="297">
        <v>134.88800000000001</v>
      </c>
      <c r="I154" s="298"/>
      <c r="J154" s="294"/>
      <c r="K154" s="294"/>
      <c r="L154" s="299"/>
      <c r="M154" s="300"/>
      <c r="N154" s="301"/>
      <c r="O154" s="301"/>
      <c r="P154" s="301"/>
      <c r="Q154" s="301"/>
      <c r="R154" s="301"/>
      <c r="S154" s="301"/>
      <c r="T154" s="302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T154" s="303" t="s">
        <v>468</v>
      </c>
      <c r="AU154" s="303" t="s">
        <v>80</v>
      </c>
      <c r="AV154" s="16" t="s">
        <v>90</v>
      </c>
      <c r="AW154" s="16" t="s">
        <v>33</v>
      </c>
      <c r="AX154" s="16" t="s">
        <v>71</v>
      </c>
      <c r="AY154" s="303" t="s">
        <v>133</v>
      </c>
    </row>
    <row r="155" s="15" customFormat="1">
      <c r="A155" s="15"/>
      <c r="B155" s="282"/>
      <c r="C155" s="283"/>
      <c r="D155" s="222" t="s">
        <v>468</v>
      </c>
      <c r="E155" s="284" t="s">
        <v>19</v>
      </c>
      <c r="F155" s="285" t="s">
        <v>617</v>
      </c>
      <c r="G155" s="283"/>
      <c r="H155" s="286">
        <v>137.191</v>
      </c>
      <c r="I155" s="287"/>
      <c r="J155" s="283"/>
      <c r="K155" s="283"/>
      <c r="L155" s="288"/>
      <c r="M155" s="289"/>
      <c r="N155" s="290"/>
      <c r="O155" s="290"/>
      <c r="P155" s="290"/>
      <c r="Q155" s="290"/>
      <c r="R155" s="290"/>
      <c r="S155" s="290"/>
      <c r="T155" s="291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92" t="s">
        <v>468</v>
      </c>
      <c r="AU155" s="292" t="s">
        <v>80</v>
      </c>
      <c r="AV155" s="15" t="s">
        <v>139</v>
      </c>
      <c r="AW155" s="15" t="s">
        <v>33</v>
      </c>
      <c r="AX155" s="15" t="s">
        <v>78</v>
      </c>
      <c r="AY155" s="292" t="s">
        <v>133</v>
      </c>
    </row>
    <row r="156" s="2" customFormat="1" ht="37.8" customHeight="1">
      <c r="A156" s="41"/>
      <c r="B156" s="42"/>
      <c r="C156" s="209" t="s">
        <v>181</v>
      </c>
      <c r="D156" s="209" t="s">
        <v>134</v>
      </c>
      <c r="E156" s="210" t="s">
        <v>664</v>
      </c>
      <c r="F156" s="211" t="s">
        <v>665</v>
      </c>
      <c r="G156" s="212" t="s">
        <v>137</v>
      </c>
      <c r="H156" s="213">
        <v>77.576999999999998</v>
      </c>
      <c r="I156" s="214"/>
      <c r="J156" s="215">
        <f>ROUND(I156*H156,2)</f>
        <v>0</v>
      </c>
      <c r="K156" s="211" t="s">
        <v>442</v>
      </c>
      <c r="L156" s="47"/>
      <c r="M156" s="216" t="s">
        <v>19</v>
      </c>
      <c r="N156" s="217" t="s">
        <v>42</v>
      </c>
      <c r="O156" s="87"/>
      <c r="P156" s="218">
        <f>O156*H156</f>
        <v>0</v>
      </c>
      <c r="Q156" s="218">
        <v>0.00059000000000000003</v>
      </c>
      <c r="R156" s="218">
        <f>Q156*H156</f>
        <v>0.045770430000000001</v>
      </c>
      <c r="S156" s="218">
        <v>0</v>
      </c>
      <c r="T156" s="219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20" t="s">
        <v>139</v>
      </c>
      <c r="AT156" s="220" t="s">
        <v>134</v>
      </c>
      <c r="AU156" s="220" t="s">
        <v>80</v>
      </c>
      <c r="AY156" s="20" t="s">
        <v>133</v>
      </c>
      <c r="BE156" s="221">
        <f>IF(N156="základní",J156,0)</f>
        <v>0</v>
      </c>
      <c r="BF156" s="221">
        <f>IF(N156="snížená",J156,0)</f>
        <v>0</v>
      </c>
      <c r="BG156" s="221">
        <f>IF(N156="zákl. přenesená",J156,0)</f>
        <v>0</v>
      </c>
      <c r="BH156" s="221">
        <f>IF(N156="sníž. přenesená",J156,0)</f>
        <v>0</v>
      </c>
      <c r="BI156" s="221">
        <f>IF(N156="nulová",J156,0)</f>
        <v>0</v>
      </c>
      <c r="BJ156" s="20" t="s">
        <v>78</v>
      </c>
      <c r="BK156" s="221">
        <f>ROUND(I156*H156,2)</f>
        <v>0</v>
      </c>
      <c r="BL156" s="20" t="s">
        <v>139</v>
      </c>
      <c r="BM156" s="220" t="s">
        <v>666</v>
      </c>
    </row>
    <row r="157" s="2" customFormat="1">
      <c r="A157" s="41"/>
      <c r="B157" s="42"/>
      <c r="C157" s="43"/>
      <c r="D157" s="241" t="s">
        <v>444</v>
      </c>
      <c r="E157" s="43"/>
      <c r="F157" s="242" t="s">
        <v>667</v>
      </c>
      <c r="G157" s="43"/>
      <c r="H157" s="43"/>
      <c r="I157" s="224"/>
      <c r="J157" s="43"/>
      <c r="K157" s="43"/>
      <c r="L157" s="47"/>
      <c r="M157" s="225"/>
      <c r="N157" s="226"/>
      <c r="O157" s="87"/>
      <c r="P157" s="87"/>
      <c r="Q157" s="87"/>
      <c r="R157" s="87"/>
      <c r="S157" s="87"/>
      <c r="T157" s="88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T157" s="20" t="s">
        <v>444</v>
      </c>
      <c r="AU157" s="20" t="s">
        <v>80</v>
      </c>
    </row>
    <row r="158" s="14" customFormat="1">
      <c r="A158" s="14"/>
      <c r="B158" s="266"/>
      <c r="C158" s="267"/>
      <c r="D158" s="222" t="s">
        <v>468</v>
      </c>
      <c r="E158" s="268" t="s">
        <v>19</v>
      </c>
      <c r="F158" s="269" t="s">
        <v>668</v>
      </c>
      <c r="G158" s="267"/>
      <c r="H158" s="270">
        <v>43.990000000000002</v>
      </c>
      <c r="I158" s="271"/>
      <c r="J158" s="267"/>
      <c r="K158" s="267"/>
      <c r="L158" s="272"/>
      <c r="M158" s="273"/>
      <c r="N158" s="274"/>
      <c r="O158" s="274"/>
      <c r="P158" s="274"/>
      <c r="Q158" s="274"/>
      <c r="R158" s="274"/>
      <c r="S158" s="274"/>
      <c r="T158" s="27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76" t="s">
        <v>468</v>
      </c>
      <c r="AU158" s="276" t="s">
        <v>80</v>
      </c>
      <c r="AV158" s="14" t="s">
        <v>80</v>
      </c>
      <c r="AW158" s="14" t="s">
        <v>33</v>
      </c>
      <c r="AX158" s="14" t="s">
        <v>71</v>
      </c>
      <c r="AY158" s="276" t="s">
        <v>133</v>
      </c>
    </row>
    <row r="159" s="14" customFormat="1">
      <c r="A159" s="14"/>
      <c r="B159" s="266"/>
      <c r="C159" s="267"/>
      <c r="D159" s="222" t="s">
        <v>468</v>
      </c>
      <c r="E159" s="268" t="s">
        <v>19</v>
      </c>
      <c r="F159" s="269" t="s">
        <v>669</v>
      </c>
      <c r="G159" s="267"/>
      <c r="H159" s="270">
        <v>17.231999999999999</v>
      </c>
      <c r="I159" s="271"/>
      <c r="J159" s="267"/>
      <c r="K159" s="267"/>
      <c r="L159" s="272"/>
      <c r="M159" s="273"/>
      <c r="N159" s="274"/>
      <c r="O159" s="274"/>
      <c r="P159" s="274"/>
      <c r="Q159" s="274"/>
      <c r="R159" s="274"/>
      <c r="S159" s="274"/>
      <c r="T159" s="27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6" t="s">
        <v>468</v>
      </c>
      <c r="AU159" s="276" t="s">
        <v>80</v>
      </c>
      <c r="AV159" s="14" t="s">
        <v>80</v>
      </c>
      <c r="AW159" s="14" t="s">
        <v>33</v>
      </c>
      <c r="AX159" s="14" t="s">
        <v>71</v>
      </c>
      <c r="AY159" s="276" t="s">
        <v>133</v>
      </c>
    </row>
    <row r="160" s="14" customFormat="1">
      <c r="A160" s="14"/>
      <c r="B160" s="266"/>
      <c r="C160" s="267"/>
      <c r="D160" s="222" t="s">
        <v>468</v>
      </c>
      <c r="E160" s="268" t="s">
        <v>19</v>
      </c>
      <c r="F160" s="269" t="s">
        <v>670</v>
      </c>
      <c r="G160" s="267"/>
      <c r="H160" s="270">
        <v>16.355</v>
      </c>
      <c r="I160" s="271"/>
      <c r="J160" s="267"/>
      <c r="K160" s="267"/>
      <c r="L160" s="272"/>
      <c r="M160" s="273"/>
      <c r="N160" s="274"/>
      <c r="O160" s="274"/>
      <c r="P160" s="274"/>
      <c r="Q160" s="274"/>
      <c r="R160" s="274"/>
      <c r="S160" s="274"/>
      <c r="T160" s="27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6" t="s">
        <v>468</v>
      </c>
      <c r="AU160" s="276" t="s">
        <v>80</v>
      </c>
      <c r="AV160" s="14" t="s">
        <v>80</v>
      </c>
      <c r="AW160" s="14" t="s">
        <v>33</v>
      </c>
      <c r="AX160" s="14" t="s">
        <v>71</v>
      </c>
      <c r="AY160" s="276" t="s">
        <v>133</v>
      </c>
    </row>
    <row r="161" s="15" customFormat="1">
      <c r="A161" s="15"/>
      <c r="B161" s="282"/>
      <c r="C161" s="283"/>
      <c r="D161" s="222" t="s">
        <v>468</v>
      </c>
      <c r="E161" s="284" t="s">
        <v>19</v>
      </c>
      <c r="F161" s="285" t="s">
        <v>617</v>
      </c>
      <c r="G161" s="283"/>
      <c r="H161" s="286">
        <v>77.576999999999998</v>
      </c>
      <c r="I161" s="287"/>
      <c r="J161" s="283"/>
      <c r="K161" s="283"/>
      <c r="L161" s="288"/>
      <c r="M161" s="289"/>
      <c r="N161" s="290"/>
      <c r="O161" s="290"/>
      <c r="P161" s="290"/>
      <c r="Q161" s="290"/>
      <c r="R161" s="290"/>
      <c r="S161" s="290"/>
      <c r="T161" s="291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92" t="s">
        <v>468</v>
      </c>
      <c r="AU161" s="292" t="s">
        <v>80</v>
      </c>
      <c r="AV161" s="15" t="s">
        <v>139</v>
      </c>
      <c r="AW161" s="15" t="s">
        <v>33</v>
      </c>
      <c r="AX161" s="15" t="s">
        <v>78</v>
      </c>
      <c r="AY161" s="292" t="s">
        <v>133</v>
      </c>
    </row>
    <row r="162" s="2" customFormat="1" ht="37.8" customHeight="1">
      <c r="A162" s="41"/>
      <c r="B162" s="42"/>
      <c r="C162" s="209" t="s">
        <v>160</v>
      </c>
      <c r="D162" s="209" t="s">
        <v>134</v>
      </c>
      <c r="E162" s="210" t="s">
        <v>671</v>
      </c>
      <c r="F162" s="211" t="s">
        <v>672</v>
      </c>
      <c r="G162" s="212" t="s">
        <v>137</v>
      </c>
      <c r="H162" s="213">
        <v>77.576999999999998</v>
      </c>
      <c r="I162" s="214"/>
      <c r="J162" s="215">
        <f>ROUND(I162*H162,2)</f>
        <v>0</v>
      </c>
      <c r="K162" s="211" t="s">
        <v>442</v>
      </c>
      <c r="L162" s="47"/>
      <c r="M162" s="216" t="s">
        <v>19</v>
      </c>
      <c r="N162" s="217" t="s">
        <v>42</v>
      </c>
      <c r="O162" s="87"/>
      <c r="P162" s="218">
        <f>O162*H162</f>
        <v>0</v>
      </c>
      <c r="Q162" s="218">
        <v>0</v>
      </c>
      <c r="R162" s="218">
        <f>Q162*H162</f>
        <v>0</v>
      </c>
      <c r="S162" s="218">
        <v>0</v>
      </c>
      <c r="T162" s="219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20" t="s">
        <v>139</v>
      </c>
      <c r="AT162" s="220" t="s">
        <v>134</v>
      </c>
      <c r="AU162" s="220" t="s">
        <v>80</v>
      </c>
      <c r="AY162" s="20" t="s">
        <v>133</v>
      </c>
      <c r="BE162" s="221">
        <f>IF(N162="základní",J162,0)</f>
        <v>0</v>
      </c>
      <c r="BF162" s="221">
        <f>IF(N162="snížená",J162,0)</f>
        <v>0</v>
      </c>
      <c r="BG162" s="221">
        <f>IF(N162="zákl. přenesená",J162,0)</f>
        <v>0</v>
      </c>
      <c r="BH162" s="221">
        <f>IF(N162="sníž. přenesená",J162,0)</f>
        <v>0</v>
      </c>
      <c r="BI162" s="221">
        <f>IF(N162="nulová",J162,0)</f>
        <v>0</v>
      </c>
      <c r="BJ162" s="20" t="s">
        <v>78</v>
      </c>
      <c r="BK162" s="221">
        <f>ROUND(I162*H162,2)</f>
        <v>0</v>
      </c>
      <c r="BL162" s="20" t="s">
        <v>139</v>
      </c>
      <c r="BM162" s="220" t="s">
        <v>673</v>
      </c>
    </row>
    <row r="163" s="2" customFormat="1">
      <c r="A163" s="41"/>
      <c r="B163" s="42"/>
      <c r="C163" s="43"/>
      <c r="D163" s="241" t="s">
        <v>444</v>
      </c>
      <c r="E163" s="43"/>
      <c r="F163" s="242" t="s">
        <v>674</v>
      </c>
      <c r="G163" s="43"/>
      <c r="H163" s="43"/>
      <c r="I163" s="224"/>
      <c r="J163" s="43"/>
      <c r="K163" s="43"/>
      <c r="L163" s="47"/>
      <c r="M163" s="225"/>
      <c r="N163" s="226"/>
      <c r="O163" s="87"/>
      <c r="P163" s="87"/>
      <c r="Q163" s="87"/>
      <c r="R163" s="87"/>
      <c r="S163" s="87"/>
      <c r="T163" s="88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T163" s="20" t="s">
        <v>444</v>
      </c>
      <c r="AU163" s="20" t="s">
        <v>80</v>
      </c>
    </row>
    <row r="164" s="2" customFormat="1" ht="62.7" customHeight="1">
      <c r="A164" s="41"/>
      <c r="B164" s="42"/>
      <c r="C164" s="209" t="s">
        <v>192</v>
      </c>
      <c r="D164" s="209" t="s">
        <v>134</v>
      </c>
      <c r="E164" s="210" t="s">
        <v>675</v>
      </c>
      <c r="F164" s="211" t="s">
        <v>676</v>
      </c>
      <c r="G164" s="212" t="s">
        <v>168</v>
      </c>
      <c r="H164" s="213">
        <v>230.167</v>
      </c>
      <c r="I164" s="214"/>
      <c r="J164" s="215">
        <f>ROUND(I164*H164,2)</f>
        <v>0</v>
      </c>
      <c r="K164" s="211" t="s">
        <v>442</v>
      </c>
      <c r="L164" s="47"/>
      <c r="M164" s="216" t="s">
        <v>19</v>
      </c>
      <c r="N164" s="217" t="s">
        <v>42</v>
      </c>
      <c r="O164" s="87"/>
      <c r="P164" s="218">
        <f>O164*H164</f>
        <v>0</v>
      </c>
      <c r="Q164" s="218">
        <v>0</v>
      </c>
      <c r="R164" s="218">
        <f>Q164*H164</f>
        <v>0</v>
      </c>
      <c r="S164" s="218">
        <v>0</v>
      </c>
      <c r="T164" s="219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20" t="s">
        <v>139</v>
      </c>
      <c r="AT164" s="220" t="s">
        <v>134</v>
      </c>
      <c r="AU164" s="220" t="s">
        <v>80</v>
      </c>
      <c r="AY164" s="20" t="s">
        <v>133</v>
      </c>
      <c r="BE164" s="221">
        <f>IF(N164="základní",J164,0)</f>
        <v>0</v>
      </c>
      <c r="BF164" s="221">
        <f>IF(N164="snížená",J164,0)</f>
        <v>0</v>
      </c>
      <c r="BG164" s="221">
        <f>IF(N164="zákl. přenesená",J164,0)</f>
        <v>0</v>
      </c>
      <c r="BH164" s="221">
        <f>IF(N164="sníž. přenesená",J164,0)</f>
        <v>0</v>
      </c>
      <c r="BI164" s="221">
        <f>IF(N164="nulová",J164,0)</f>
        <v>0</v>
      </c>
      <c r="BJ164" s="20" t="s">
        <v>78</v>
      </c>
      <c r="BK164" s="221">
        <f>ROUND(I164*H164,2)</f>
        <v>0</v>
      </c>
      <c r="BL164" s="20" t="s">
        <v>139</v>
      </c>
      <c r="BM164" s="220" t="s">
        <v>677</v>
      </c>
    </row>
    <row r="165" s="2" customFormat="1">
      <c r="A165" s="41"/>
      <c r="B165" s="42"/>
      <c r="C165" s="43"/>
      <c r="D165" s="241" t="s">
        <v>444</v>
      </c>
      <c r="E165" s="43"/>
      <c r="F165" s="242" t="s">
        <v>678</v>
      </c>
      <c r="G165" s="43"/>
      <c r="H165" s="43"/>
      <c r="I165" s="224"/>
      <c r="J165" s="43"/>
      <c r="K165" s="43"/>
      <c r="L165" s="47"/>
      <c r="M165" s="225"/>
      <c r="N165" s="226"/>
      <c r="O165" s="87"/>
      <c r="P165" s="87"/>
      <c r="Q165" s="87"/>
      <c r="R165" s="87"/>
      <c r="S165" s="87"/>
      <c r="T165" s="88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T165" s="20" t="s">
        <v>444</v>
      </c>
      <c r="AU165" s="20" t="s">
        <v>80</v>
      </c>
    </row>
    <row r="166" s="14" customFormat="1">
      <c r="A166" s="14"/>
      <c r="B166" s="266"/>
      <c r="C166" s="267"/>
      <c r="D166" s="222" t="s">
        <v>468</v>
      </c>
      <c r="E166" s="268" t="s">
        <v>19</v>
      </c>
      <c r="F166" s="269" t="s">
        <v>679</v>
      </c>
      <c r="G166" s="267"/>
      <c r="H166" s="270">
        <v>230.167</v>
      </c>
      <c r="I166" s="271"/>
      <c r="J166" s="267"/>
      <c r="K166" s="267"/>
      <c r="L166" s="272"/>
      <c r="M166" s="273"/>
      <c r="N166" s="274"/>
      <c r="O166" s="274"/>
      <c r="P166" s="274"/>
      <c r="Q166" s="274"/>
      <c r="R166" s="274"/>
      <c r="S166" s="274"/>
      <c r="T166" s="27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6" t="s">
        <v>468</v>
      </c>
      <c r="AU166" s="276" t="s">
        <v>80</v>
      </c>
      <c r="AV166" s="14" t="s">
        <v>80</v>
      </c>
      <c r="AW166" s="14" t="s">
        <v>33</v>
      </c>
      <c r="AX166" s="14" t="s">
        <v>78</v>
      </c>
      <c r="AY166" s="276" t="s">
        <v>133</v>
      </c>
    </row>
    <row r="167" s="2" customFormat="1" ht="44.25" customHeight="1">
      <c r="A167" s="41"/>
      <c r="B167" s="42"/>
      <c r="C167" s="209" t="s">
        <v>164</v>
      </c>
      <c r="D167" s="209" t="s">
        <v>134</v>
      </c>
      <c r="E167" s="210" t="s">
        <v>680</v>
      </c>
      <c r="F167" s="211" t="s">
        <v>681</v>
      </c>
      <c r="G167" s="212" t="s">
        <v>168</v>
      </c>
      <c r="H167" s="213">
        <v>230.167</v>
      </c>
      <c r="I167" s="214"/>
      <c r="J167" s="215">
        <f>ROUND(I167*H167,2)</f>
        <v>0</v>
      </c>
      <c r="K167" s="211" t="s">
        <v>442</v>
      </c>
      <c r="L167" s="47"/>
      <c r="M167" s="216" t="s">
        <v>19</v>
      </c>
      <c r="N167" s="217" t="s">
        <v>42</v>
      </c>
      <c r="O167" s="87"/>
      <c r="P167" s="218">
        <f>O167*H167</f>
        <v>0</v>
      </c>
      <c r="Q167" s="218">
        <v>0</v>
      </c>
      <c r="R167" s="218">
        <f>Q167*H167</f>
        <v>0</v>
      </c>
      <c r="S167" s="218">
        <v>0</v>
      </c>
      <c r="T167" s="219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20" t="s">
        <v>139</v>
      </c>
      <c r="AT167" s="220" t="s">
        <v>134</v>
      </c>
      <c r="AU167" s="220" t="s">
        <v>80</v>
      </c>
      <c r="AY167" s="20" t="s">
        <v>133</v>
      </c>
      <c r="BE167" s="221">
        <f>IF(N167="základní",J167,0)</f>
        <v>0</v>
      </c>
      <c r="BF167" s="221">
        <f>IF(N167="snížená",J167,0)</f>
        <v>0</v>
      </c>
      <c r="BG167" s="221">
        <f>IF(N167="zákl. přenesená",J167,0)</f>
        <v>0</v>
      </c>
      <c r="BH167" s="221">
        <f>IF(N167="sníž. přenesená",J167,0)</f>
        <v>0</v>
      </c>
      <c r="BI167" s="221">
        <f>IF(N167="nulová",J167,0)</f>
        <v>0</v>
      </c>
      <c r="BJ167" s="20" t="s">
        <v>78</v>
      </c>
      <c r="BK167" s="221">
        <f>ROUND(I167*H167,2)</f>
        <v>0</v>
      </c>
      <c r="BL167" s="20" t="s">
        <v>139</v>
      </c>
      <c r="BM167" s="220" t="s">
        <v>682</v>
      </c>
    </row>
    <row r="168" s="2" customFormat="1">
      <c r="A168" s="41"/>
      <c r="B168" s="42"/>
      <c r="C168" s="43"/>
      <c r="D168" s="241" t="s">
        <v>444</v>
      </c>
      <c r="E168" s="43"/>
      <c r="F168" s="242" t="s">
        <v>683</v>
      </c>
      <c r="G168" s="43"/>
      <c r="H168" s="43"/>
      <c r="I168" s="224"/>
      <c r="J168" s="43"/>
      <c r="K168" s="43"/>
      <c r="L168" s="47"/>
      <c r="M168" s="225"/>
      <c r="N168" s="226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20" t="s">
        <v>444</v>
      </c>
      <c r="AU168" s="20" t="s">
        <v>80</v>
      </c>
    </row>
    <row r="169" s="2" customFormat="1" ht="44.25" customHeight="1">
      <c r="A169" s="41"/>
      <c r="B169" s="42"/>
      <c r="C169" s="209" t="s">
        <v>8</v>
      </c>
      <c r="D169" s="209" t="s">
        <v>134</v>
      </c>
      <c r="E169" s="210" t="s">
        <v>684</v>
      </c>
      <c r="F169" s="211" t="s">
        <v>685</v>
      </c>
      <c r="G169" s="212" t="s">
        <v>168</v>
      </c>
      <c r="H169" s="213">
        <v>230.167</v>
      </c>
      <c r="I169" s="214"/>
      <c r="J169" s="215">
        <f>ROUND(I169*H169,2)</f>
        <v>0</v>
      </c>
      <c r="K169" s="211" t="s">
        <v>442</v>
      </c>
      <c r="L169" s="47"/>
      <c r="M169" s="216" t="s">
        <v>19</v>
      </c>
      <c r="N169" s="217" t="s">
        <v>42</v>
      </c>
      <c r="O169" s="87"/>
      <c r="P169" s="218">
        <f>O169*H169</f>
        <v>0</v>
      </c>
      <c r="Q169" s="218">
        <v>0</v>
      </c>
      <c r="R169" s="218">
        <f>Q169*H169</f>
        <v>0</v>
      </c>
      <c r="S169" s="218">
        <v>0</v>
      </c>
      <c r="T169" s="219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20" t="s">
        <v>139</v>
      </c>
      <c r="AT169" s="220" t="s">
        <v>134</v>
      </c>
      <c r="AU169" s="220" t="s">
        <v>80</v>
      </c>
      <c r="AY169" s="20" t="s">
        <v>133</v>
      </c>
      <c r="BE169" s="221">
        <f>IF(N169="základní",J169,0)</f>
        <v>0</v>
      </c>
      <c r="BF169" s="221">
        <f>IF(N169="snížená",J169,0)</f>
        <v>0</v>
      </c>
      <c r="BG169" s="221">
        <f>IF(N169="zákl. přenesená",J169,0)</f>
        <v>0</v>
      </c>
      <c r="BH169" s="221">
        <f>IF(N169="sníž. přenesená",J169,0)</f>
        <v>0</v>
      </c>
      <c r="BI169" s="221">
        <f>IF(N169="nulová",J169,0)</f>
        <v>0</v>
      </c>
      <c r="BJ169" s="20" t="s">
        <v>78</v>
      </c>
      <c r="BK169" s="221">
        <f>ROUND(I169*H169,2)</f>
        <v>0</v>
      </c>
      <c r="BL169" s="20" t="s">
        <v>139</v>
      </c>
      <c r="BM169" s="220" t="s">
        <v>686</v>
      </c>
    </row>
    <row r="170" s="2" customFormat="1">
      <c r="A170" s="41"/>
      <c r="B170" s="42"/>
      <c r="C170" s="43"/>
      <c r="D170" s="241" t="s">
        <v>444</v>
      </c>
      <c r="E170" s="43"/>
      <c r="F170" s="242" t="s">
        <v>687</v>
      </c>
      <c r="G170" s="43"/>
      <c r="H170" s="43"/>
      <c r="I170" s="224"/>
      <c r="J170" s="43"/>
      <c r="K170" s="43"/>
      <c r="L170" s="47"/>
      <c r="M170" s="225"/>
      <c r="N170" s="226"/>
      <c r="O170" s="87"/>
      <c r="P170" s="87"/>
      <c r="Q170" s="87"/>
      <c r="R170" s="87"/>
      <c r="S170" s="87"/>
      <c r="T170" s="88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T170" s="20" t="s">
        <v>444</v>
      </c>
      <c r="AU170" s="20" t="s">
        <v>80</v>
      </c>
    </row>
    <row r="171" s="2" customFormat="1" ht="37.8" customHeight="1">
      <c r="A171" s="41"/>
      <c r="B171" s="42"/>
      <c r="C171" s="209" t="s">
        <v>170</v>
      </c>
      <c r="D171" s="209" t="s">
        <v>134</v>
      </c>
      <c r="E171" s="210" t="s">
        <v>688</v>
      </c>
      <c r="F171" s="211" t="s">
        <v>689</v>
      </c>
      <c r="G171" s="212" t="s">
        <v>168</v>
      </c>
      <c r="H171" s="213">
        <v>230.167</v>
      </c>
      <c r="I171" s="214"/>
      <c r="J171" s="215">
        <f>ROUND(I171*H171,2)</f>
        <v>0</v>
      </c>
      <c r="K171" s="211" t="s">
        <v>19</v>
      </c>
      <c r="L171" s="47"/>
      <c r="M171" s="216" t="s">
        <v>19</v>
      </c>
      <c r="N171" s="217" t="s">
        <v>42</v>
      </c>
      <c r="O171" s="87"/>
      <c r="P171" s="218">
        <f>O171*H171</f>
        <v>0</v>
      </c>
      <c r="Q171" s="218">
        <v>0</v>
      </c>
      <c r="R171" s="218">
        <f>Q171*H171</f>
        <v>0</v>
      </c>
      <c r="S171" s="218">
        <v>0</v>
      </c>
      <c r="T171" s="219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20" t="s">
        <v>139</v>
      </c>
      <c r="AT171" s="220" t="s">
        <v>134</v>
      </c>
      <c r="AU171" s="220" t="s">
        <v>80</v>
      </c>
      <c r="AY171" s="20" t="s">
        <v>133</v>
      </c>
      <c r="BE171" s="221">
        <f>IF(N171="základní",J171,0)</f>
        <v>0</v>
      </c>
      <c r="BF171" s="221">
        <f>IF(N171="snížená",J171,0)</f>
        <v>0</v>
      </c>
      <c r="BG171" s="221">
        <f>IF(N171="zákl. přenesená",J171,0)</f>
        <v>0</v>
      </c>
      <c r="BH171" s="221">
        <f>IF(N171="sníž. přenesená",J171,0)</f>
        <v>0</v>
      </c>
      <c r="BI171" s="221">
        <f>IF(N171="nulová",J171,0)</f>
        <v>0</v>
      </c>
      <c r="BJ171" s="20" t="s">
        <v>78</v>
      </c>
      <c r="BK171" s="221">
        <f>ROUND(I171*H171,2)</f>
        <v>0</v>
      </c>
      <c r="BL171" s="20" t="s">
        <v>139</v>
      </c>
      <c r="BM171" s="220" t="s">
        <v>690</v>
      </c>
    </row>
    <row r="172" s="2" customFormat="1" ht="44.25" customHeight="1">
      <c r="A172" s="41"/>
      <c r="B172" s="42"/>
      <c r="C172" s="209" t="s">
        <v>209</v>
      </c>
      <c r="D172" s="209" t="s">
        <v>134</v>
      </c>
      <c r="E172" s="210" t="s">
        <v>691</v>
      </c>
      <c r="F172" s="211" t="s">
        <v>692</v>
      </c>
      <c r="G172" s="212" t="s">
        <v>361</v>
      </c>
      <c r="H172" s="213">
        <v>437.31700000000001</v>
      </c>
      <c r="I172" s="214"/>
      <c r="J172" s="215">
        <f>ROUND(I172*H172,2)</f>
        <v>0</v>
      </c>
      <c r="K172" s="211" t="s">
        <v>442</v>
      </c>
      <c r="L172" s="47"/>
      <c r="M172" s="216" t="s">
        <v>19</v>
      </c>
      <c r="N172" s="217" t="s">
        <v>42</v>
      </c>
      <c r="O172" s="87"/>
      <c r="P172" s="218">
        <f>O172*H172</f>
        <v>0</v>
      </c>
      <c r="Q172" s="218">
        <v>0</v>
      </c>
      <c r="R172" s="218">
        <f>Q172*H172</f>
        <v>0</v>
      </c>
      <c r="S172" s="218">
        <v>0</v>
      </c>
      <c r="T172" s="219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20" t="s">
        <v>139</v>
      </c>
      <c r="AT172" s="220" t="s">
        <v>134</v>
      </c>
      <c r="AU172" s="220" t="s">
        <v>80</v>
      </c>
      <c r="AY172" s="20" t="s">
        <v>133</v>
      </c>
      <c r="BE172" s="221">
        <f>IF(N172="základní",J172,0)</f>
        <v>0</v>
      </c>
      <c r="BF172" s="221">
        <f>IF(N172="snížená",J172,0)</f>
        <v>0</v>
      </c>
      <c r="BG172" s="221">
        <f>IF(N172="zákl. přenesená",J172,0)</f>
        <v>0</v>
      </c>
      <c r="BH172" s="221">
        <f>IF(N172="sníž. přenesená",J172,0)</f>
        <v>0</v>
      </c>
      <c r="BI172" s="221">
        <f>IF(N172="nulová",J172,0)</f>
        <v>0</v>
      </c>
      <c r="BJ172" s="20" t="s">
        <v>78</v>
      </c>
      <c r="BK172" s="221">
        <f>ROUND(I172*H172,2)</f>
        <v>0</v>
      </c>
      <c r="BL172" s="20" t="s">
        <v>139</v>
      </c>
      <c r="BM172" s="220" t="s">
        <v>693</v>
      </c>
    </row>
    <row r="173" s="2" customFormat="1">
      <c r="A173" s="41"/>
      <c r="B173" s="42"/>
      <c r="C173" s="43"/>
      <c r="D173" s="241" t="s">
        <v>444</v>
      </c>
      <c r="E173" s="43"/>
      <c r="F173" s="242" t="s">
        <v>694</v>
      </c>
      <c r="G173" s="43"/>
      <c r="H173" s="43"/>
      <c r="I173" s="224"/>
      <c r="J173" s="43"/>
      <c r="K173" s="43"/>
      <c r="L173" s="47"/>
      <c r="M173" s="225"/>
      <c r="N173" s="226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20" t="s">
        <v>444</v>
      </c>
      <c r="AU173" s="20" t="s">
        <v>80</v>
      </c>
    </row>
    <row r="174" s="2" customFormat="1">
      <c r="A174" s="41"/>
      <c r="B174" s="42"/>
      <c r="C174" s="43"/>
      <c r="D174" s="222" t="s">
        <v>140</v>
      </c>
      <c r="E174" s="43"/>
      <c r="F174" s="223" t="s">
        <v>695</v>
      </c>
      <c r="G174" s="43"/>
      <c r="H174" s="43"/>
      <c r="I174" s="224"/>
      <c r="J174" s="43"/>
      <c r="K174" s="43"/>
      <c r="L174" s="47"/>
      <c r="M174" s="225"/>
      <c r="N174" s="226"/>
      <c r="O174" s="87"/>
      <c r="P174" s="87"/>
      <c r="Q174" s="87"/>
      <c r="R174" s="87"/>
      <c r="S174" s="87"/>
      <c r="T174" s="88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T174" s="20" t="s">
        <v>140</v>
      </c>
      <c r="AU174" s="20" t="s">
        <v>80</v>
      </c>
    </row>
    <row r="175" s="14" customFormat="1">
      <c r="A175" s="14"/>
      <c r="B175" s="266"/>
      <c r="C175" s="267"/>
      <c r="D175" s="222" t="s">
        <v>468</v>
      </c>
      <c r="E175" s="267"/>
      <c r="F175" s="269" t="s">
        <v>696</v>
      </c>
      <c r="G175" s="267"/>
      <c r="H175" s="270">
        <v>437.31700000000001</v>
      </c>
      <c r="I175" s="271"/>
      <c r="J175" s="267"/>
      <c r="K175" s="267"/>
      <c r="L175" s="272"/>
      <c r="M175" s="273"/>
      <c r="N175" s="274"/>
      <c r="O175" s="274"/>
      <c r="P175" s="274"/>
      <c r="Q175" s="274"/>
      <c r="R175" s="274"/>
      <c r="S175" s="274"/>
      <c r="T175" s="27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6" t="s">
        <v>468</v>
      </c>
      <c r="AU175" s="276" t="s">
        <v>80</v>
      </c>
      <c r="AV175" s="14" t="s">
        <v>80</v>
      </c>
      <c r="AW175" s="14" t="s">
        <v>4</v>
      </c>
      <c r="AX175" s="14" t="s">
        <v>78</v>
      </c>
      <c r="AY175" s="276" t="s">
        <v>133</v>
      </c>
    </row>
    <row r="176" s="2" customFormat="1" ht="44.25" customHeight="1">
      <c r="A176" s="41"/>
      <c r="B176" s="42"/>
      <c r="C176" s="209" t="s">
        <v>176</v>
      </c>
      <c r="D176" s="209" t="s">
        <v>134</v>
      </c>
      <c r="E176" s="210" t="s">
        <v>697</v>
      </c>
      <c r="F176" s="211" t="s">
        <v>698</v>
      </c>
      <c r="G176" s="212" t="s">
        <v>168</v>
      </c>
      <c r="H176" s="213">
        <v>213.34399999999999</v>
      </c>
      <c r="I176" s="214"/>
      <c r="J176" s="215">
        <f>ROUND(I176*H176,2)</f>
        <v>0</v>
      </c>
      <c r="K176" s="211" t="s">
        <v>442</v>
      </c>
      <c r="L176" s="47"/>
      <c r="M176" s="216" t="s">
        <v>19</v>
      </c>
      <c r="N176" s="217" t="s">
        <v>42</v>
      </c>
      <c r="O176" s="87"/>
      <c r="P176" s="218">
        <f>O176*H176</f>
        <v>0</v>
      </c>
      <c r="Q176" s="218">
        <v>0</v>
      </c>
      <c r="R176" s="218">
        <f>Q176*H176</f>
        <v>0</v>
      </c>
      <c r="S176" s="218">
        <v>0</v>
      </c>
      <c r="T176" s="219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20" t="s">
        <v>139</v>
      </c>
      <c r="AT176" s="220" t="s">
        <v>134</v>
      </c>
      <c r="AU176" s="220" t="s">
        <v>80</v>
      </c>
      <c r="AY176" s="20" t="s">
        <v>133</v>
      </c>
      <c r="BE176" s="221">
        <f>IF(N176="základní",J176,0)</f>
        <v>0</v>
      </c>
      <c r="BF176" s="221">
        <f>IF(N176="snížená",J176,0)</f>
        <v>0</v>
      </c>
      <c r="BG176" s="221">
        <f>IF(N176="zákl. přenesená",J176,0)</f>
        <v>0</v>
      </c>
      <c r="BH176" s="221">
        <f>IF(N176="sníž. přenesená",J176,0)</f>
        <v>0</v>
      </c>
      <c r="BI176" s="221">
        <f>IF(N176="nulová",J176,0)</f>
        <v>0</v>
      </c>
      <c r="BJ176" s="20" t="s">
        <v>78</v>
      </c>
      <c r="BK176" s="221">
        <f>ROUND(I176*H176,2)</f>
        <v>0</v>
      </c>
      <c r="BL176" s="20" t="s">
        <v>139</v>
      </c>
      <c r="BM176" s="220" t="s">
        <v>699</v>
      </c>
    </row>
    <row r="177" s="2" customFormat="1">
      <c r="A177" s="41"/>
      <c r="B177" s="42"/>
      <c r="C177" s="43"/>
      <c r="D177" s="241" t="s">
        <v>444</v>
      </c>
      <c r="E177" s="43"/>
      <c r="F177" s="242" t="s">
        <v>700</v>
      </c>
      <c r="G177" s="43"/>
      <c r="H177" s="43"/>
      <c r="I177" s="224"/>
      <c r="J177" s="43"/>
      <c r="K177" s="43"/>
      <c r="L177" s="47"/>
      <c r="M177" s="225"/>
      <c r="N177" s="226"/>
      <c r="O177" s="87"/>
      <c r="P177" s="87"/>
      <c r="Q177" s="87"/>
      <c r="R177" s="87"/>
      <c r="S177" s="87"/>
      <c r="T177" s="88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20" t="s">
        <v>444</v>
      </c>
      <c r="AU177" s="20" t="s">
        <v>80</v>
      </c>
    </row>
    <row r="178" s="17" customFormat="1">
      <c r="A178" s="17"/>
      <c r="B178" s="304"/>
      <c r="C178" s="305"/>
      <c r="D178" s="222" t="s">
        <v>468</v>
      </c>
      <c r="E178" s="306" t="s">
        <v>19</v>
      </c>
      <c r="F178" s="307" t="s">
        <v>701</v>
      </c>
      <c r="G178" s="305"/>
      <c r="H178" s="306" t="s">
        <v>19</v>
      </c>
      <c r="I178" s="308"/>
      <c r="J178" s="305"/>
      <c r="K178" s="305"/>
      <c r="L178" s="309"/>
      <c r="M178" s="310"/>
      <c r="N178" s="311"/>
      <c r="O178" s="311"/>
      <c r="P178" s="311"/>
      <c r="Q178" s="311"/>
      <c r="R178" s="311"/>
      <c r="S178" s="311"/>
      <c r="T178" s="312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T178" s="313" t="s">
        <v>468</v>
      </c>
      <c r="AU178" s="313" t="s">
        <v>80</v>
      </c>
      <c r="AV178" s="17" t="s">
        <v>78</v>
      </c>
      <c r="AW178" s="17" t="s">
        <v>33</v>
      </c>
      <c r="AX178" s="17" t="s">
        <v>71</v>
      </c>
      <c r="AY178" s="313" t="s">
        <v>133</v>
      </c>
    </row>
    <row r="179" s="17" customFormat="1">
      <c r="A179" s="17"/>
      <c r="B179" s="304"/>
      <c r="C179" s="305"/>
      <c r="D179" s="222" t="s">
        <v>468</v>
      </c>
      <c r="E179" s="306" t="s">
        <v>19</v>
      </c>
      <c r="F179" s="307" t="s">
        <v>702</v>
      </c>
      <c r="G179" s="305"/>
      <c r="H179" s="306" t="s">
        <v>19</v>
      </c>
      <c r="I179" s="308"/>
      <c r="J179" s="305"/>
      <c r="K179" s="305"/>
      <c r="L179" s="309"/>
      <c r="M179" s="310"/>
      <c r="N179" s="311"/>
      <c r="O179" s="311"/>
      <c r="P179" s="311"/>
      <c r="Q179" s="311"/>
      <c r="R179" s="311"/>
      <c r="S179" s="311"/>
      <c r="T179" s="312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T179" s="313" t="s">
        <v>468</v>
      </c>
      <c r="AU179" s="313" t="s">
        <v>80</v>
      </c>
      <c r="AV179" s="17" t="s">
        <v>78</v>
      </c>
      <c r="AW179" s="17" t="s">
        <v>33</v>
      </c>
      <c r="AX179" s="17" t="s">
        <v>71</v>
      </c>
      <c r="AY179" s="313" t="s">
        <v>133</v>
      </c>
    </row>
    <row r="180" s="14" customFormat="1">
      <c r="A180" s="14"/>
      <c r="B180" s="266"/>
      <c r="C180" s="267"/>
      <c r="D180" s="222" t="s">
        <v>468</v>
      </c>
      <c r="E180" s="268" t="s">
        <v>19</v>
      </c>
      <c r="F180" s="269" t="s">
        <v>703</v>
      </c>
      <c r="G180" s="267"/>
      <c r="H180" s="270">
        <v>230.167</v>
      </c>
      <c r="I180" s="271"/>
      <c r="J180" s="267"/>
      <c r="K180" s="267"/>
      <c r="L180" s="272"/>
      <c r="M180" s="273"/>
      <c r="N180" s="274"/>
      <c r="O180" s="274"/>
      <c r="P180" s="274"/>
      <c r="Q180" s="274"/>
      <c r="R180" s="274"/>
      <c r="S180" s="274"/>
      <c r="T180" s="275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76" t="s">
        <v>468</v>
      </c>
      <c r="AU180" s="276" t="s">
        <v>80</v>
      </c>
      <c r="AV180" s="14" t="s">
        <v>80</v>
      </c>
      <c r="AW180" s="14" t="s">
        <v>33</v>
      </c>
      <c r="AX180" s="14" t="s">
        <v>71</v>
      </c>
      <c r="AY180" s="276" t="s">
        <v>133</v>
      </c>
    </row>
    <row r="181" s="17" customFormat="1">
      <c r="A181" s="17"/>
      <c r="B181" s="304"/>
      <c r="C181" s="305"/>
      <c r="D181" s="222" t="s">
        <v>468</v>
      </c>
      <c r="E181" s="306" t="s">
        <v>19</v>
      </c>
      <c r="F181" s="307" t="s">
        <v>704</v>
      </c>
      <c r="G181" s="305"/>
      <c r="H181" s="306" t="s">
        <v>19</v>
      </c>
      <c r="I181" s="308"/>
      <c r="J181" s="305"/>
      <c r="K181" s="305"/>
      <c r="L181" s="309"/>
      <c r="M181" s="310"/>
      <c r="N181" s="311"/>
      <c r="O181" s="311"/>
      <c r="P181" s="311"/>
      <c r="Q181" s="311"/>
      <c r="R181" s="311"/>
      <c r="S181" s="311"/>
      <c r="T181" s="312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T181" s="313" t="s">
        <v>468</v>
      </c>
      <c r="AU181" s="313" t="s">
        <v>80</v>
      </c>
      <c r="AV181" s="17" t="s">
        <v>78</v>
      </c>
      <c r="AW181" s="17" t="s">
        <v>33</v>
      </c>
      <c r="AX181" s="17" t="s">
        <v>71</v>
      </c>
      <c r="AY181" s="313" t="s">
        <v>133</v>
      </c>
    </row>
    <row r="182" s="14" customFormat="1">
      <c r="A182" s="14"/>
      <c r="B182" s="266"/>
      <c r="C182" s="267"/>
      <c r="D182" s="222" t="s">
        <v>468</v>
      </c>
      <c r="E182" s="268" t="s">
        <v>19</v>
      </c>
      <c r="F182" s="269" t="s">
        <v>705</v>
      </c>
      <c r="G182" s="267"/>
      <c r="H182" s="270">
        <v>-0.95799999999999996</v>
      </c>
      <c r="I182" s="271"/>
      <c r="J182" s="267"/>
      <c r="K182" s="267"/>
      <c r="L182" s="272"/>
      <c r="M182" s="273"/>
      <c r="N182" s="274"/>
      <c r="O182" s="274"/>
      <c r="P182" s="274"/>
      <c r="Q182" s="274"/>
      <c r="R182" s="274"/>
      <c r="S182" s="274"/>
      <c r="T182" s="27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6" t="s">
        <v>468</v>
      </c>
      <c r="AU182" s="276" t="s">
        <v>80</v>
      </c>
      <c r="AV182" s="14" t="s">
        <v>80</v>
      </c>
      <c r="AW182" s="14" t="s">
        <v>33</v>
      </c>
      <c r="AX182" s="14" t="s">
        <v>71</v>
      </c>
      <c r="AY182" s="276" t="s">
        <v>133</v>
      </c>
    </row>
    <row r="183" s="14" customFormat="1">
      <c r="A183" s="14"/>
      <c r="B183" s="266"/>
      <c r="C183" s="267"/>
      <c r="D183" s="222" t="s">
        <v>468</v>
      </c>
      <c r="E183" s="268" t="s">
        <v>19</v>
      </c>
      <c r="F183" s="269" t="s">
        <v>706</v>
      </c>
      <c r="G183" s="267"/>
      <c r="H183" s="270">
        <v>-0.53200000000000003</v>
      </c>
      <c r="I183" s="271"/>
      <c r="J183" s="267"/>
      <c r="K183" s="267"/>
      <c r="L183" s="272"/>
      <c r="M183" s="273"/>
      <c r="N183" s="274"/>
      <c r="O183" s="274"/>
      <c r="P183" s="274"/>
      <c r="Q183" s="274"/>
      <c r="R183" s="274"/>
      <c r="S183" s="274"/>
      <c r="T183" s="27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6" t="s">
        <v>468</v>
      </c>
      <c r="AU183" s="276" t="s">
        <v>80</v>
      </c>
      <c r="AV183" s="14" t="s">
        <v>80</v>
      </c>
      <c r="AW183" s="14" t="s">
        <v>33</v>
      </c>
      <c r="AX183" s="14" t="s">
        <v>71</v>
      </c>
      <c r="AY183" s="276" t="s">
        <v>133</v>
      </c>
    </row>
    <row r="184" s="14" customFormat="1">
      <c r="A184" s="14"/>
      <c r="B184" s="266"/>
      <c r="C184" s="267"/>
      <c r="D184" s="222" t="s">
        <v>468</v>
      </c>
      <c r="E184" s="268" t="s">
        <v>19</v>
      </c>
      <c r="F184" s="269" t="s">
        <v>707</v>
      </c>
      <c r="G184" s="267"/>
      <c r="H184" s="270">
        <v>-0.252</v>
      </c>
      <c r="I184" s="271"/>
      <c r="J184" s="267"/>
      <c r="K184" s="267"/>
      <c r="L184" s="272"/>
      <c r="M184" s="273"/>
      <c r="N184" s="274"/>
      <c r="O184" s="274"/>
      <c r="P184" s="274"/>
      <c r="Q184" s="274"/>
      <c r="R184" s="274"/>
      <c r="S184" s="274"/>
      <c r="T184" s="275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6" t="s">
        <v>468</v>
      </c>
      <c r="AU184" s="276" t="s">
        <v>80</v>
      </c>
      <c r="AV184" s="14" t="s">
        <v>80</v>
      </c>
      <c r="AW184" s="14" t="s">
        <v>33</v>
      </c>
      <c r="AX184" s="14" t="s">
        <v>71</v>
      </c>
      <c r="AY184" s="276" t="s">
        <v>133</v>
      </c>
    </row>
    <row r="185" s="14" customFormat="1">
      <c r="A185" s="14"/>
      <c r="B185" s="266"/>
      <c r="C185" s="267"/>
      <c r="D185" s="222" t="s">
        <v>468</v>
      </c>
      <c r="E185" s="268" t="s">
        <v>19</v>
      </c>
      <c r="F185" s="269" t="s">
        <v>708</v>
      </c>
      <c r="G185" s="267"/>
      <c r="H185" s="270">
        <v>-14.244999999999999</v>
      </c>
      <c r="I185" s="271"/>
      <c r="J185" s="267"/>
      <c r="K185" s="267"/>
      <c r="L185" s="272"/>
      <c r="M185" s="273"/>
      <c r="N185" s="274"/>
      <c r="O185" s="274"/>
      <c r="P185" s="274"/>
      <c r="Q185" s="274"/>
      <c r="R185" s="274"/>
      <c r="S185" s="274"/>
      <c r="T185" s="275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76" t="s">
        <v>468</v>
      </c>
      <c r="AU185" s="276" t="s">
        <v>80</v>
      </c>
      <c r="AV185" s="14" t="s">
        <v>80</v>
      </c>
      <c r="AW185" s="14" t="s">
        <v>33</v>
      </c>
      <c r="AX185" s="14" t="s">
        <v>71</v>
      </c>
      <c r="AY185" s="276" t="s">
        <v>133</v>
      </c>
    </row>
    <row r="186" s="14" customFormat="1">
      <c r="A186" s="14"/>
      <c r="B186" s="266"/>
      <c r="C186" s="267"/>
      <c r="D186" s="222" t="s">
        <v>468</v>
      </c>
      <c r="E186" s="268" t="s">
        <v>19</v>
      </c>
      <c r="F186" s="269" t="s">
        <v>709</v>
      </c>
      <c r="G186" s="267"/>
      <c r="H186" s="270">
        <v>-0.042000000000000003</v>
      </c>
      <c r="I186" s="271"/>
      <c r="J186" s="267"/>
      <c r="K186" s="267"/>
      <c r="L186" s="272"/>
      <c r="M186" s="273"/>
      <c r="N186" s="274"/>
      <c r="O186" s="274"/>
      <c r="P186" s="274"/>
      <c r="Q186" s="274"/>
      <c r="R186" s="274"/>
      <c r="S186" s="274"/>
      <c r="T186" s="275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76" t="s">
        <v>468</v>
      </c>
      <c r="AU186" s="276" t="s">
        <v>80</v>
      </c>
      <c r="AV186" s="14" t="s">
        <v>80</v>
      </c>
      <c r="AW186" s="14" t="s">
        <v>33</v>
      </c>
      <c r="AX186" s="14" t="s">
        <v>71</v>
      </c>
      <c r="AY186" s="276" t="s">
        <v>133</v>
      </c>
    </row>
    <row r="187" s="14" customFormat="1">
      <c r="A187" s="14"/>
      <c r="B187" s="266"/>
      <c r="C187" s="267"/>
      <c r="D187" s="222" t="s">
        <v>468</v>
      </c>
      <c r="E187" s="268" t="s">
        <v>19</v>
      </c>
      <c r="F187" s="269" t="s">
        <v>710</v>
      </c>
      <c r="G187" s="267"/>
      <c r="H187" s="270">
        <v>-0.111</v>
      </c>
      <c r="I187" s="271"/>
      <c r="J187" s="267"/>
      <c r="K187" s="267"/>
      <c r="L187" s="272"/>
      <c r="M187" s="273"/>
      <c r="N187" s="274"/>
      <c r="O187" s="274"/>
      <c r="P187" s="274"/>
      <c r="Q187" s="274"/>
      <c r="R187" s="274"/>
      <c r="S187" s="274"/>
      <c r="T187" s="275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6" t="s">
        <v>468</v>
      </c>
      <c r="AU187" s="276" t="s">
        <v>80</v>
      </c>
      <c r="AV187" s="14" t="s">
        <v>80</v>
      </c>
      <c r="AW187" s="14" t="s">
        <v>33</v>
      </c>
      <c r="AX187" s="14" t="s">
        <v>71</v>
      </c>
      <c r="AY187" s="276" t="s">
        <v>133</v>
      </c>
    </row>
    <row r="188" s="14" customFormat="1">
      <c r="A188" s="14"/>
      <c r="B188" s="266"/>
      <c r="C188" s="267"/>
      <c r="D188" s="222" t="s">
        <v>468</v>
      </c>
      <c r="E188" s="268" t="s">
        <v>19</v>
      </c>
      <c r="F188" s="269" t="s">
        <v>711</v>
      </c>
      <c r="G188" s="267"/>
      <c r="H188" s="270">
        <v>-0.68300000000000005</v>
      </c>
      <c r="I188" s="271"/>
      <c r="J188" s="267"/>
      <c r="K188" s="267"/>
      <c r="L188" s="272"/>
      <c r="M188" s="273"/>
      <c r="N188" s="274"/>
      <c r="O188" s="274"/>
      <c r="P188" s="274"/>
      <c r="Q188" s="274"/>
      <c r="R188" s="274"/>
      <c r="S188" s="274"/>
      <c r="T188" s="275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76" t="s">
        <v>468</v>
      </c>
      <c r="AU188" s="276" t="s">
        <v>80</v>
      </c>
      <c r="AV188" s="14" t="s">
        <v>80</v>
      </c>
      <c r="AW188" s="14" t="s">
        <v>33</v>
      </c>
      <c r="AX188" s="14" t="s">
        <v>71</v>
      </c>
      <c r="AY188" s="276" t="s">
        <v>133</v>
      </c>
    </row>
    <row r="189" s="15" customFormat="1">
      <c r="A189" s="15"/>
      <c r="B189" s="282"/>
      <c r="C189" s="283"/>
      <c r="D189" s="222" t="s">
        <v>468</v>
      </c>
      <c r="E189" s="284" t="s">
        <v>19</v>
      </c>
      <c r="F189" s="285" t="s">
        <v>617</v>
      </c>
      <c r="G189" s="283"/>
      <c r="H189" s="286">
        <v>213.34399999999999</v>
      </c>
      <c r="I189" s="287"/>
      <c r="J189" s="283"/>
      <c r="K189" s="283"/>
      <c r="L189" s="288"/>
      <c r="M189" s="289"/>
      <c r="N189" s="290"/>
      <c r="O189" s="290"/>
      <c r="P189" s="290"/>
      <c r="Q189" s="290"/>
      <c r="R189" s="290"/>
      <c r="S189" s="290"/>
      <c r="T189" s="291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92" t="s">
        <v>468</v>
      </c>
      <c r="AU189" s="292" t="s">
        <v>80</v>
      </c>
      <c r="AV189" s="15" t="s">
        <v>139</v>
      </c>
      <c r="AW189" s="15" t="s">
        <v>33</v>
      </c>
      <c r="AX189" s="15" t="s">
        <v>78</v>
      </c>
      <c r="AY189" s="292" t="s">
        <v>133</v>
      </c>
    </row>
    <row r="190" s="2" customFormat="1" ht="16.5" customHeight="1">
      <c r="A190" s="41"/>
      <c r="B190" s="42"/>
      <c r="C190" s="256" t="s">
        <v>219</v>
      </c>
      <c r="D190" s="256" t="s">
        <v>464</v>
      </c>
      <c r="E190" s="257" t="s">
        <v>712</v>
      </c>
      <c r="F190" s="258" t="s">
        <v>713</v>
      </c>
      <c r="G190" s="259" t="s">
        <v>361</v>
      </c>
      <c r="H190" s="260">
        <v>405.35399999999998</v>
      </c>
      <c r="I190" s="261"/>
      <c r="J190" s="262">
        <f>ROUND(I190*H190,2)</f>
        <v>0</v>
      </c>
      <c r="K190" s="258" t="s">
        <v>442</v>
      </c>
      <c r="L190" s="263"/>
      <c r="M190" s="264" t="s">
        <v>19</v>
      </c>
      <c r="N190" s="265" t="s">
        <v>42</v>
      </c>
      <c r="O190" s="87"/>
      <c r="P190" s="218">
        <f>O190*H190</f>
        <v>0</v>
      </c>
      <c r="Q190" s="218">
        <v>1</v>
      </c>
      <c r="R190" s="218">
        <f>Q190*H190</f>
        <v>405.35399999999998</v>
      </c>
      <c r="S190" s="218">
        <v>0</v>
      </c>
      <c r="T190" s="219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20" t="s">
        <v>153</v>
      </c>
      <c r="AT190" s="220" t="s">
        <v>464</v>
      </c>
      <c r="AU190" s="220" t="s">
        <v>80</v>
      </c>
      <c r="AY190" s="20" t="s">
        <v>133</v>
      </c>
      <c r="BE190" s="221">
        <f>IF(N190="základní",J190,0)</f>
        <v>0</v>
      </c>
      <c r="BF190" s="221">
        <f>IF(N190="snížená",J190,0)</f>
        <v>0</v>
      </c>
      <c r="BG190" s="221">
        <f>IF(N190="zákl. přenesená",J190,0)</f>
        <v>0</v>
      </c>
      <c r="BH190" s="221">
        <f>IF(N190="sníž. přenesená",J190,0)</f>
        <v>0</v>
      </c>
      <c r="BI190" s="221">
        <f>IF(N190="nulová",J190,0)</f>
        <v>0</v>
      </c>
      <c r="BJ190" s="20" t="s">
        <v>78</v>
      </c>
      <c r="BK190" s="221">
        <f>ROUND(I190*H190,2)</f>
        <v>0</v>
      </c>
      <c r="BL190" s="20" t="s">
        <v>139</v>
      </c>
      <c r="BM190" s="220" t="s">
        <v>714</v>
      </c>
    </row>
    <row r="191" s="2" customFormat="1">
      <c r="A191" s="41"/>
      <c r="B191" s="42"/>
      <c r="C191" s="43"/>
      <c r="D191" s="222" t="s">
        <v>140</v>
      </c>
      <c r="E191" s="43"/>
      <c r="F191" s="223" t="s">
        <v>715</v>
      </c>
      <c r="G191" s="43"/>
      <c r="H191" s="43"/>
      <c r="I191" s="224"/>
      <c r="J191" s="43"/>
      <c r="K191" s="43"/>
      <c r="L191" s="47"/>
      <c r="M191" s="225"/>
      <c r="N191" s="226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20" t="s">
        <v>140</v>
      </c>
      <c r="AU191" s="20" t="s">
        <v>80</v>
      </c>
    </row>
    <row r="192" s="14" customFormat="1">
      <c r="A192" s="14"/>
      <c r="B192" s="266"/>
      <c r="C192" s="267"/>
      <c r="D192" s="222" t="s">
        <v>468</v>
      </c>
      <c r="E192" s="267"/>
      <c r="F192" s="269" t="s">
        <v>716</v>
      </c>
      <c r="G192" s="267"/>
      <c r="H192" s="270">
        <v>405.35399999999998</v>
      </c>
      <c r="I192" s="271"/>
      <c r="J192" s="267"/>
      <c r="K192" s="267"/>
      <c r="L192" s="272"/>
      <c r="M192" s="273"/>
      <c r="N192" s="274"/>
      <c r="O192" s="274"/>
      <c r="P192" s="274"/>
      <c r="Q192" s="274"/>
      <c r="R192" s="274"/>
      <c r="S192" s="274"/>
      <c r="T192" s="275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76" t="s">
        <v>468</v>
      </c>
      <c r="AU192" s="276" t="s">
        <v>80</v>
      </c>
      <c r="AV192" s="14" t="s">
        <v>80</v>
      </c>
      <c r="AW192" s="14" t="s">
        <v>4</v>
      </c>
      <c r="AX192" s="14" t="s">
        <v>78</v>
      </c>
      <c r="AY192" s="276" t="s">
        <v>133</v>
      </c>
    </row>
    <row r="193" s="2" customFormat="1" ht="66.75" customHeight="1">
      <c r="A193" s="41"/>
      <c r="B193" s="42"/>
      <c r="C193" s="209" t="s">
        <v>180</v>
      </c>
      <c r="D193" s="209" t="s">
        <v>134</v>
      </c>
      <c r="E193" s="210" t="s">
        <v>717</v>
      </c>
      <c r="F193" s="211" t="s">
        <v>718</v>
      </c>
      <c r="G193" s="212" t="s">
        <v>168</v>
      </c>
      <c r="H193" s="213">
        <v>15.987</v>
      </c>
      <c r="I193" s="214"/>
      <c r="J193" s="215">
        <f>ROUND(I193*H193,2)</f>
        <v>0</v>
      </c>
      <c r="K193" s="211" t="s">
        <v>442</v>
      </c>
      <c r="L193" s="47"/>
      <c r="M193" s="216" t="s">
        <v>19</v>
      </c>
      <c r="N193" s="217" t="s">
        <v>42</v>
      </c>
      <c r="O193" s="87"/>
      <c r="P193" s="218">
        <f>O193*H193</f>
        <v>0</v>
      </c>
      <c r="Q193" s="218">
        <v>0</v>
      </c>
      <c r="R193" s="218">
        <f>Q193*H193</f>
        <v>0</v>
      </c>
      <c r="S193" s="218">
        <v>0</v>
      </c>
      <c r="T193" s="219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20" t="s">
        <v>139</v>
      </c>
      <c r="AT193" s="220" t="s">
        <v>134</v>
      </c>
      <c r="AU193" s="220" t="s">
        <v>80</v>
      </c>
      <c r="AY193" s="20" t="s">
        <v>133</v>
      </c>
      <c r="BE193" s="221">
        <f>IF(N193="základní",J193,0)</f>
        <v>0</v>
      </c>
      <c r="BF193" s="221">
        <f>IF(N193="snížená",J193,0)</f>
        <v>0</v>
      </c>
      <c r="BG193" s="221">
        <f>IF(N193="zákl. přenesená",J193,0)</f>
        <v>0</v>
      </c>
      <c r="BH193" s="221">
        <f>IF(N193="sníž. přenesená",J193,0)</f>
        <v>0</v>
      </c>
      <c r="BI193" s="221">
        <f>IF(N193="nulová",J193,0)</f>
        <v>0</v>
      </c>
      <c r="BJ193" s="20" t="s">
        <v>78</v>
      </c>
      <c r="BK193" s="221">
        <f>ROUND(I193*H193,2)</f>
        <v>0</v>
      </c>
      <c r="BL193" s="20" t="s">
        <v>139</v>
      </c>
      <c r="BM193" s="220" t="s">
        <v>719</v>
      </c>
    </row>
    <row r="194" s="2" customFormat="1">
      <c r="A194" s="41"/>
      <c r="B194" s="42"/>
      <c r="C194" s="43"/>
      <c r="D194" s="241" t="s">
        <v>444</v>
      </c>
      <c r="E194" s="43"/>
      <c r="F194" s="242" t="s">
        <v>720</v>
      </c>
      <c r="G194" s="43"/>
      <c r="H194" s="43"/>
      <c r="I194" s="224"/>
      <c r="J194" s="43"/>
      <c r="K194" s="43"/>
      <c r="L194" s="47"/>
      <c r="M194" s="225"/>
      <c r="N194" s="226"/>
      <c r="O194" s="87"/>
      <c r="P194" s="87"/>
      <c r="Q194" s="87"/>
      <c r="R194" s="87"/>
      <c r="S194" s="87"/>
      <c r="T194" s="88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T194" s="20" t="s">
        <v>444</v>
      </c>
      <c r="AU194" s="20" t="s">
        <v>80</v>
      </c>
    </row>
    <row r="195" s="2" customFormat="1">
      <c r="A195" s="41"/>
      <c r="B195" s="42"/>
      <c r="C195" s="43"/>
      <c r="D195" s="222" t="s">
        <v>140</v>
      </c>
      <c r="E195" s="43"/>
      <c r="F195" s="223" t="s">
        <v>721</v>
      </c>
      <c r="G195" s="43"/>
      <c r="H195" s="43"/>
      <c r="I195" s="224"/>
      <c r="J195" s="43"/>
      <c r="K195" s="43"/>
      <c r="L195" s="47"/>
      <c r="M195" s="225"/>
      <c r="N195" s="226"/>
      <c r="O195" s="87"/>
      <c r="P195" s="87"/>
      <c r="Q195" s="87"/>
      <c r="R195" s="87"/>
      <c r="S195" s="87"/>
      <c r="T195" s="88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T195" s="20" t="s">
        <v>140</v>
      </c>
      <c r="AU195" s="20" t="s">
        <v>80</v>
      </c>
    </row>
    <row r="196" s="17" customFormat="1">
      <c r="A196" s="17"/>
      <c r="B196" s="304"/>
      <c r="C196" s="305"/>
      <c r="D196" s="222" t="s">
        <v>468</v>
      </c>
      <c r="E196" s="306" t="s">
        <v>19</v>
      </c>
      <c r="F196" s="307" t="s">
        <v>722</v>
      </c>
      <c r="G196" s="305"/>
      <c r="H196" s="306" t="s">
        <v>19</v>
      </c>
      <c r="I196" s="308"/>
      <c r="J196" s="305"/>
      <c r="K196" s="305"/>
      <c r="L196" s="309"/>
      <c r="M196" s="310"/>
      <c r="N196" s="311"/>
      <c r="O196" s="311"/>
      <c r="P196" s="311"/>
      <c r="Q196" s="311"/>
      <c r="R196" s="311"/>
      <c r="S196" s="311"/>
      <c r="T196" s="312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T196" s="313" t="s">
        <v>468</v>
      </c>
      <c r="AU196" s="313" t="s">
        <v>80</v>
      </c>
      <c r="AV196" s="17" t="s">
        <v>78</v>
      </c>
      <c r="AW196" s="17" t="s">
        <v>33</v>
      </c>
      <c r="AX196" s="17" t="s">
        <v>71</v>
      </c>
      <c r="AY196" s="313" t="s">
        <v>133</v>
      </c>
    </row>
    <row r="197" s="14" customFormat="1">
      <c r="A197" s="14"/>
      <c r="B197" s="266"/>
      <c r="C197" s="267"/>
      <c r="D197" s="222" t="s">
        <v>468</v>
      </c>
      <c r="E197" s="268" t="s">
        <v>19</v>
      </c>
      <c r="F197" s="269" t="s">
        <v>723</v>
      </c>
      <c r="G197" s="267"/>
      <c r="H197" s="270">
        <v>0.95799999999999996</v>
      </c>
      <c r="I197" s="271"/>
      <c r="J197" s="267"/>
      <c r="K197" s="267"/>
      <c r="L197" s="272"/>
      <c r="M197" s="273"/>
      <c r="N197" s="274"/>
      <c r="O197" s="274"/>
      <c r="P197" s="274"/>
      <c r="Q197" s="274"/>
      <c r="R197" s="274"/>
      <c r="S197" s="274"/>
      <c r="T197" s="275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76" t="s">
        <v>468</v>
      </c>
      <c r="AU197" s="276" t="s">
        <v>80</v>
      </c>
      <c r="AV197" s="14" t="s">
        <v>80</v>
      </c>
      <c r="AW197" s="14" t="s">
        <v>33</v>
      </c>
      <c r="AX197" s="14" t="s">
        <v>71</v>
      </c>
      <c r="AY197" s="276" t="s">
        <v>133</v>
      </c>
    </row>
    <row r="198" s="14" customFormat="1">
      <c r="A198" s="14"/>
      <c r="B198" s="266"/>
      <c r="C198" s="267"/>
      <c r="D198" s="222" t="s">
        <v>468</v>
      </c>
      <c r="E198" s="268" t="s">
        <v>19</v>
      </c>
      <c r="F198" s="269" t="s">
        <v>724</v>
      </c>
      <c r="G198" s="267"/>
      <c r="H198" s="270">
        <v>0.53200000000000003</v>
      </c>
      <c r="I198" s="271"/>
      <c r="J198" s="267"/>
      <c r="K198" s="267"/>
      <c r="L198" s="272"/>
      <c r="M198" s="273"/>
      <c r="N198" s="274"/>
      <c r="O198" s="274"/>
      <c r="P198" s="274"/>
      <c r="Q198" s="274"/>
      <c r="R198" s="274"/>
      <c r="S198" s="274"/>
      <c r="T198" s="275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6" t="s">
        <v>468</v>
      </c>
      <c r="AU198" s="276" t="s">
        <v>80</v>
      </c>
      <c r="AV198" s="14" t="s">
        <v>80</v>
      </c>
      <c r="AW198" s="14" t="s">
        <v>33</v>
      </c>
      <c r="AX198" s="14" t="s">
        <v>71</v>
      </c>
      <c r="AY198" s="276" t="s">
        <v>133</v>
      </c>
    </row>
    <row r="199" s="14" customFormat="1">
      <c r="A199" s="14"/>
      <c r="B199" s="266"/>
      <c r="C199" s="267"/>
      <c r="D199" s="222" t="s">
        <v>468</v>
      </c>
      <c r="E199" s="268" t="s">
        <v>19</v>
      </c>
      <c r="F199" s="269" t="s">
        <v>725</v>
      </c>
      <c r="G199" s="267"/>
      <c r="H199" s="270">
        <v>0.252</v>
      </c>
      <c r="I199" s="271"/>
      <c r="J199" s="267"/>
      <c r="K199" s="267"/>
      <c r="L199" s="272"/>
      <c r="M199" s="273"/>
      <c r="N199" s="274"/>
      <c r="O199" s="274"/>
      <c r="P199" s="274"/>
      <c r="Q199" s="274"/>
      <c r="R199" s="274"/>
      <c r="S199" s="274"/>
      <c r="T199" s="275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76" t="s">
        <v>468</v>
      </c>
      <c r="AU199" s="276" t="s">
        <v>80</v>
      </c>
      <c r="AV199" s="14" t="s">
        <v>80</v>
      </c>
      <c r="AW199" s="14" t="s">
        <v>33</v>
      </c>
      <c r="AX199" s="14" t="s">
        <v>71</v>
      </c>
      <c r="AY199" s="276" t="s">
        <v>133</v>
      </c>
    </row>
    <row r="200" s="14" customFormat="1">
      <c r="A200" s="14"/>
      <c r="B200" s="266"/>
      <c r="C200" s="267"/>
      <c r="D200" s="222" t="s">
        <v>468</v>
      </c>
      <c r="E200" s="268" t="s">
        <v>19</v>
      </c>
      <c r="F200" s="269" t="s">
        <v>726</v>
      </c>
      <c r="G200" s="267"/>
      <c r="H200" s="270">
        <v>14.244999999999999</v>
      </c>
      <c r="I200" s="271"/>
      <c r="J200" s="267"/>
      <c r="K200" s="267"/>
      <c r="L200" s="272"/>
      <c r="M200" s="273"/>
      <c r="N200" s="274"/>
      <c r="O200" s="274"/>
      <c r="P200" s="274"/>
      <c r="Q200" s="274"/>
      <c r="R200" s="274"/>
      <c r="S200" s="274"/>
      <c r="T200" s="275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76" t="s">
        <v>468</v>
      </c>
      <c r="AU200" s="276" t="s">
        <v>80</v>
      </c>
      <c r="AV200" s="14" t="s">
        <v>80</v>
      </c>
      <c r="AW200" s="14" t="s">
        <v>33</v>
      </c>
      <c r="AX200" s="14" t="s">
        <v>71</v>
      </c>
      <c r="AY200" s="276" t="s">
        <v>133</v>
      </c>
    </row>
    <row r="201" s="15" customFormat="1">
      <c r="A201" s="15"/>
      <c r="B201" s="282"/>
      <c r="C201" s="283"/>
      <c r="D201" s="222" t="s">
        <v>468</v>
      </c>
      <c r="E201" s="284" t="s">
        <v>19</v>
      </c>
      <c r="F201" s="285" t="s">
        <v>617</v>
      </c>
      <c r="G201" s="283"/>
      <c r="H201" s="286">
        <v>15.987</v>
      </c>
      <c r="I201" s="287"/>
      <c r="J201" s="283"/>
      <c r="K201" s="283"/>
      <c r="L201" s="288"/>
      <c r="M201" s="289"/>
      <c r="N201" s="290"/>
      <c r="O201" s="290"/>
      <c r="P201" s="290"/>
      <c r="Q201" s="290"/>
      <c r="R201" s="290"/>
      <c r="S201" s="290"/>
      <c r="T201" s="291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92" t="s">
        <v>468</v>
      </c>
      <c r="AU201" s="292" t="s">
        <v>80</v>
      </c>
      <c r="AV201" s="15" t="s">
        <v>139</v>
      </c>
      <c r="AW201" s="15" t="s">
        <v>33</v>
      </c>
      <c r="AX201" s="15" t="s">
        <v>78</v>
      </c>
      <c r="AY201" s="292" t="s">
        <v>133</v>
      </c>
    </row>
    <row r="202" s="2" customFormat="1" ht="16.5" customHeight="1">
      <c r="A202" s="41"/>
      <c r="B202" s="42"/>
      <c r="C202" s="256" t="s">
        <v>7</v>
      </c>
      <c r="D202" s="256" t="s">
        <v>464</v>
      </c>
      <c r="E202" s="257" t="s">
        <v>727</v>
      </c>
      <c r="F202" s="258" t="s">
        <v>728</v>
      </c>
      <c r="G202" s="259" t="s">
        <v>361</v>
      </c>
      <c r="H202" s="260">
        <v>30.375</v>
      </c>
      <c r="I202" s="261"/>
      <c r="J202" s="262">
        <f>ROUND(I202*H202,2)</f>
        <v>0</v>
      </c>
      <c r="K202" s="258" t="s">
        <v>442</v>
      </c>
      <c r="L202" s="263"/>
      <c r="M202" s="264" t="s">
        <v>19</v>
      </c>
      <c r="N202" s="265" t="s">
        <v>42</v>
      </c>
      <c r="O202" s="87"/>
      <c r="P202" s="218">
        <f>O202*H202</f>
        <v>0</v>
      </c>
      <c r="Q202" s="218">
        <v>1</v>
      </c>
      <c r="R202" s="218">
        <f>Q202*H202</f>
        <v>30.375</v>
      </c>
      <c r="S202" s="218">
        <v>0</v>
      </c>
      <c r="T202" s="219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20" t="s">
        <v>153</v>
      </c>
      <c r="AT202" s="220" t="s">
        <v>464</v>
      </c>
      <c r="AU202" s="220" t="s">
        <v>80</v>
      </c>
      <c r="AY202" s="20" t="s">
        <v>133</v>
      </c>
      <c r="BE202" s="221">
        <f>IF(N202="základní",J202,0)</f>
        <v>0</v>
      </c>
      <c r="BF202" s="221">
        <f>IF(N202="snížená",J202,0)</f>
        <v>0</v>
      </c>
      <c r="BG202" s="221">
        <f>IF(N202="zákl. přenesená",J202,0)</f>
        <v>0</v>
      </c>
      <c r="BH202" s="221">
        <f>IF(N202="sníž. přenesená",J202,0)</f>
        <v>0</v>
      </c>
      <c r="BI202" s="221">
        <f>IF(N202="nulová",J202,0)</f>
        <v>0</v>
      </c>
      <c r="BJ202" s="20" t="s">
        <v>78</v>
      </c>
      <c r="BK202" s="221">
        <f>ROUND(I202*H202,2)</f>
        <v>0</v>
      </c>
      <c r="BL202" s="20" t="s">
        <v>139</v>
      </c>
      <c r="BM202" s="220" t="s">
        <v>729</v>
      </c>
    </row>
    <row r="203" s="2" customFormat="1">
      <c r="A203" s="41"/>
      <c r="B203" s="42"/>
      <c r="C203" s="43"/>
      <c r="D203" s="222" t="s">
        <v>140</v>
      </c>
      <c r="E203" s="43"/>
      <c r="F203" s="223" t="s">
        <v>730</v>
      </c>
      <c r="G203" s="43"/>
      <c r="H203" s="43"/>
      <c r="I203" s="224"/>
      <c r="J203" s="43"/>
      <c r="K203" s="43"/>
      <c r="L203" s="47"/>
      <c r="M203" s="225"/>
      <c r="N203" s="226"/>
      <c r="O203" s="87"/>
      <c r="P203" s="87"/>
      <c r="Q203" s="87"/>
      <c r="R203" s="87"/>
      <c r="S203" s="87"/>
      <c r="T203" s="88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T203" s="20" t="s">
        <v>140</v>
      </c>
      <c r="AU203" s="20" t="s">
        <v>80</v>
      </c>
    </row>
    <row r="204" s="14" customFormat="1">
      <c r="A204" s="14"/>
      <c r="B204" s="266"/>
      <c r="C204" s="267"/>
      <c r="D204" s="222" t="s">
        <v>468</v>
      </c>
      <c r="E204" s="267"/>
      <c r="F204" s="269" t="s">
        <v>731</v>
      </c>
      <c r="G204" s="267"/>
      <c r="H204" s="270">
        <v>30.375</v>
      </c>
      <c r="I204" s="271"/>
      <c r="J204" s="267"/>
      <c r="K204" s="267"/>
      <c r="L204" s="272"/>
      <c r="M204" s="273"/>
      <c r="N204" s="274"/>
      <c r="O204" s="274"/>
      <c r="P204" s="274"/>
      <c r="Q204" s="274"/>
      <c r="R204" s="274"/>
      <c r="S204" s="274"/>
      <c r="T204" s="275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6" t="s">
        <v>468</v>
      </c>
      <c r="AU204" s="276" t="s">
        <v>80</v>
      </c>
      <c r="AV204" s="14" t="s">
        <v>80</v>
      </c>
      <c r="AW204" s="14" t="s">
        <v>4</v>
      </c>
      <c r="AX204" s="14" t="s">
        <v>78</v>
      </c>
      <c r="AY204" s="276" t="s">
        <v>133</v>
      </c>
    </row>
    <row r="205" s="2" customFormat="1" ht="37.8" customHeight="1">
      <c r="A205" s="41"/>
      <c r="B205" s="42"/>
      <c r="C205" s="209" t="s">
        <v>185</v>
      </c>
      <c r="D205" s="209" t="s">
        <v>134</v>
      </c>
      <c r="E205" s="210" t="s">
        <v>732</v>
      </c>
      <c r="F205" s="211" t="s">
        <v>733</v>
      </c>
      <c r="G205" s="212" t="s">
        <v>137</v>
      </c>
      <c r="H205" s="213">
        <v>220</v>
      </c>
      <c r="I205" s="214"/>
      <c r="J205" s="215">
        <f>ROUND(I205*H205,2)</f>
        <v>0</v>
      </c>
      <c r="K205" s="211" t="s">
        <v>442</v>
      </c>
      <c r="L205" s="47"/>
      <c r="M205" s="216" t="s">
        <v>19</v>
      </c>
      <c r="N205" s="217" t="s">
        <v>42</v>
      </c>
      <c r="O205" s="87"/>
      <c r="P205" s="218">
        <f>O205*H205</f>
        <v>0</v>
      </c>
      <c r="Q205" s="218">
        <v>0</v>
      </c>
      <c r="R205" s="218">
        <f>Q205*H205</f>
        <v>0</v>
      </c>
      <c r="S205" s="218">
        <v>0</v>
      </c>
      <c r="T205" s="219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20" t="s">
        <v>139</v>
      </c>
      <c r="AT205" s="220" t="s">
        <v>134</v>
      </c>
      <c r="AU205" s="220" t="s">
        <v>80</v>
      </c>
      <c r="AY205" s="20" t="s">
        <v>133</v>
      </c>
      <c r="BE205" s="221">
        <f>IF(N205="základní",J205,0)</f>
        <v>0</v>
      </c>
      <c r="BF205" s="221">
        <f>IF(N205="snížená",J205,0)</f>
        <v>0</v>
      </c>
      <c r="BG205" s="221">
        <f>IF(N205="zákl. přenesená",J205,0)</f>
        <v>0</v>
      </c>
      <c r="BH205" s="221">
        <f>IF(N205="sníž. přenesená",J205,0)</f>
        <v>0</v>
      </c>
      <c r="BI205" s="221">
        <f>IF(N205="nulová",J205,0)</f>
        <v>0</v>
      </c>
      <c r="BJ205" s="20" t="s">
        <v>78</v>
      </c>
      <c r="BK205" s="221">
        <f>ROUND(I205*H205,2)</f>
        <v>0</v>
      </c>
      <c r="BL205" s="20" t="s">
        <v>139</v>
      </c>
      <c r="BM205" s="220" t="s">
        <v>734</v>
      </c>
    </row>
    <row r="206" s="2" customFormat="1">
      <c r="A206" s="41"/>
      <c r="B206" s="42"/>
      <c r="C206" s="43"/>
      <c r="D206" s="241" t="s">
        <v>444</v>
      </c>
      <c r="E206" s="43"/>
      <c r="F206" s="242" t="s">
        <v>735</v>
      </c>
      <c r="G206" s="43"/>
      <c r="H206" s="43"/>
      <c r="I206" s="224"/>
      <c r="J206" s="43"/>
      <c r="K206" s="43"/>
      <c r="L206" s="47"/>
      <c r="M206" s="225"/>
      <c r="N206" s="226"/>
      <c r="O206" s="87"/>
      <c r="P206" s="87"/>
      <c r="Q206" s="87"/>
      <c r="R206" s="87"/>
      <c r="S206" s="87"/>
      <c r="T206" s="88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T206" s="20" t="s">
        <v>444</v>
      </c>
      <c r="AU206" s="20" t="s">
        <v>80</v>
      </c>
    </row>
    <row r="207" s="2" customFormat="1" ht="37.8" customHeight="1">
      <c r="A207" s="41"/>
      <c r="B207" s="42"/>
      <c r="C207" s="209" t="s">
        <v>236</v>
      </c>
      <c r="D207" s="209" t="s">
        <v>134</v>
      </c>
      <c r="E207" s="210" t="s">
        <v>736</v>
      </c>
      <c r="F207" s="211" t="s">
        <v>737</v>
      </c>
      <c r="G207" s="212" t="s">
        <v>137</v>
      </c>
      <c r="H207" s="213">
        <v>220</v>
      </c>
      <c r="I207" s="214"/>
      <c r="J207" s="215">
        <f>ROUND(I207*H207,2)</f>
        <v>0</v>
      </c>
      <c r="K207" s="211" t="s">
        <v>442</v>
      </c>
      <c r="L207" s="47"/>
      <c r="M207" s="216" t="s">
        <v>19</v>
      </c>
      <c r="N207" s="217" t="s">
        <v>42</v>
      </c>
      <c r="O207" s="87"/>
      <c r="P207" s="218">
        <f>O207*H207</f>
        <v>0</v>
      </c>
      <c r="Q207" s="218">
        <v>0</v>
      </c>
      <c r="R207" s="218">
        <f>Q207*H207</f>
        <v>0</v>
      </c>
      <c r="S207" s="218">
        <v>0</v>
      </c>
      <c r="T207" s="219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20" t="s">
        <v>139</v>
      </c>
      <c r="AT207" s="220" t="s">
        <v>134</v>
      </c>
      <c r="AU207" s="220" t="s">
        <v>80</v>
      </c>
      <c r="AY207" s="20" t="s">
        <v>133</v>
      </c>
      <c r="BE207" s="221">
        <f>IF(N207="základní",J207,0)</f>
        <v>0</v>
      </c>
      <c r="BF207" s="221">
        <f>IF(N207="snížená",J207,0)</f>
        <v>0</v>
      </c>
      <c r="BG207" s="221">
        <f>IF(N207="zákl. přenesená",J207,0)</f>
        <v>0</v>
      </c>
      <c r="BH207" s="221">
        <f>IF(N207="sníž. přenesená",J207,0)</f>
        <v>0</v>
      </c>
      <c r="BI207" s="221">
        <f>IF(N207="nulová",J207,0)</f>
        <v>0</v>
      </c>
      <c r="BJ207" s="20" t="s">
        <v>78</v>
      </c>
      <c r="BK207" s="221">
        <f>ROUND(I207*H207,2)</f>
        <v>0</v>
      </c>
      <c r="BL207" s="20" t="s">
        <v>139</v>
      </c>
      <c r="BM207" s="220" t="s">
        <v>738</v>
      </c>
    </row>
    <row r="208" s="2" customFormat="1">
      <c r="A208" s="41"/>
      <c r="B208" s="42"/>
      <c r="C208" s="43"/>
      <c r="D208" s="241" t="s">
        <v>444</v>
      </c>
      <c r="E208" s="43"/>
      <c r="F208" s="242" t="s">
        <v>739</v>
      </c>
      <c r="G208" s="43"/>
      <c r="H208" s="43"/>
      <c r="I208" s="224"/>
      <c r="J208" s="43"/>
      <c r="K208" s="43"/>
      <c r="L208" s="47"/>
      <c r="M208" s="225"/>
      <c r="N208" s="226"/>
      <c r="O208" s="87"/>
      <c r="P208" s="87"/>
      <c r="Q208" s="87"/>
      <c r="R208" s="87"/>
      <c r="S208" s="87"/>
      <c r="T208" s="88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T208" s="20" t="s">
        <v>444</v>
      </c>
      <c r="AU208" s="20" t="s">
        <v>80</v>
      </c>
    </row>
    <row r="209" s="14" customFormat="1">
      <c r="A209" s="14"/>
      <c r="B209" s="266"/>
      <c r="C209" s="267"/>
      <c r="D209" s="222" t="s">
        <v>468</v>
      </c>
      <c r="E209" s="268" t="s">
        <v>19</v>
      </c>
      <c r="F209" s="269" t="s">
        <v>740</v>
      </c>
      <c r="G209" s="267"/>
      <c r="H209" s="270">
        <v>220</v>
      </c>
      <c r="I209" s="271"/>
      <c r="J209" s="267"/>
      <c r="K209" s="267"/>
      <c r="L209" s="272"/>
      <c r="M209" s="273"/>
      <c r="N209" s="274"/>
      <c r="O209" s="274"/>
      <c r="P209" s="274"/>
      <c r="Q209" s="274"/>
      <c r="R209" s="274"/>
      <c r="S209" s="274"/>
      <c r="T209" s="275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76" t="s">
        <v>468</v>
      </c>
      <c r="AU209" s="276" t="s">
        <v>80</v>
      </c>
      <c r="AV209" s="14" t="s">
        <v>80</v>
      </c>
      <c r="AW209" s="14" t="s">
        <v>33</v>
      </c>
      <c r="AX209" s="14" t="s">
        <v>78</v>
      </c>
      <c r="AY209" s="276" t="s">
        <v>133</v>
      </c>
    </row>
    <row r="210" s="2" customFormat="1" ht="16.5" customHeight="1">
      <c r="A210" s="41"/>
      <c r="B210" s="42"/>
      <c r="C210" s="256" t="s">
        <v>191</v>
      </c>
      <c r="D210" s="256" t="s">
        <v>464</v>
      </c>
      <c r="E210" s="257" t="s">
        <v>741</v>
      </c>
      <c r="F210" s="258" t="s">
        <v>742</v>
      </c>
      <c r="G210" s="259" t="s">
        <v>743</v>
      </c>
      <c r="H210" s="260">
        <v>6.5999999999999996</v>
      </c>
      <c r="I210" s="261"/>
      <c r="J210" s="262">
        <f>ROUND(I210*H210,2)</f>
        <v>0</v>
      </c>
      <c r="K210" s="258" t="s">
        <v>442</v>
      </c>
      <c r="L210" s="263"/>
      <c r="M210" s="264" t="s">
        <v>19</v>
      </c>
      <c r="N210" s="265" t="s">
        <v>42</v>
      </c>
      <c r="O210" s="87"/>
      <c r="P210" s="218">
        <f>O210*H210</f>
        <v>0</v>
      </c>
      <c r="Q210" s="218">
        <v>0</v>
      </c>
      <c r="R210" s="218">
        <f>Q210*H210</f>
        <v>0</v>
      </c>
      <c r="S210" s="218">
        <v>0</v>
      </c>
      <c r="T210" s="219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20" t="s">
        <v>153</v>
      </c>
      <c r="AT210" s="220" t="s">
        <v>464</v>
      </c>
      <c r="AU210" s="220" t="s">
        <v>80</v>
      </c>
      <c r="AY210" s="20" t="s">
        <v>133</v>
      </c>
      <c r="BE210" s="221">
        <f>IF(N210="základní",J210,0)</f>
        <v>0</v>
      </c>
      <c r="BF210" s="221">
        <f>IF(N210="snížená",J210,0)</f>
        <v>0</v>
      </c>
      <c r="BG210" s="221">
        <f>IF(N210="zákl. přenesená",J210,0)</f>
        <v>0</v>
      </c>
      <c r="BH210" s="221">
        <f>IF(N210="sníž. přenesená",J210,0)</f>
        <v>0</v>
      </c>
      <c r="BI210" s="221">
        <f>IF(N210="nulová",J210,0)</f>
        <v>0</v>
      </c>
      <c r="BJ210" s="20" t="s">
        <v>78</v>
      </c>
      <c r="BK210" s="221">
        <f>ROUND(I210*H210,2)</f>
        <v>0</v>
      </c>
      <c r="BL210" s="20" t="s">
        <v>139</v>
      </c>
      <c r="BM210" s="220" t="s">
        <v>744</v>
      </c>
    </row>
    <row r="211" s="14" customFormat="1">
      <c r="A211" s="14"/>
      <c r="B211" s="266"/>
      <c r="C211" s="267"/>
      <c r="D211" s="222" t="s">
        <v>468</v>
      </c>
      <c r="E211" s="267"/>
      <c r="F211" s="269" t="s">
        <v>745</v>
      </c>
      <c r="G211" s="267"/>
      <c r="H211" s="270">
        <v>6.5999999999999996</v>
      </c>
      <c r="I211" s="271"/>
      <c r="J211" s="267"/>
      <c r="K211" s="267"/>
      <c r="L211" s="272"/>
      <c r="M211" s="273"/>
      <c r="N211" s="274"/>
      <c r="O211" s="274"/>
      <c r="P211" s="274"/>
      <c r="Q211" s="274"/>
      <c r="R211" s="274"/>
      <c r="S211" s="274"/>
      <c r="T211" s="275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6" t="s">
        <v>468</v>
      </c>
      <c r="AU211" s="276" t="s">
        <v>80</v>
      </c>
      <c r="AV211" s="14" t="s">
        <v>80</v>
      </c>
      <c r="AW211" s="14" t="s">
        <v>4</v>
      </c>
      <c r="AX211" s="14" t="s">
        <v>78</v>
      </c>
      <c r="AY211" s="276" t="s">
        <v>133</v>
      </c>
    </row>
    <row r="212" s="2" customFormat="1" ht="37.8" customHeight="1">
      <c r="A212" s="41"/>
      <c r="B212" s="42"/>
      <c r="C212" s="209" t="s">
        <v>245</v>
      </c>
      <c r="D212" s="209" t="s">
        <v>134</v>
      </c>
      <c r="E212" s="210" t="s">
        <v>746</v>
      </c>
      <c r="F212" s="211" t="s">
        <v>747</v>
      </c>
      <c r="G212" s="212" t="s">
        <v>137</v>
      </c>
      <c r="H212" s="213">
        <v>220</v>
      </c>
      <c r="I212" s="214"/>
      <c r="J212" s="215">
        <f>ROUND(I212*H212,2)</f>
        <v>0</v>
      </c>
      <c r="K212" s="211" t="s">
        <v>442</v>
      </c>
      <c r="L212" s="47"/>
      <c r="M212" s="216" t="s">
        <v>19</v>
      </c>
      <c r="N212" s="217" t="s">
        <v>42</v>
      </c>
      <c r="O212" s="87"/>
      <c r="P212" s="218">
        <f>O212*H212</f>
        <v>0</v>
      </c>
      <c r="Q212" s="218">
        <v>0</v>
      </c>
      <c r="R212" s="218">
        <f>Q212*H212</f>
        <v>0</v>
      </c>
      <c r="S212" s="218">
        <v>0</v>
      </c>
      <c r="T212" s="219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20" t="s">
        <v>139</v>
      </c>
      <c r="AT212" s="220" t="s">
        <v>134</v>
      </c>
      <c r="AU212" s="220" t="s">
        <v>80</v>
      </c>
      <c r="AY212" s="20" t="s">
        <v>133</v>
      </c>
      <c r="BE212" s="221">
        <f>IF(N212="základní",J212,0)</f>
        <v>0</v>
      </c>
      <c r="BF212" s="221">
        <f>IF(N212="snížená",J212,0)</f>
        <v>0</v>
      </c>
      <c r="BG212" s="221">
        <f>IF(N212="zákl. přenesená",J212,0)</f>
        <v>0</v>
      </c>
      <c r="BH212" s="221">
        <f>IF(N212="sníž. přenesená",J212,0)</f>
        <v>0</v>
      </c>
      <c r="BI212" s="221">
        <f>IF(N212="nulová",J212,0)</f>
        <v>0</v>
      </c>
      <c r="BJ212" s="20" t="s">
        <v>78</v>
      </c>
      <c r="BK212" s="221">
        <f>ROUND(I212*H212,2)</f>
        <v>0</v>
      </c>
      <c r="BL212" s="20" t="s">
        <v>139</v>
      </c>
      <c r="BM212" s="220" t="s">
        <v>748</v>
      </c>
    </row>
    <row r="213" s="2" customFormat="1">
      <c r="A213" s="41"/>
      <c r="B213" s="42"/>
      <c r="C213" s="43"/>
      <c r="D213" s="241" t="s">
        <v>444</v>
      </c>
      <c r="E213" s="43"/>
      <c r="F213" s="242" t="s">
        <v>749</v>
      </c>
      <c r="G213" s="43"/>
      <c r="H213" s="43"/>
      <c r="I213" s="224"/>
      <c r="J213" s="43"/>
      <c r="K213" s="43"/>
      <c r="L213" s="47"/>
      <c r="M213" s="225"/>
      <c r="N213" s="226"/>
      <c r="O213" s="87"/>
      <c r="P213" s="87"/>
      <c r="Q213" s="87"/>
      <c r="R213" s="87"/>
      <c r="S213" s="87"/>
      <c r="T213" s="88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T213" s="20" t="s">
        <v>444</v>
      </c>
      <c r="AU213" s="20" t="s">
        <v>80</v>
      </c>
    </row>
    <row r="214" s="2" customFormat="1" ht="16.5" customHeight="1">
      <c r="A214" s="41"/>
      <c r="B214" s="42"/>
      <c r="C214" s="256" t="s">
        <v>195</v>
      </c>
      <c r="D214" s="256" t="s">
        <v>464</v>
      </c>
      <c r="E214" s="257" t="s">
        <v>750</v>
      </c>
      <c r="F214" s="258" t="s">
        <v>751</v>
      </c>
      <c r="G214" s="259" t="s">
        <v>168</v>
      </c>
      <c r="H214" s="260">
        <v>24.199999999999999</v>
      </c>
      <c r="I214" s="261"/>
      <c r="J214" s="262">
        <f>ROUND(I214*H214,2)</f>
        <v>0</v>
      </c>
      <c r="K214" s="258" t="s">
        <v>442</v>
      </c>
      <c r="L214" s="263"/>
      <c r="M214" s="264" t="s">
        <v>19</v>
      </c>
      <c r="N214" s="265" t="s">
        <v>42</v>
      </c>
      <c r="O214" s="87"/>
      <c r="P214" s="218">
        <f>O214*H214</f>
        <v>0</v>
      </c>
      <c r="Q214" s="218">
        <v>0</v>
      </c>
      <c r="R214" s="218">
        <f>Q214*H214</f>
        <v>0</v>
      </c>
      <c r="S214" s="218">
        <v>0</v>
      </c>
      <c r="T214" s="219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20" t="s">
        <v>153</v>
      </c>
      <c r="AT214" s="220" t="s">
        <v>464</v>
      </c>
      <c r="AU214" s="220" t="s">
        <v>80</v>
      </c>
      <c r="AY214" s="20" t="s">
        <v>133</v>
      </c>
      <c r="BE214" s="221">
        <f>IF(N214="základní",J214,0)</f>
        <v>0</v>
      </c>
      <c r="BF214" s="221">
        <f>IF(N214="snížená",J214,0)</f>
        <v>0</v>
      </c>
      <c r="BG214" s="221">
        <f>IF(N214="zákl. přenesená",J214,0)</f>
        <v>0</v>
      </c>
      <c r="BH214" s="221">
        <f>IF(N214="sníž. přenesená",J214,0)</f>
        <v>0</v>
      </c>
      <c r="BI214" s="221">
        <f>IF(N214="nulová",J214,0)</f>
        <v>0</v>
      </c>
      <c r="BJ214" s="20" t="s">
        <v>78</v>
      </c>
      <c r="BK214" s="221">
        <f>ROUND(I214*H214,2)</f>
        <v>0</v>
      </c>
      <c r="BL214" s="20" t="s">
        <v>139</v>
      </c>
      <c r="BM214" s="220" t="s">
        <v>752</v>
      </c>
    </row>
    <row r="215" s="14" customFormat="1">
      <c r="A215" s="14"/>
      <c r="B215" s="266"/>
      <c r="C215" s="267"/>
      <c r="D215" s="222" t="s">
        <v>468</v>
      </c>
      <c r="E215" s="267"/>
      <c r="F215" s="269" t="s">
        <v>753</v>
      </c>
      <c r="G215" s="267"/>
      <c r="H215" s="270">
        <v>24.199999999999999</v>
      </c>
      <c r="I215" s="271"/>
      <c r="J215" s="267"/>
      <c r="K215" s="267"/>
      <c r="L215" s="272"/>
      <c r="M215" s="273"/>
      <c r="N215" s="274"/>
      <c r="O215" s="274"/>
      <c r="P215" s="274"/>
      <c r="Q215" s="274"/>
      <c r="R215" s="274"/>
      <c r="S215" s="274"/>
      <c r="T215" s="275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76" t="s">
        <v>468</v>
      </c>
      <c r="AU215" s="276" t="s">
        <v>80</v>
      </c>
      <c r="AV215" s="14" t="s">
        <v>80</v>
      </c>
      <c r="AW215" s="14" t="s">
        <v>4</v>
      </c>
      <c r="AX215" s="14" t="s">
        <v>78</v>
      </c>
      <c r="AY215" s="276" t="s">
        <v>133</v>
      </c>
    </row>
    <row r="216" s="2" customFormat="1" ht="21.75" customHeight="1">
      <c r="A216" s="41"/>
      <c r="B216" s="42"/>
      <c r="C216" s="209" t="s">
        <v>256</v>
      </c>
      <c r="D216" s="209" t="s">
        <v>134</v>
      </c>
      <c r="E216" s="210" t="s">
        <v>754</v>
      </c>
      <c r="F216" s="211" t="s">
        <v>755</v>
      </c>
      <c r="G216" s="212" t="s">
        <v>137</v>
      </c>
      <c r="H216" s="213">
        <v>220</v>
      </c>
      <c r="I216" s="214"/>
      <c r="J216" s="215">
        <f>ROUND(I216*H216,2)</f>
        <v>0</v>
      </c>
      <c r="K216" s="211" t="s">
        <v>442</v>
      </c>
      <c r="L216" s="47"/>
      <c r="M216" s="216" t="s">
        <v>19</v>
      </c>
      <c r="N216" s="217" t="s">
        <v>42</v>
      </c>
      <c r="O216" s="87"/>
      <c r="P216" s="218">
        <f>O216*H216</f>
        <v>0</v>
      </c>
      <c r="Q216" s="218">
        <v>0</v>
      </c>
      <c r="R216" s="218">
        <f>Q216*H216</f>
        <v>0</v>
      </c>
      <c r="S216" s="218">
        <v>0</v>
      </c>
      <c r="T216" s="219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20" t="s">
        <v>139</v>
      </c>
      <c r="AT216" s="220" t="s">
        <v>134</v>
      </c>
      <c r="AU216" s="220" t="s">
        <v>80</v>
      </c>
      <c r="AY216" s="20" t="s">
        <v>133</v>
      </c>
      <c r="BE216" s="221">
        <f>IF(N216="základní",J216,0)</f>
        <v>0</v>
      </c>
      <c r="BF216" s="221">
        <f>IF(N216="snížená",J216,0)</f>
        <v>0</v>
      </c>
      <c r="BG216" s="221">
        <f>IF(N216="zákl. přenesená",J216,0)</f>
        <v>0</v>
      </c>
      <c r="BH216" s="221">
        <f>IF(N216="sníž. přenesená",J216,0)</f>
        <v>0</v>
      </c>
      <c r="BI216" s="221">
        <f>IF(N216="nulová",J216,0)</f>
        <v>0</v>
      </c>
      <c r="BJ216" s="20" t="s">
        <v>78</v>
      </c>
      <c r="BK216" s="221">
        <f>ROUND(I216*H216,2)</f>
        <v>0</v>
      </c>
      <c r="BL216" s="20" t="s">
        <v>139</v>
      </c>
      <c r="BM216" s="220" t="s">
        <v>756</v>
      </c>
    </row>
    <row r="217" s="2" customFormat="1">
      <c r="A217" s="41"/>
      <c r="B217" s="42"/>
      <c r="C217" s="43"/>
      <c r="D217" s="241" t="s">
        <v>444</v>
      </c>
      <c r="E217" s="43"/>
      <c r="F217" s="242" t="s">
        <v>757</v>
      </c>
      <c r="G217" s="43"/>
      <c r="H217" s="43"/>
      <c r="I217" s="224"/>
      <c r="J217" s="43"/>
      <c r="K217" s="43"/>
      <c r="L217" s="47"/>
      <c r="M217" s="225"/>
      <c r="N217" s="226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20" t="s">
        <v>444</v>
      </c>
      <c r="AU217" s="20" t="s">
        <v>80</v>
      </c>
    </row>
    <row r="218" s="2" customFormat="1" ht="21.75" customHeight="1">
      <c r="A218" s="41"/>
      <c r="B218" s="42"/>
      <c r="C218" s="209" t="s">
        <v>198</v>
      </c>
      <c r="D218" s="209" t="s">
        <v>134</v>
      </c>
      <c r="E218" s="210" t="s">
        <v>758</v>
      </c>
      <c r="F218" s="211" t="s">
        <v>759</v>
      </c>
      <c r="G218" s="212" t="s">
        <v>137</v>
      </c>
      <c r="H218" s="213">
        <v>220</v>
      </c>
      <c r="I218" s="214"/>
      <c r="J218" s="215">
        <f>ROUND(I218*H218,2)</f>
        <v>0</v>
      </c>
      <c r="K218" s="211" t="s">
        <v>19</v>
      </c>
      <c r="L218" s="47"/>
      <c r="M218" s="216" t="s">
        <v>19</v>
      </c>
      <c r="N218" s="217" t="s">
        <v>42</v>
      </c>
      <c r="O218" s="87"/>
      <c r="P218" s="218">
        <f>O218*H218</f>
        <v>0</v>
      </c>
      <c r="Q218" s="218">
        <v>0</v>
      </c>
      <c r="R218" s="218">
        <f>Q218*H218</f>
        <v>0</v>
      </c>
      <c r="S218" s="218">
        <v>0</v>
      </c>
      <c r="T218" s="219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20" t="s">
        <v>139</v>
      </c>
      <c r="AT218" s="220" t="s">
        <v>134</v>
      </c>
      <c r="AU218" s="220" t="s">
        <v>80</v>
      </c>
      <c r="AY218" s="20" t="s">
        <v>133</v>
      </c>
      <c r="BE218" s="221">
        <f>IF(N218="základní",J218,0)</f>
        <v>0</v>
      </c>
      <c r="BF218" s="221">
        <f>IF(N218="snížená",J218,0)</f>
        <v>0</v>
      </c>
      <c r="BG218" s="221">
        <f>IF(N218="zákl. přenesená",J218,0)</f>
        <v>0</v>
      </c>
      <c r="BH218" s="221">
        <f>IF(N218="sníž. přenesená",J218,0)</f>
        <v>0</v>
      </c>
      <c r="BI218" s="221">
        <f>IF(N218="nulová",J218,0)</f>
        <v>0</v>
      </c>
      <c r="BJ218" s="20" t="s">
        <v>78</v>
      </c>
      <c r="BK218" s="221">
        <f>ROUND(I218*H218,2)</f>
        <v>0</v>
      </c>
      <c r="BL218" s="20" t="s">
        <v>139</v>
      </c>
      <c r="BM218" s="220" t="s">
        <v>760</v>
      </c>
    </row>
    <row r="219" s="11" customFormat="1" ht="22.8" customHeight="1">
      <c r="A219" s="11"/>
      <c r="B219" s="195"/>
      <c r="C219" s="196"/>
      <c r="D219" s="197" t="s">
        <v>70</v>
      </c>
      <c r="E219" s="239" t="s">
        <v>80</v>
      </c>
      <c r="F219" s="239" t="s">
        <v>761</v>
      </c>
      <c r="G219" s="196"/>
      <c r="H219" s="196"/>
      <c r="I219" s="199"/>
      <c r="J219" s="240">
        <f>BK219</f>
        <v>0</v>
      </c>
      <c r="K219" s="196"/>
      <c r="L219" s="201"/>
      <c r="M219" s="202"/>
      <c r="N219" s="203"/>
      <c r="O219" s="203"/>
      <c r="P219" s="204">
        <f>SUM(P220:P247)</f>
        <v>0</v>
      </c>
      <c r="Q219" s="203"/>
      <c r="R219" s="204">
        <f>SUM(R220:R247)</f>
        <v>33.964508459271997</v>
      </c>
      <c r="S219" s="203"/>
      <c r="T219" s="205">
        <f>SUM(T220:T247)</f>
        <v>0</v>
      </c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R219" s="206" t="s">
        <v>78</v>
      </c>
      <c r="AT219" s="207" t="s">
        <v>70</v>
      </c>
      <c r="AU219" s="207" t="s">
        <v>78</v>
      </c>
      <c r="AY219" s="206" t="s">
        <v>133</v>
      </c>
      <c r="BK219" s="208">
        <f>SUM(BK220:BK247)</f>
        <v>0</v>
      </c>
    </row>
    <row r="220" s="2" customFormat="1" ht="49.05" customHeight="1">
      <c r="A220" s="41"/>
      <c r="B220" s="42"/>
      <c r="C220" s="209" t="s">
        <v>264</v>
      </c>
      <c r="D220" s="209" t="s">
        <v>134</v>
      </c>
      <c r="E220" s="210" t="s">
        <v>762</v>
      </c>
      <c r="F220" s="211" t="s">
        <v>763</v>
      </c>
      <c r="G220" s="212" t="s">
        <v>175</v>
      </c>
      <c r="H220" s="213">
        <v>53.5</v>
      </c>
      <c r="I220" s="214"/>
      <c r="J220" s="215">
        <f>ROUND(I220*H220,2)</f>
        <v>0</v>
      </c>
      <c r="K220" s="211" t="s">
        <v>764</v>
      </c>
      <c r="L220" s="47"/>
      <c r="M220" s="216" t="s">
        <v>19</v>
      </c>
      <c r="N220" s="217" t="s">
        <v>42</v>
      </c>
      <c r="O220" s="87"/>
      <c r="P220" s="218">
        <f>O220*H220</f>
        <v>0</v>
      </c>
      <c r="Q220" s="218">
        <v>0.20469000000000001</v>
      </c>
      <c r="R220" s="218">
        <f>Q220*H220</f>
        <v>10.950915</v>
      </c>
      <c r="S220" s="218">
        <v>0</v>
      </c>
      <c r="T220" s="219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20" t="s">
        <v>139</v>
      </c>
      <c r="AT220" s="220" t="s">
        <v>134</v>
      </c>
      <c r="AU220" s="220" t="s">
        <v>80</v>
      </c>
      <c r="AY220" s="20" t="s">
        <v>133</v>
      </c>
      <c r="BE220" s="221">
        <f>IF(N220="základní",J220,0)</f>
        <v>0</v>
      </c>
      <c r="BF220" s="221">
        <f>IF(N220="snížená",J220,0)</f>
        <v>0</v>
      </c>
      <c r="BG220" s="221">
        <f>IF(N220="zákl. přenesená",J220,0)</f>
        <v>0</v>
      </c>
      <c r="BH220" s="221">
        <f>IF(N220="sníž. přenesená",J220,0)</f>
        <v>0</v>
      </c>
      <c r="BI220" s="221">
        <f>IF(N220="nulová",J220,0)</f>
        <v>0</v>
      </c>
      <c r="BJ220" s="20" t="s">
        <v>78</v>
      </c>
      <c r="BK220" s="221">
        <f>ROUND(I220*H220,2)</f>
        <v>0</v>
      </c>
      <c r="BL220" s="20" t="s">
        <v>139</v>
      </c>
      <c r="BM220" s="220" t="s">
        <v>765</v>
      </c>
    </row>
    <row r="221" s="14" customFormat="1">
      <c r="A221" s="14"/>
      <c r="B221" s="266"/>
      <c r="C221" s="267"/>
      <c r="D221" s="222" t="s">
        <v>468</v>
      </c>
      <c r="E221" s="268" t="s">
        <v>19</v>
      </c>
      <c r="F221" s="269" t="s">
        <v>766</v>
      </c>
      <c r="G221" s="267"/>
      <c r="H221" s="270">
        <v>53.5</v>
      </c>
      <c r="I221" s="271"/>
      <c r="J221" s="267"/>
      <c r="K221" s="267"/>
      <c r="L221" s="272"/>
      <c r="M221" s="273"/>
      <c r="N221" s="274"/>
      <c r="O221" s="274"/>
      <c r="P221" s="274"/>
      <c r="Q221" s="274"/>
      <c r="R221" s="274"/>
      <c r="S221" s="274"/>
      <c r="T221" s="275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76" t="s">
        <v>468</v>
      </c>
      <c r="AU221" s="276" t="s">
        <v>80</v>
      </c>
      <c r="AV221" s="14" t="s">
        <v>80</v>
      </c>
      <c r="AW221" s="14" t="s">
        <v>33</v>
      </c>
      <c r="AX221" s="14" t="s">
        <v>78</v>
      </c>
      <c r="AY221" s="276" t="s">
        <v>133</v>
      </c>
    </row>
    <row r="222" s="2" customFormat="1" ht="37.8" customHeight="1">
      <c r="A222" s="41"/>
      <c r="B222" s="42"/>
      <c r="C222" s="209" t="s">
        <v>203</v>
      </c>
      <c r="D222" s="209" t="s">
        <v>134</v>
      </c>
      <c r="E222" s="210" t="s">
        <v>767</v>
      </c>
      <c r="F222" s="211" t="s">
        <v>768</v>
      </c>
      <c r="G222" s="212" t="s">
        <v>137</v>
      </c>
      <c r="H222" s="213">
        <v>318</v>
      </c>
      <c r="I222" s="214"/>
      <c r="J222" s="215">
        <f>ROUND(I222*H222,2)</f>
        <v>0</v>
      </c>
      <c r="K222" s="211" t="s">
        <v>442</v>
      </c>
      <c r="L222" s="47"/>
      <c r="M222" s="216" t="s">
        <v>19</v>
      </c>
      <c r="N222" s="217" t="s">
        <v>42</v>
      </c>
      <c r="O222" s="87"/>
      <c r="P222" s="218">
        <f>O222*H222</f>
        <v>0</v>
      </c>
      <c r="Q222" s="218">
        <v>0.00010000000000000001</v>
      </c>
      <c r="R222" s="218">
        <f>Q222*H222</f>
        <v>0.031800000000000002</v>
      </c>
      <c r="S222" s="218">
        <v>0</v>
      </c>
      <c r="T222" s="219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20" t="s">
        <v>139</v>
      </c>
      <c r="AT222" s="220" t="s">
        <v>134</v>
      </c>
      <c r="AU222" s="220" t="s">
        <v>80</v>
      </c>
      <c r="AY222" s="20" t="s">
        <v>133</v>
      </c>
      <c r="BE222" s="221">
        <f>IF(N222="základní",J222,0)</f>
        <v>0</v>
      </c>
      <c r="BF222" s="221">
        <f>IF(N222="snížená",J222,0)</f>
        <v>0</v>
      </c>
      <c r="BG222" s="221">
        <f>IF(N222="zákl. přenesená",J222,0)</f>
        <v>0</v>
      </c>
      <c r="BH222" s="221">
        <f>IF(N222="sníž. přenesená",J222,0)</f>
        <v>0</v>
      </c>
      <c r="BI222" s="221">
        <f>IF(N222="nulová",J222,0)</f>
        <v>0</v>
      </c>
      <c r="BJ222" s="20" t="s">
        <v>78</v>
      </c>
      <c r="BK222" s="221">
        <f>ROUND(I222*H222,2)</f>
        <v>0</v>
      </c>
      <c r="BL222" s="20" t="s">
        <v>139</v>
      </c>
      <c r="BM222" s="220" t="s">
        <v>769</v>
      </c>
    </row>
    <row r="223" s="2" customFormat="1">
      <c r="A223" s="41"/>
      <c r="B223" s="42"/>
      <c r="C223" s="43"/>
      <c r="D223" s="241" t="s">
        <v>444</v>
      </c>
      <c r="E223" s="43"/>
      <c r="F223" s="242" t="s">
        <v>770</v>
      </c>
      <c r="G223" s="43"/>
      <c r="H223" s="43"/>
      <c r="I223" s="224"/>
      <c r="J223" s="43"/>
      <c r="K223" s="43"/>
      <c r="L223" s="47"/>
      <c r="M223" s="225"/>
      <c r="N223" s="226"/>
      <c r="O223" s="87"/>
      <c r="P223" s="87"/>
      <c r="Q223" s="87"/>
      <c r="R223" s="87"/>
      <c r="S223" s="87"/>
      <c r="T223" s="88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T223" s="20" t="s">
        <v>444</v>
      </c>
      <c r="AU223" s="20" t="s">
        <v>80</v>
      </c>
    </row>
    <row r="224" s="14" customFormat="1">
      <c r="A224" s="14"/>
      <c r="B224" s="266"/>
      <c r="C224" s="267"/>
      <c r="D224" s="222" t="s">
        <v>468</v>
      </c>
      <c r="E224" s="268" t="s">
        <v>19</v>
      </c>
      <c r="F224" s="269" t="s">
        <v>771</v>
      </c>
      <c r="G224" s="267"/>
      <c r="H224" s="270">
        <v>157.5</v>
      </c>
      <c r="I224" s="271"/>
      <c r="J224" s="267"/>
      <c r="K224" s="267"/>
      <c r="L224" s="272"/>
      <c r="M224" s="273"/>
      <c r="N224" s="274"/>
      <c r="O224" s="274"/>
      <c r="P224" s="274"/>
      <c r="Q224" s="274"/>
      <c r="R224" s="274"/>
      <c r="S224" s="274"/>
      <c r="T224" s="275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76" t="s">
        <v>468</v>
      </c>
      <c r="AU224" s="276" t="s">
        <v>80</v>
      </c>
      <c r="AV224" s="14" t="s">
        <v>80</v>
      </c>
      <c r="AW224" s="14" t="s">
        <v>33</v>
      </c>
      <c r="AX224" s="14" t="s">
        <v>71</v>
      </c>
      <c r="AY224" s="276" t="s">
        <v>133</v>
      </c>
    </row>
    <row r="225" s="14" customFormat="1">
      <c r="A225" s="14"/>
      <c r="B225" s="266"/>
      <c r="C225" s="267"/>
      <c r="D225" s="222" t="s">
        <v>468</v>
      </c>
      <c r="E225" s="268" t="s">
        <v>19</v>
      </c>
      <c r="F225" s="269" t="s">
        <v>772</v>
      </c>
      <c r="G225" s="267"/>
      <c r="H225" s="270">
        <v>160.5</v>
      </c>
      <c r="I225" s="271"/>
      <c r="J225" s="267"/>
      <c r="K225" s="267"/>
      <c r="L225" s="272"/>
      <c r="M225" s="273"/>
      <c r="N225" s="274"/>
      <c r="O225" s="274"/>
      <c r="P225" s="274"/>
      <c r="Q225" s="274"/>
      <c r="R225" s="274"/>
      <c r="S225" s="274"/>
      <c r="T225" s="27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76" t="s">
        <v>468</v>
      </c>
      <c r="AU225" s="276" t="s">
        <v>80</v>
      </c>
      <c r="AV225" s="14" t="s">
        <v>80</v>
      </c>
      <c r="AW225" s="14" t="s">
        <v>33</v>
      </c>
      <c r="AX225" s="14" t="s">
        <v>71</v>
      </c>
      <c r="AY225" s="276" t="s">
        <v>133</v>
      </c>
    </row>
    <row r="226" s="15" customFormat="1">
      <c r="A226" s="15"/>
      <c r="B226" s="282"/>
      <c r="C226" s="283"/>
      <c r="D226" s="222" t="s">
        <v>468</v>
      </c>
      <c r="E226" s="284" t="s">
        <v>19</v>
      </c>
      <c r="F226" s="285" t="s">
        <v>617</v>
      </c>
      <c r="G226" s="283"/>
      <c r="H226" s="286">
        <v>318</v>
      </c>
      <c r="I226" s="287"/>
      <c r="J226" s="283"/>
      <c r="K226" s="283"/>
      <c r="L226" s="288"/>
      <c r="M226" s="289"/>
      <c r="N226" s="290"/>
      <c r="O226" s="290"/>
      <c r="P226" s="290"/>
      <c r="Q226" s="290"/>
      <c r="R226" s="290"/>
      <c r="S226" s="290"/>
      <c r="T226" s="291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92" t="s">
        <v>468</v>
      </c>
      <c r="AU226" s="292" t="s">
        <v>80</v>
      </c>
      <c r="AV226" s="15" t="s">
        <v>139</v>
      </c>
      <c r="AW226" s="15" t="s">
        <v>33</v>
      </c>
      <c r="AX226" s="15" t="s">
        <v>78</v>
      </c>
      <c r="AY226" s="292" t="s">
        <v>133</v>
      </c>
    </row>
    <row r="227" s="2" customFormat="1" ht="24.15" customHeight="1">
      <c r="A227" s="41"/>
      <c r="B227" s="42"/>
      <c r="C227" s="256" t="s">
        <v>274</v>
      </c>
      <c r="D227" s="256" t="s">
        <v>464</v>
      </c>
      <c r="E227" s="257" t="s">
        <v>773</v>
      </c>
      <c r="F227" s="258" t="s">
        <v>774</v>
      </c>
      <c r="G227" s="259" t="s">
        <v>137</v>
      </c>
      <c r="H227" s="260">
        <v>333.89999999999998</v>
      </c>
      <c r="I227" s="261"/>
      <c r="J227" s="262">
        <f>ROUND(I227*H227,2)</f>
        <v>0</v>
      </c>
      <c r="K227" s="258" t="s">
        <v>764</v>
      </c>
      <c r="L227" s="263"/>
      <c r="M227" s="264" t="s">
        <v>19</v>
      </c>
      <c r="N227" s="265" t="s">
        <v>42</v>
      </c>
      <c r="O227" s="87"/>
      <c r="P227" s="218">
        <f>O227*H227</f>
        <v>0</v>
      </c>
      <c r="Q227" s="218">
        <v>0.0014</v>
      </c>
      <c r="R227" s="218">
        <f>Q227*H227</f>
        <v>0.46745999999999999</v>
      </c>
      <c r="S227" s="218">
        <v>0</v>
      </c>
      <c r="T227" s="219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20" t="s">
        <v>153</v>
      </c>
      <c r="AT227" s="220" t="s">
        <v>464</v>
      </c>
      <c r="AU227" s="220" t="s">
        <v>80</v>
      </c>
      <c r="AY227" s="20" t="s">
        <v>133</v>
      </c>
      <c r="BE227" s="221">
        <f>IF(N227="základní",J227,0)</f>
        <v>0</v>
      </c>
      <c r="BF227" s="221">
        <f>IF(N227="snížená",J227,0)</f>
        <v>0</v>
      </c>
      <c r="BG227" s="221">
        <f>IF(N227="zákl. přenesená",J227,0)</f>
        <v>0</v>
      </c>
      <c r="BH227" s="221">
        <f>IF(N227="sníž. přenesená",J227,0)</f>
        <v>0</v>
      </c>
      <c r="BI227" s="221">
        <f>IF(N227="nulová",J227,0)</f>
        <v>0</v>
      </c>
      <c r="BJ227" s="20" t="s">
        <v>78</v>
      </c>
      <c r="BK227" s="221">
        <f>ROUND(I227*H227,2)</f>
        <v>0</v>
      </c>
      <c r="BL227" s="20" t="s">
        <v>139</v>
      </c>
      <c r="BM227" s="220" t="s">
        <v>775</v>
      </c>
    </row>
    <row r="228" s="14" customFormat="1">
      <c r="A228" s="14"/>
      <c r="B228" s="266"/>
      <c r="C228" s="267"/>
      <c r="D228" s="222" t="s">
        <v>468</v>
      </c>
      <c r="E228" s="267"/>
      <c r="F228" s="269" t="s">
        <v>776</v>
      </c>
      <c r="G228" s="267"/>
      <c r="H228" s="270">
        <v>333.89999999999998</v>
      </c>
      <c r="I228" s="271"/>
      <c r="J228" s="267"/>
      <c r="K228" s="267"/>
      <c r="L228" s="272"/>
      <c r="M228" s="273"/>
      <c r="N228" s="274"/>
      <c r="O228" s="274"/>
      <c r="P228" s="274"/>
      <c r="Q228" s="274"/>
      <c r="R228" s="274"/>
      <c r="S228" s="274"/>
      <c r="T228" s="275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76" t="s">
        <v>468</v>
      </c>
      <c r="AU228" s="276" t="s">
        <v>80</v>
      </c>
      <c r="AV228" s="14" t="s">
        <v>80</v>
      </c>
      <c r="AW228" s="14" t="s">
        <v>4</v>
      </c>
      <c r="AX228" s="14" t="s">
        <v>78</v>
      </c>
      <c r="AY228" s="276" t="s">
        <v>133</v>
      </c>
    </row>
    <row r="229" s="2" customFormat="1" ht="24.15" customHeight="1">
      <c r="A229" s="41"/>
      <c r="B229" s="42"/>
      <c r="C229" s="209" t="s">
        <v>207</v>
      </c>
      <c r="D229" s="209" t="s">
        <v>134</v>
      </c>
      <c r="E229" s="210" t="s">
        <v>777</v>
      </c>
      <c r="F229" s="211" t="s">
        <v>778</v>
      </c>
      <c r="G229" s="212" t="s">
        <v>168</v>
      </c>
      <c r="H229" s="213">
        <v>2.4180000000000001</v>
      </c>
      <c r="I229" s="214"/>
      <c r="J229" s="215">
        <f>ROUND(I229*H229,2)</f>
        <v>0</v>
      </c>
      <c r="K229" s="211" t="s">
        <v>442</v>
      </c>
      <c r="L229" s="47"/>
      <c r="M229" s="216" t="s">
        <v>19</v>
      </c>
      <c r="N229" s="217" t="s">
        <v>42</v>
      </c>
      <c r="O229" s="87"/>
      <c r="P229" s="218">
        <f>O229*H229</f>
        <v>0</v>
      </c>
      <c r="Q229" s="218">
        <v>2.5018722040000001</v>
      </c>
      <c r="R229" s="218">
        <f>Q229*H229</f>
        <v>6.0495269892720005</v>
      </c>
      <c r="S229" s="218">
        <v>0</v>
      </c>
      <c r="T229" s="219">
        <f>S229*H229</f>
        <v>0</v>
      </c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R229" s="220" t="s">
        <v>139</v>
      </c>
      <c r="AT229" s="220" t="s">
        <v>134</v>
      </c>
      <c r="AU229" s="220" t="s">
        <v>80</v>
      </c>
      <c r="AY229" s="20" t="s">
        <v>133</v>
      </c>
      <c r="BE229" s="221">
        <f>IF(N229="základní",J229,0)</f>
        <v>0</v>
      </c>
      <c r="BF229" s="221">
        <f>IF(N229="snížená",J229,0)</f>
        <v>0</v>
      </c>
      <c r="BG229" s="221">
        <f>IF(N229="zákl. přenesená",J229,0)</f>
        <v>0</v>
      </c>
      <c r="BH229" s="221">
        <f>IF(N229="sníž. přenesená",J229,0)</f>
        <v>0</v>
      </c>
      <c r="BI229" s="221">
        <f>IF(N229="nulová",J229,0)</f>
        <v>0</v>
      </c>
      <c r="BJ229" s="20" t="s">
        <v>78</v>
      </c>
      <c r="BK229" s="221">
        <f>ROUND(I229*H229,2)</f>
        <v>0</v>
      </c>
      <c r="BL229" s="20" t="s">
        <v>139</v>
      </c>
      <c r="BM229" s="220" t="s">
        <v>779</v>
      </c>
    </row>
    <row r="230" s="2" customFormat="1">
      <c r="A230" s="41"/>
      <c r="B230" s="42"/>
      <c r="C230" s="43"/>
      <c r="D230" s="241" t="s">
        <v>444</v>
      </c>
      <c r="E230" s="43"/>
      <c r="F230" s="242" t="s">
        <v>780</v>
      </c>
      <c r="G230" s="43"/>
      <c r="H230" s="43"/>
      <c r="I230" s="224"/>
      <c r="J230" s="43"/>
      <c r="K230" s="43"/>
      <c r="L230" s="47"/>
      <c r="M230" s="225"/>
      <c r="N230" s="226"/>
      <c r="O230" s="87"/>
      <c r="P230" s="87"/>
      <c r="Q230" s="87"/>
      <c r="R230" s="87"/>
      <c r="S230" s="87"/>
      <c r="T230" s="88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T230" s="20" t="s">
        <v>444</v>
      </c>
      <c r="AU230" s="20" t="s">
        <v>80</v>
      </c>
    </row>
    <row r="231" s="17" customFormat="1">
      <c r="A231" s="17"/>
      <c r="B231" s="304"/>
      <c r="C231" s="305"/>
      <c r="D231" s="222" t="s">
        <v>468</v>
      </c>
      <c r="E231" s="306" t="s">
        <v>19</v>
      </c>
      <c r="F231" s="307" t="s">
        <v>781</v>
      </c>
      <c r="G231" s="305"/>
      <c r="H231" s="306" t="s">
        <v>19</v>
      </c>
      <c r="I231" s="308"/>
      <c r="J231" s="305"/>
      <c r="K231" s="305"/>
      <c r="L231" s="309"/>
      <c r="M231" s="310"/>
      <c r="N231" s="311"/>
      <c r="O231" s="311"/>
      <c r="P231" s="311"/>
      <c r="Q231" s="311"/>
      <c r="R231" s="311"/>
      <c r="S231" s="311"/>
      <c r="T231" s="312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T231" s="313" t="s">
        <v>468</v>
      </c>
      <c r="AU231" s="313" t="s">
        <v>80</v>
      </c>
      <c r="AV231" s="17" t="s">
        <v>78</v>
      </c>
      <c r="AW231" s="17" t="s">
        <v>33</v>
      </c>
      <c r="AX231" s="17" t="s">
        <v>71</v>
      </c>
      <c r="AY231" s="313" t="s">
        <v>133</v>
      </c>
    </row>
    <row r="232" s="14" customFormat="1">
      <c r="A232" s="14"/>
      <c r="B232" s="266"/>
      <c r="C232" s="267"/>
      <c r="D232" s="222" t="s">
        <v>468</v>
      </c>
      <c r="E232" s="268" t="s">
        <v>19</v>
      </c>
      <c r="F232" s="269" t="s">
        <v>782</v>
      </c>
      <c r="G232" s="267"/>
      <c r="H232" s="270">
        <v>0.25</v>
      </c>
      <c r="I232" s="271"/>
      <c r="J232" s="267"/>
      <c r="K232" s="267"/>
      <c r="L232" s="272"/>
      <c r="M232" s="273"/>
      <c r="N232" s="274"/>
      <c r="O232" s="274"/>
      <c r="P232" s="274"/>
      <c r="Q232" s="274"/>
      <c r="R232" s="274"/>
      <c r="S232" s="274"/>
      <c r="T232" s="275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76" t="s">
        <v>468</v>
      </c>
      <c r="AU232" s="276" t="s">
        <v>80</v>
      </c>
      <c r="AV232" s="14" t="s">
        <v>80</v>
      </c>
      <c r="AW232" s="14" t="s">
        <v>33</v>
      </c>
      <c r="AX232" s="14" t="s">
        <v>71</v>
      </c>
      <c r="AY232" s="276" t="s">
        <v>133</v>
      </c>
    </row>
    <row r="233" s="17" customFormat="1">
      <c r="A233" s="17"/>
      <c r="B233" s="304"/>
      <c r="C233" s="305"/>
      <c r="D233" s="222" t="s">
        <v>468</v>
      </c>
      <c r="E233" s="306" t="s">
        <v>19</v>
      </c>
      <c r="F233" s="307" t="s">
        <v>783</v>
      </c>
      <c r="G233" s="305"/>
      <c r="H233" s="306" t="s">
        <v>19</v>
      </c>
      <c r="I233" s="308"/>
      <c r="J233" s="305"/>
      <c r="K233" s="305"/>
      <c r="L233" s="309"/>
      <c r="M233" s="310"/>
      <c r="N233" s="311"/>
      <c r="O233" s="311"/>
      <c r="P233" s="311"/>
      <c r="Q233" s="311"/>
      <c r="R233" s="311"/>
      <c r="S233" s="311"/>
      <c r="T233" s="312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T233" s="313" t="s">
        <v>468</v>
      </c>
      <c r="AU233" s="313" t="s">
        <v>80</v>
      </c>
      <c r="AV233" s="17" t="s">
        <v>78</v>
      </c>
      <c r="AW233" s="17" t="s">
        <v>33</v>
      </c>
      <c r="AX233" s="17" t="s">
        <v>71</v>
      </c>
      <c r="AY233" s="313" t="s">
        <v>133</v>
      </c>
    </row>
    <row r="234" s="14" customFormat="1">
      <c r="A234" s="14"/>
      <c r="B234" s="266"/>
      <c r="C234" s="267"/>
      <c r="D234" s="222" t="s">
        <v>468</v>
      </c>
      <c r="E234" s="268" t="s">
        <v>19</v>
      </c>
      <c r="F234" s="269" t="s">
        <v>784</v>
      </c>
      <c r="G234" s="267"/>
      <c r="H234" s="270">
        <v>0.248</v>
      </c>
      <c r="I234" s="271"/>
      <c r="J234" s="267"/>
      <c r="K234" s="267"/>
      <c r="L234" s="272"/>
      <c r="M234" s="273"/>
      <c r="N234" s="274"/>
      <c r="O234" s="274"/>
      <c r="P234" s="274"/>
      <c r="Q234" s="274"/>
      <c r="R234" s="274"/>
      <c r="S234" s="274"/>
      <c r="T234" s="275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76" t="s">
        <v>468</v>
      </c>
      <c r="AU234" s="276" t="s">
        <v>80</v>
      </c>
      <c r="AV234" s="14" t="s">
        <v>80</v>
      </c>
      <c r="AW234" s="14" t="s">
        <v>33</v>
      </c>
      <c r="AX234" s="14" t="s">
        <v>71</v>
      </c>
      <c r="AY234" s="276" t="s">
        <v>133</v>
      </c>
    </row>
    <row r="235" s="14" customFormat="1">
      <c r="A235" s="14"/>
      <c r="B235" s="266"/>
      <c r="C235" s="267"/>
      <c r="D235" s="222" t="s">
        <v>468</v>
      </c>
      <c r="E235" s="268" t="s">
        <v>19</v>
      </c>
      <c r="F235" s="269" t="s">
        <v>785</v>
      </c>
      <c r="G235" s="267"/>
      <c r="H235" s="270">
        <v>0.51500000000000001</v>
      </c>
      <c r="I235" s="271"/>
      <c r="J235" s="267"/>
      <c r="K235" s="267"/>
      <c r="L235" s="272"/>
      <c r="M235" s="273"/>
      <c r="N235" s="274"/>
      <c r="O235" s="274"/>
      <c r="P235" s="274"/>
      <c r="Q235" s="274"/>
      <c r="R235" s="274"/>
      <c r="S235" s="274"/>
      <c r="T235" s="275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6" t="s">
        <v>468</v>
      </c>
      <c r="AU235" s="276" t="s">
        <v>80</v>
      </c>
      <c r="AV235" s="14" t="s">
        <v>80</v>
      </c>
      <c r="AW235" s="14" t="s">
        <v>33</v>
      </c>
      <c r="AX235" s="14" t="s">
        <v>71</v>
      </c>
      <c r="AY235" s="276" t="s">
        <v>133</v>
      </c>
    </row>
    <row r="236" s="14" customFormat="1">
      <c r="A236" s="14"/>
      <c r="B236" s="266"/>
      <c r="C236" s="267"/>
      <c r="D236" s="222" t="s">
        <v>468</v>
      </c>
      <c r="E236" s="268" t="s">
        <v>19</v>
      </c>
      <c r="F236" s="269" t="s">
        <v>786</v>
      </c>
      <c r="G236" s="267"/>
      <c r="H236" s="270">
        <v>0.21099999999999999</v>
      </c>
      <c r="I236" s="271"/>
      <c r="J236" s="267"/>
      <c r="K236" s="267"/>
      <c r="L236" s="272"/>
      <c r="M236" s="273"/>
      <c r="N236" s="274"/>
      <c r="O236" s="274"/>
      <c r="P236" s="274"/>
      <c r="Q236" s="274"/>
      <c r="R236" s="274"/>
      <c r="S236" s="274"/>
      <c r="T236" s="275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76" t="s">
        <v>468</v>
      </c>
      <c r="AU236" s="276" t="s">
        <v>80</v>
      </c>
      <c r="AV236" s="14" t="s">
        <v>80</v>
      </c>
      <c r="AW236" s="14" t="s">
        <v>33</v>
      </c>
      <c r="AX236" s="14" t="s">
        <v>71</v>
      </c>
      <c r="AY236" s="276" t="s">
        <v>133</v>
      </c>
    </row>
    <row r="237" s="14" customFormat="1">
      <c r="A237" s="14"/>
      <c r="B237" s="266"/>
      <c r="C237" s="267"/>
      <c r="D237" s="222" t="s">
        <v>468</v>
      </c>
      <c r="E237" s="268" t="s">
        <v>19</v>
      </c>
      <c r="F237" s="269" t="s">
        <v>787</v>
      </c>
      <c r="G237" s="267"/>
      <c r="H237" s="270">
        <v>0.34999999999999998</v>
      </c>
      <c r="I237" s="271"/>
      <c r="J237" s="267"/>
      <c r="K237" s="267"/>
      <c r="L237" s="272"/>
      <c r="M237" s="273"/>
      <c r="N237" s="274"/>
      <c r="O237" s="274"/>
      <c r="P237" s="274"/>
      <c r="Q237" s="274"/>
      <c r="R237" s="274"/>
      <c r="S237" s="274"/>
      <c r="T237" s="275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76" t="s">
        <v>468</v>
      </c>
      <c r="AU237" s="276" t="s">
        <v>80</v>
      </c>
      <c r="AV237" s="14" t="s">
        <v>80</v>
      </c>
      <c r="AW237" s="14" t="s">
        <v>33</v>
      </c>
      <c r="AX237" s="14" t="s">
        <v>71</v>
      </c>
      <c r="AY237" s="276" t="s">
        <v>133</v>
      </c>
    </row>
    <row r="238" s="14" customFormat="1">
      <c r="A238" s="14"/>
      <c r="B238" s="266"/>
      <c r="C238" s="267"/>
      <c r="D238" s="222" t="s">
        <v>468</v>
      </c>
      <c r="E238" s="268" t="s">
        <v>19</v>
      </c>
      <c r="F238" s="269" t="s">
        <v>788</v>
      </c>
      <c r="G238" s="267"/>
      <c r="H238" s="270">
        <v>0.33000000000000002</v>
      </c>
      <c r="I238" s="271"/>
      <c r="J238" s="267"/>
      <c r="K238" s="267"/>
      <c r="L238" s="272"/>
      <c r="M238" s="273"/>
      <c r="N238" s="274"/>
      <c r="O238" s="274"/>
      <c r="P238" s="274"/>
      <c r="Q238" s="274"/>
      <c r="R238" s="274"/>
      <c r="S238" s="274"/>
      <c r="T238" s="275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76" t="s">
        <v>468</v>
      </c>
      <c r="AU238" s="276" t="s">
        <v>80</v>
      </c>
      <c r="AV238" s="14" t="s">
        <v>80</v>
      </c>
      <c r="AW238" s="14" t="s">
        <v>33</v>
      </c>
      <c r="AX238" s="14" t="s">
        <v>71</v>
      </c>
      <c r="AY238" s="276" t="s">
        <v>133</v>
      </c>
    </row>
    <row r="239" s="14" customFormat="1">
      <c r="A239" s="14"/>
      <c r="B239" s="266"/>
      <c r="C239" s="267"/>
      <c r="D239" s="222" t="s">
        <v>468</v>
      </c>
      <c r="E239" s="268" t="s">
        <v>19</v>
      </c>
      <c r="F239" s="269" t="s">
        <v>789</v>
      </c>
      <c r="G239" s="267"/>
      <c r="H239" s="270">
        <v>0.29399999999999998</v>
      </c>
      <c r="I239" s="271"/>
      <c r="J239" s="267"/>
      <c r="K239" s="267"/>
      <c r="L239" s="272"/>
      <c r="M239" s="273"/>
      <c r="N239" s="274"/>
      <c r="O239" s="274"/>
      <c r="P239" s="274"/>
      <c r="Q239" s="274"/>
      <c r="R239" s="274"/>
      <c r="S239" s="274"/>
      <c r="T239" s="275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76" t="s">
        <v>468</v>
      </c>
      <c r="AU239" s="276" t="s">
        <v>80</v>
      </c>
      <c r="AV239" s="14" t="s">
        <v>80</v>
      </c>
      <c r="AW239" s="14" t="s">
        <v>33</v>
      </c>
      <c r="AX239" s="14" t="s">
        <v>71</v>
      </c>
      <c r="AY239" s="276" t="s">
        <v>133</v>
      </c>
    </row>
    <row r="240" s="14" customFormat="1">
      <c r="A240" s="14"/>
      <c r="B240" s="266"/>
      <c r="C240" s="267"/>
      <c r="D240" s="222" t="s">
        <v>468</v>
      </c>
      <c r="E240" s="268" t="s">
        <v>19</v>
      </c>
      <c r="F240" s="269" t="s">
        <v>790</v>
      </c>
      <c r="G240" s="267"/>
      <c r="H240" s="270">
        <v>0.105</v>
      </c>
      <c r="I240" s="271"/>
      <c r="J240" s="267"/>
      <c r="K240" s="267"/>
      <c r="L240" s="272"/>
      <c r="M240" s="273"/>
      <c r="N240" s="274"/>
      <c r="O240" s="274"/>
      <c r="P240" s="274"/>
      <c r="Q240" s="274"/>
      <c r="R240" s="274"/>
      <c r="S240" s="274"/>
      <c r="T240" s="275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76" t="s">
        <v>468</v>
      </c>
      <c r="AU240" s="276" t="s">
        <v>80</v>
      </c>
      <c r="AV240" s="14" t="s">
        <v>80</v>
      </c>
      <c r="AW240" s="14" t="s">
        <v>33</v>
      </c>
      <c r="AX240" s="14" t="s">
        <v>71</v>
      </c>
      <c r="AY240" s="276" t="s">
        <v>133</v>
      </c>
    </row>
    <row r="241" s="15" customFormat="1">
      <c r="A241" s="15"/>
      <c r="B241" s="282"/>
      <c r="C241" s="283"/>
      <c r="D241" s="222" t="s">
        <v>468</v>
      </c>
      <c r="E241" s="284" t="s">
        <v>19</v>
      </c>
      <c r="F241" s="285" t="s">
        <v>617</v>
      </c>
      <c r="G241" s="283"/>
      <c r="H241" s="286">
        <v>2.3029999999999999</v>
      </c>
      <c r="I241" s="287"/>
      <c r="J241" s="283"/>
      <c r="K241" s="283"/>
      <c r="L241" s="288"/>
      <c r="M241" s="289"/>
      <c r="N241" s="290"/>
      <c r="O241" s="290"/>
      <c r="P241" s="290"/>
      <c r="Q241" s="290"/>
      <c r="R241" s="290"/>
      <c r="S241" s="290"/>
      <c r="T241" s="291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92" t="s">
        <v>468</v>
      </c>
      <c r="AU241" s="292" t="s">
        <v>80</v>
      </c>
      <c r="AV241" s="15" t="s">
        <v>139</v>
      </c>
      <c r="AW241" s="15" t="s">
        <v>33</v>
      </c>
      <c r="AX241" s="15" t="s">
        <v>78</v>
      </c>
      <c r="AY241" s="292" t="s">
        <v>133</v>
      </c>
    </row>
    <row r="242" s="14" customFormat="1">
      <c r="A242" s="14"/>
      <c r="B242" s="266"/>
      <c r="C242" s="267"/>
      <c r="D242" s="222" t="s">
        <v>468</v>
      </c>
      <c r="E242" s="267"/>
      <c r="F242" s="269" t="s">
        <v>791</v>
      </c>
      <c r="G242" s="267"/>
      <c r="H242" s="270">
        <v>2.4180000000000001</v>
      </c>
      <c r="I242" s="271"/>
      <c r="J242" s="267"/>
      <c r="K242" s="267"/>
      <c r="L242" s="272"/>
      <c r="M242" s="273"/>
      <c r="N242" s="274"/>
      <c r="O242" s="274"/>
      <c r="P242" s="274"/>
      <c r="Q242" s="274"/>
      <c r="R242" s="274"/>
      <c r="S242" s="274"/>
      <c r="T242" s="275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76" t="s">
        <v>468</v>
      </c>
      <c r="AU242" s="276" t="s">
        <v>80</v>
      </c>
      <c r="AV242" s="14" t="s">
        <v>80</v>
      </c>
      <c r="AW242" s="14" t="s">
        <v>4</v>
      </c>
      <c r="AX242" s="14" t="s">
        <v>78</v>
      </c>
      <c r="AY242" s="276" t="s">
        <v>133</v>
      </c>
    </row>
    <row r="243" s="2" customFormat="1" ht="24.15" customHeight="1">
      <c r="A243" s="41"/>
      <c r="B243" s="42"/>
      <c r="C243" s="209" t="s">
        <v>284</v>
      </c>
      <c r="D243" s="209" t="s">
        <v>134</v>
      </c>
      <c r="E243" s="210" t="s">
        <v>792</v>
      </c>
      <c r="F243" s="211" t="s">
        <v>793</v>
      </c>
      <c r="G243" s="212" t="s">
        <v>168</v>
      </c>
      <c r="H243" s="213">
        <v>6.5810000000000004</v>
      </c>
      <c r="I243" s="214"/>
      <c r="J243" s="215">
        <f>ROUND(I243*H243,2)</f>
        <v>0</v>
      </c>
      <c r="K243" s="211" t="s">
        <v>442</v>
      </c>
      <c r="L243" s="47"/>
      <c r="M243" s="216" t="s">
        <v>19</v>
      </c>
      <c r="N243" s="217" t="s">
        <v>42</v>
      </c>
      <c r="O243" s="87"/>
      <c r="P243" s="218">
        <f>O243*H243</f>
        <v>0</v>
      </c>
      <c r="Q243" s="218">
        <v>2.5018699999999998</v>
      </c>
      <c r="R243" s="218">
        <f>Q243*H243</f>
        <v>16.464806469999999</v>
      </c>
      <c r="S243" s="218">
        <v>0</v>
      </c>
      <c r="T243" s="219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20" t="s">
        <v>139</v>
      </c>
      <c r="AT243" s="220" t="s">
        <v>134</v>
      </c>
      <c r="AU243" s="220" t="s">
        <v>80</v>
      </c>
      <c r="AY243" s="20" t="s">
        <v>133</v>
      </c>
      <c r="BE243" s="221">
        <f>IF(N243="základní",J243,0)</f>
        <v>0</v>
      </c>
      <c r="BF243" s="221">
        <f>IF(N243="snížená",J243,0)</f>
        <v>0</v>
      </c>
      <c r="BG243" s="221">
        <f>IF(N243="zákl. přenesená",J243,0)</f>
        <v>0</v>
      </c>
      <c r="BH243" s="221">
        <f>IF(N243="sníž. přenesená",J243,0)</f>
        <v>0</v>
      </c>
      <c r="BI243" s="221">
        <f>IF(N243="nulová",J243,0)</f>
        <v>0</v>
      </c>
      <c r="BJ243" s="20" t="s">
        <v>78</v>
      </c>
      <c r="BK243" s="221">
        <f>ROUND(I243*H243,2)</f>
        <v>0</v>
      </c>
      <c r="BL243" s="20" t="s">
        <v>139</v>
      </c>
      <c r="BM243" s="220" t="s">
        <v>794</v>
      </c>
    </row>
    <row r="244" s="2" customFormat="1">
      <c r="A244" s="41"/>
      <c r="B244" s="42"/>
      <c r="C244" s="43"/>
      <c r="D244" s="241" t="s">
        <v>444</v>
      </c>
      <c r="E244" s="43"/>
      <c r="F244" s="242" t="s">
        <v>795</v>
      </c>
      <c r="G244" s="43"/>
      <c r="H244" s="43"/>
      <c r="I244" s="224"/>
      <c r="J244" s="43"/>
      <c r="K244" s="43"/>
      <c r="L244" s="47"/>
      <c r="M244" s="225"/>
      <c r="N244" s="226"/>
      <c r="O244" s="87"/>
      <c r="P244" s="87"/>
      <c r="Q244" s="87"/>
      <c r="R244" s="87"/>
      <c r="S244" s="87"/>
      <c r="T244" s="88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T244" s="20" t="s">
        <v>444</v>
      </c>
      <c r="AU244" s="20" t="s">
        <v>80</v>
      </c>
    </row>
    <row r="245" s="14" customFormat="1">
      <c r="A245" s="14"/>
      <c r="B245" s="266"/>
      <c r="C245" s="267"/>
      <c r="D245" s="222" t="s">
        <v>468</v>
      </c>
      <c r="E245" s="268" t="s">
        <v>19</v>
      </c>
      <c r="F245" s="269" t="s">
        <v>796</v>
      </c>
      <c r="G245" s="267"/>
      <c r="H245" s="270">
        <v>5.1559999999999997</v>
      </c>
      <c r="I245" s="271"/>
      <c r="J245" s="267"/>
      <c r="K245" s="267"/>
      <c r="L245" s="272"/>
      <c r="M245" s="273"/>
      <c r="N245" s="274"/>
      <c r="O245" s="274"/>
      <c r="P245" s="274"/>
      <c r="Q245" s="274"/>
      <c r="R245" s="274"/>
      <c r="S245" s="274"/>
      <c r="T245" s="275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76" t="s">
        <v>468</v>
      </c>
      <c r="AU245" s="276" t="s">
        <v>80</v>
      </c>
      <c r="AV245" s="14" t="s">
        <v>80</v>
      </c>
      <c r="AW245" s="14" t="s">
        <v>33</v>
      </c>
      <c r="AX245" s="14" t="s">
        <v>71</v>
      </c>
      <c r="AY245" s="276" t="s">
        <v>133</v>
      </c>
    </row>
    <row r="246" s="14" customFormat="1">
      <c r="A246" s="14"/>
      <c r="B246" s="266"/>
      <c r="C246" s="267"/>
      <c r="D246" s="222" t="s">
        <v>468</v>
      </c>
      <c r="E246" s="268" t="s">
        <v>19</v>
      </c>
      <c r="F246" s="269" t="s">
        <v>797</v>
      </c>
      <c r="G246" s="267"/>
      <c r="H246" s="270">
        <v>1.425</v>
      </c>
      <c r="I246" s="271"/>
      <c r="J246" s="267"/>
      <c r="K246" s="267"/>
      <c r="L246" s="272"/>
      <c r="M246" s="273"/>
      <c r="N246" s="274"/>
      <c r="O246" s="274"/>
      <c r="P246" s="274"/>
      <c r="Q246" s="274"/>
      <c r="R246" s="274"/>
      <c r="S246" s="274"/>
      <c r="T246" s="275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76" t="s">
        <v>468</v>
      </c>
      <c r="AU246" s="276" t="s">
        <v>80</v>
      </c>
      <c r="AV246" s="14" t="s">
        <v>80</v>
      </c>
      <c r="AW246" s="14" t="s">
        <v>33</v>
      </c>
      <c r="AX246" s="14" t="s">
        <v>71</v>
      </c>
      <c r="AY246" s="276" t="s">
        <v>133</v>
      </c>
    </row>
    <row r="247" s="15" customFormat="1">
      <c r="A247" s="15"/>
      <c r="B247" s="282"/>
      <c r="C247" s="283"/>
      <c r="D247" s="222" t="s">
        <v>468</v>
      </c>
      <c r="E247" s="284" t="s">
        <v>19</v>
      </c>
      <c r="F247" s="285" t="s">
        <v>617</v>
      </c>
      <c r="G247" s="283"/>
      <c r="H247" s="286">
        <v>6.5810000000000004</v>
      </c>
      <c r="I247" s="287"/>
      <c r="J247" s="283"/>
      <c r="K247" s="283"/>
      <c r="L247" s="288"/>
      <c r="M247" s="289"/>
      <c r="N247" s="290"/>
      <c r="O247" s="290"/>
      <c r="P247" s="290"/>
      <c r="Q247" s="290"/>
      <c r="R247" s="290"/>
      <c r="S247" s="290"/>
      <c r="T247" s="291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92" t="s">
        <v>468</v>
      </c>
      <c r="AU247" s="292" t="s">
        <v>80</v>
      </c>
      <c r="AV247" s="15" t="s">
        <v>139</v>
      </c>
      <c r="AW247" s="15" t="s">
        <v>33</v>
      </c>
      <c r="AX247" s="15" t="s">
        <v>78</v>
      </c>
      <c r="AY247" s="292" t="s">
        <v>133</v>
      </c>
    </row>
    <row r="248" s="11" customFormat="1" ht="22.8" customHeight="1">
      <c r="A248" s="11"/>
      <c r="B248" s="195"/>
      <c r="C248" s="196"/>
      <c r="D248" s="197" t="s">
        <v>70</v>
      </c>
      <c r="E248" s="239" t="s">
        <v>139</v>
      </c>
      <c r="F248" s="239" t="s">
        <v>798</v>
      </c>
      <c r="G248" s="196"/>
      <c r="H248" s="196"/>
      <c r="I248" s="199"/>
      <c r="J248" s="240">
        <f>BK248</f>
        <v>0</v>
      </c>
      <c r="K248" s="196"/>
      <c r="L248" s="201"/>
      <c r="M248" s="202"/>
      <c r="N248" s="203"/>
      <c r="O248" s="203"/>
      <c r="P248" s="204">
        <f>SUM(P249:P258)</f>
        <v>0</v>
      </c>
      <c r="Q248" s="203"/>
      <c r="R248" s="204">
        <f>SUM(R249:R258)</f>
        <v>0</v>
      </c>
      <c r="S248" s="203"/>
      <c r="T248" s="205">
        <f>SUM(T249:T258)</f>
        <v>0</v>
      </c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R248" s="206" t="s">
        <v>78</v>
      </c>
      <c r="AT248" s="207" t="s">
        <v>70</v>
      </c>
      <c r="AU248" s="207" t="s">
        <v>78</v>
      </c>
      <c r="AY248" s="206" t="s">
        <v>133</v>
      </c>
      <c r="BK248" s="208">
        <f>SUM(BK249:BK258)</f>
        <v>0</v>
      </c>
    </row>
    <row r="249" s="2" customFormat="1" ht="33" customHeight="1">
      <c r="A249" s="41"/>
      <c r="B249" s="42"/>
      <c r="C249" s="209" t="s">
        <v>212</v>
      </c>
      <c r="D249" s="209" t="s">
        <v>134</v>
      </c>
      <c r="E249" s="210" t="s">
        <v>799</v>
      </c>
      <c r="F249" s="211" t="s">
        <v>800</v>
      </c>
      <c r="G249" s="212" t="s">
        <v>168</v>
      </c>
      <c r="H249" s="213">
        <v>2.4220000000000002</v>
      </c>
      <c r="I249" s="214"/>
      <c r="J249" s="215">
        <f>ROUND(I249*H249,2)</f>
        <v>0</v>
      </c>
      <c r="K249" s="211" t="s">
        <v>442</v>
      </c>
      <c r="L249" s="47"/>
      <c r="M249" s="216" t="s">
        <v>19</v>
      </c>
      <c r="N249" s="217" t="s">
        <v>42</v>
      </c>
      <c r="O249" s="87"/>
      <c r="P249" s="218">
        <f>O249*H249</f>
        <v>0</v>
      </c>
      <c r="Q249" s="218">
        <v>0</v>
      </c>
      <c r="R249" s="218">
        <f>Q249*H249</f>
        <v>0</v>
      </c>
      <c r="S249" s="218">
        <v>0</v>
      </c>
      <c r="T249" s="219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20" t="s">
        <v>139</v>
      </c>
      <c r="AT249" s="220" t="s">
        <v>134</v>
      </c>
      <c r="AU249" s="220" t="s">
        <v>80</v>
      </c>
      <c r="AY249" s="20" t="s">
        <v>133</v>
      </c>
      <c r="BE249" s="221">
        <f>IF(N249="základní",J249,0)</f>
        <v>0</v>
      </c>
      <c r="BF249" s="221">
        <f>IF(N249="snížená",J249,0)</f>
        <v>0</v>
      </c>
      <c r="BG249" s="221">
        <f>IF(N249="zákl. přenesená",J249,0)</f>
        <v>0</v>
      </c>
      <c r="BH249" s="221">
        <f>IF(N249="sníž. přenesená",J249,0)</f>
        <v>0</v>
      </c>
      <c r="BI249" s="221">
        <f>IF(N249="nulová",J249,0)</f>
        <v>0</v>
      </c>
      <c r="BJ249" s="20" t="s">
        <v>78</v>
      </c>
      <c r="BK249" s="221">
        <f>ROUND(I249*H249,2)</f>
        <v>0</v>
      </c>
      <c r="BL249" s="20" t="s">
        <v>139</v>
      </c>
      <c r="BM249" s="220" t="s">
        <v>801</v>
      </c>
    </row>
    <row r="250" s="2" customFormat="1">
      <c r="A250" s="41"/>
      <c r="B250" s="42"/>
      <c r="C250" s="43"/>
      <c r="D250" s="241" t="s">
        <v>444</v>
      </c>
      <c r="E250" s="43"/>
      <c r="F250" s="242" t="s">
        <v>802</v>
      </c>
      <c r="G250" s="43"/>
      <c r="H250" s="43"/>
      <c r="I250" s="224"/>
      <c r="J250" s="43"/>
      <c r="K250" s="43"/>
      <c r="L250" s="47"/>
      <c r="M250" s="225"/>
      <c r="N250" s="226"/>
      <c r="O250" s="87"/>
      <c r="P250" s="87"/>
      <c r="Q250" s="87"/>
      <c r="R250" s="87"/>
      <c r="S250" s="87"/>
      <c r="T250" s="88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T250" s="20" t="s">
        <v>444</v>
      </c>
      <c r="AU250" s="20" t="s">
        <v>80</v>
      </c>
    </row>
    <row r="251" s="14" customFormat="1">
      <c r="A251" s="14"/>
      <c r="B251" s="266"/>
      <c r="C251" s="267"/>
      <c r="D251" s="222" t="s">
        <v>468</v>
      </c>
      <c r="E251" s="268" t="s">
        <v>19</v>
      </c>
      <c r="F251" s="269" t="s">
        <v>803</v>
      </c>
      <c r="G251" s="267"/>
      <c r="H251" s="270">
        <v>0.17000000000000001</v>
      </c>
      <c r="I251" s="271"/>
      <c r="J251" s="267"/>
      <c r="K251" s="267"/>
      <c r="L251" s="272"/>
      <c r="M251" s="273"/>
      <c r="N251" s="274"/>
      <c r="O251" s="274"/>
      <c r="P251" s="274"/>
      <c r="Q251" s="274"/>
      <c r="R251" s="274"/>
      <c r="S251" s="274"/>
      <c r="T251" s="275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76" t="s">
        <v>468</v>
      </c>
      <c r="AU251" s="276" t="s">
        <v>80</v>
      </c>
      <c r="AV251" s="14" t="s">
        <v>80</v>
      </c>
      <c r="AW251" s="14" t="s">
        <v>33</v>
      </c>
      <c r="AX251" s="14" t="s">
        <v>71</v>
      </c>
      <c r="AY251" s="276" t="s">
        <v>133</v>
      </c>
    </row>
    <row r="252" s="14" customFormat="1">
      <c r="A252" s="14"/>
      <c r="B252" s="266"/>
      <c r="C252" s="267"/>
      <c r="D252" s="222" t="s">
        <v>468</v>
      </c>
      <c r="E252" s="268" t="s">
        <v>19</v>
      </c>
      <c r="F252" s="269" t="s">
        <v>804</v>
      </c>
      <c r="G252" s="267"/>
      <c r="H252" s="270">
        <v>0.17100000000000001</v>
      </c>
      <c r="I252" s="271"/>
      <c r="J252" s="267"/>
      <c r="K252" s="267"/>
      <c r="L252" s="272"/>
      <c r="M252" s="273"/>
      <c r="N252" s="274"/>
      <c r="O252" s="274"/>
      <c r="P252" s="274"/>
      <c r="Q252" s="274"/>
      <c r="R252" s="274"/>
      <c r="S252" s="274"/>
      <c r="T252" s="275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76" t="s">
        <v>468</v>
      </c>
      <c r="AU252" s="276" t="s">
        <v>80</v>
      </c>
      <c r="AV252" s="14" t="s">
        <v>80</v>
      </c>
      <c r="AW252" s="14" t="s">
        <v>33</v>
      </c>
      <c r="AX252" s="14" t="s">
        <v>71</v>
      </c>
      <c r="AY252" s="276" t="s">
        <v>133</v>
      </c>
    </row>
    <row r="253" s="14" customFormat="1">
      <c r="A253" s="14"/>
      <c r="B253" s="266"/>
      <c r="C253" s="267"/>
      <c r="D253" s="222" t="s">
        <v>468</v>
      </c>
      <c r="E253" s="268" t="s">
        <v>19</v>
      </c>
      <c r="F253" s="269" t="s">
        <v>805</v>
      </c>
      <c r="G253" s="267"/>
      <c r="H253" s="270">
        <v>0.095000000000000001</v>
      </c>
      <c r="I253" s="271"/>
      <c r="J253" s="267"/>
      <c r="K253" s="267"/>
      <c r="L253" s="272"/>
      <c r="M253" s="273"/>
      <c r="N253" s="274"/>
      <c r="O253" s="274"/>
      <c r="P253" s="274"/>
      <c r="Q253" s="274"/>
      <c r="R253" s="274"/>
      <c r="S253" s="274"/>
      <c r="T253" s="275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76" t="s">
        <v>468</v>
      </c>
      <c r="AU253" s="276" t="s">
        <v>80</v>
      </c>
      <c r="AV253" s="14" t="s">
        <v>80</v>
      </c>
      <c r="AW253" s="14" t="s">
        <v>33</v>
      </c>
      <c r="AX253" s="14" t="s">
        <v>71</v>
      </c>
      <c r="AY253" s="276" t="s">
        <v>133</v>
      </c>
    </row>
    <row r="254" s="14" customFormat="1">
      <c r="A254" s="14"/>
      <c r="B254" s="266"/>
      <c r="C254" s="267"/>
      <c r="D254" s="222" t="s">
        <v>468</v>
      </c>
      <c r="E254" s="268" t="s">
        <v>19</v>
      </c>
      <c r="F254" s="269" t="s">
        <v>806</v>
      </c>
      <c r="G254" s="267"/>
      <c r="H254" s="270">
        <v>0.044999999999999998</v>
      </c>
      <c r="I254" s="271"/>
      <c r="J254" s="267"/>
      <c r="K254" s="267"/>
      <c r="L254" s="272"/>
      <c r="M254" s="273"/>
      <c r="N254" s="274"/>
      <c r="O254" s="274"/>
      <c r="P254" s="274"/>
      <c r="Q254" s="274"/>
      <c r="R254" s="274"/>
      <c r="S254" s="274"/>
      <c r="T254" s="275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76" t="s">
        <v>468</v>
      </c>
      <c r="AU254" s="276" t="s">
        <v>80</v>
      </c>
      <c r="AV254" s="14" t="s">
        <v>80</v>
      </c>
      <c r="AW254" s="14" t="s">
        <v>33</v>
      </c>
      <c r="AX254" s="14" t="s">
        <v>71</v>
      </c>
      <c r="AY254" s="276" t="s">
        <v>133</v>
      </c>
    </row>
    <row r="255" s="14" customFormat="1">
      <c r="A255" s="14"/>
      <c r="B255" s="266"/>
      <c r="C255" s="267"/>
      <c r="D255" s="222" t="s">
        <v>468</v>
      </c>
      <c r="E255" s="268" t="s">
        <v>19</v>
      </c>
      <c r="F255" s="269" t="s">
        <v>807</v>
      </c>
      <c r="G255" s="267"/>
      <c r="H255" s="270">
        <v>1.641</v>
      </c>
      <c r="I255" s="271"/>
      <c r="J255" s="267"/>
      <c r="K255" s="267"/>
      <c r="L255" s="272"/>
      <c r="M255" s="273"/>
      <c r="N255" s="274"/>
      <c r="O255" s="274"/>
      <c r="P255" s="274"/>
      <c r="Q255" s="274"/>
      <c r="R255" s="274"/>
      <c r="S255" s="274"/>
      <c r="T255" s="275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76" t="s">
        <v>468</v>
      </c>
      <c r="AU255" s="276" t="s">
        <v>80</v>
      </c>
      <c r="AV255" s="14" t="s">
        <v>80</v>
      </c>
      <c r="AW255" s="14" t="s">
        <v>33</v>
      </c>
      <c r="AX255" s="14" t="s">
        <v>71</v>
      </c>
      <c r="AY255" s="276" t="s">
        <v>133</v>
      </c>
    </row>
    <row r="256" s="14" customFormat="1">
      <c r="A256" s="14"/>
      <c r="B256" s="266"/>
      <c r="C256" s="267"/>
      <c r="D256" s="222" t="s">
        <v>468</v>
      </c>
      <c r="E256" s="268" t="s">
        <v>19</v>
      </c>
      <c r="F256" s="269" t="s">
        <v>808</v>
      </c>
      <c r="G256" s="267"/>
      <c r="H256" s="270">
        <v>0.14999999999999999</v>
      </c>
      <c r="I256" s="271"/>
      <c r="J256" s="267"/>
      <c r="K256" s="267"/>
      <c r="L256" s="272"/>
      <c r="M256" s="273"/>
      <c r="N256" s="274"/>
      <c r="O256" s="274"/>
      <c r="P256" s="274"/>
      <c r="Q256" s="274"/>
      <c r="R256" s="274"/>
      <c r="S256" s="274"/>
      <c r="T256" s="275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76" t="s">
        <v>468</v>
      </c>
      <c r="AU256" s="276" t="s">
        <v>80</v>
      </c>
      <c r="AV256" s="14" t="s">
        <v>80</v>
      </c>
      <c r="AW256" s="14" t="s">
        <v>33</v>
      </c>
      <c r="AX256" s="14" t="s">
        <v>71</v>
      </c>
      <c r="AY256" s="276" t="s">
        <v>133</v>
      </c>
    </row>
    <row r="257" s="14" customFormat="1">
      <c r="A257" s="14"/>
      <c r="B257" s="266"/>
      <c r="C257" s="267"/>
      <c r="D257" s="222" t="s">
        <v>468</v>
      </c>
      <c r="E257" s="268" t="s">
        <v>19</v>
      </c>
      <c r="F257" s="269" t="s">
        <v>809</v>
      </c>
      <c r="G257" s="267"/>
      <c r="H257" s="270">
        <v>0.14999999999999999</v>
      </c>
      <c r="I257" s="271"/>
      <c r="J257" s="267"/>
      <c r="K257" s="267"/>
      <c r="L257" s="272"/>
      <c r="M257" s="273"/>
      <c r="N257" s="274"/>
      <c r="O257" s="274"/>
      <c r="P257" s="274"/>
      <c r="Q257" s="274"/>
      <c r="R257" s="274"/>
      <c r="S257" s="274"/>
      <c r="T257" s="275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76" t="s">
        <v>468</v>
      </c>
      <c r="AU257" s="276" t="s">
        <v>80</v>
      </c>
      <c r="AV257" s="14" t="s">
        <v>80</v>
      </c>
      <c r="AW257" s="14" t="s">
        <v>33</v>
      </c>
      <c r="AX257" s="14" t="s">
        <v>71</v>
      </c>
      <c r="AY257" s="276" t="s">
        <v>133</v>
      </c>
    </row>
    <row r="258" s="15" customFormat="1">
      <c r="A258" s="15"/>
      <c r="B258" s="282"/>
      <c r="C258" s="283"/>
      <c r="D258" s="222" t="s">
        <v>468</v>
      </c>
      <c r="E258" s="284" t="s">
        <v>19</v>
      </c>
      <c r="F258" s="285" t="s">
        <v>617</v>
      </c>
      <c r="G258" s="283"/>
      <c r="H258" s="286">
        <v>2.4220000000000002</v>
      </c>
      <c r="I258" s="287"/>
      <c r="J258" s="283"/>
      <c r="K258" s="283"/>
      <c r="L258" s="288"/>
      <c r="M258" s="289"/>
      <c r="N258" s="290"/>
      <c r="O258" s="290"/>
      <c r="P258" s="290"/>
      <c r="Q258" s="290"/>
      <c r="R258" s="290"/>
      <c r="S258" s="290"/>
      <c r="T258" s="291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92" t="s">
        <v>468</v>
      </c>
      <c r="AU258" s="292" t="s">
        <v>80</v>
      </c>
      <c r="AV258" s="15" t="s">
        <v>139</v>
      </c>
      <c r="AW258" s="15" t="s">
        <v>33</v>
      </c>
      <c r="AX258" s="15" t="s">
        <v>78</v>
      </c>
      <c r="AY258" s="292" t="s">
        <v>133</v>
      </c>
    </row>
    <row r="259" s="11" customFormat="1" ht="22.8" customHeight="1">
      <c r="A259" s="11"/>
      <c r="B259" s="195"/>
      <c r="C259" s="196"/>
      <c r="D259" s="197" t="s">
        <v>70</v>
      </c>
      <c r="E259" s="239" t="s">
        <v>155</v>
      </c>
      <c r="F259" s="239" t="s">
        <v>810</v>
      </c>
      <c r="G259" s="196"/>
      <c r="H259" s="196"/>
      <c r="I259" s="199"/>
      <c r="J259" s="240">
        <f>BK259</f>
        <v>0</v>
      </c>
      <c r="K259" s="196"/>
      <c r="L259" s="201"/>
      <c r="M259" s="202"/>
      <c r="N259" s="203"/>
      <c r="O259" s="203"/>
      <c r="P259" s="204">
        <f>SUM(P260:P296)</f>
        <v>0</v>
      </c>
      <c r="Q259" s="203"/>
      <c r="R259" s="204">
        <f>SUM(R260:R296)</f>
        <v>22.206930999999997</v>
      </c>
      <c r="S259" s="203"/>
      <c r="T259" s="205">
        <f>SUM(T260:T296)</f>
        <v>0</v>
      </c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R259" s="206" t="s">
        <v>78</v>
      </c>
      <c r="AT259" s="207" t="s">
        <v>70</v>
      </c>
      <c r="AU259" s="207" t="s">
        <v>78</v>
      </c>
      <c r="AY259" s="206" t="s">
        <v>133</v>
      </c>
      <c r="BK259" s="208">
        <f>SUM(BK260:BK296)</f>
        <v>0</v>
      </c>
    </row>
    <row r="260" s="2" customFormat="1" ht="37.8" customHeight="1">
      <c r="A260" s="41"/>
      <c r="B260" s="42"/>
      <c r="C260" s="209" t="s">
        <v>291</v>
      </c>
      <c r="D260" s="209" t="s">
        <v>134</v>
      </c>
      <c r="E260" s="210" t="s">
        <v>811</v>
      </c>
      <c r="F260" s="211" t="s">
        <v>812</v>
      </c>
      <c r="G260" s="212" t="s">
        <v>137</v>
      </c>
      <c r="H260" s="213">
        <v>88.787000000000006</v>
      </c>
      <c r="I260" s="214"/>
      <c r="J260" s="215">
        <f>ROUND(I260*H260,2)</f>
        <v>0</v>
      </c>
      <c r="K260" s="211" t="s">
        <v>442</v>
      </c>
      <c r="L260" s="47"/>
      <c r="M260" s="216" t="s">
        <v>19</v>
      </c>
      <c r="N260" s="217" t="s">
        <v>42</v>
      </c>
      <c r="O260" s="87"/>
      <c r="P260" s="218">
        <f>O260*H260</f>
        <v>0</v>
      </c>
      <c r="Q260" s="218">
        <v>0</v>
      </c>
      <c r="R260" s="218">
        <f>Q260*H260</f>
        <v>0</v>
      </c>
      <c r="S260" s="218">
        <v>0</v>
      </c>
      <c r="T260" s="219">
        <f>S260*H260</f>
        <v>0</v>
      </c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R260" s="220" t="s">
        <v>139</v>
      </c>
      <c r="AT260" s="220" t="s">
        <v>134</v>
      </c>
      <c r="AU260" s="220" t="s">
        <v>80</v>
      </c>
      <c r="AY260" s="20" t="s">
        <v>133</v>
      </c>
      <c r="BE260" s="221">
        <f>IF(N260="základní",J260,0)</f>
        <v>0</v>
      </c>
      <c r="BF260" s="221">
        <f>IF(N260="snížená",J260,0)</f>
        <v>0</v>
      </c>
      <c r="BG260" s="221">
        <f>IF(N260="zákl. přenesená",J260,0)</f>
        <v>0</v>
      </c>
      <c r="BH260" s="221">
        <f>IF(N260="sníž. přenesená",J260,0)</f>
        <v>0</v>
      </c>
      <c r="BI260" s="221">
        <f>IF(N260="nulová",J260,0)</f>
        <v>0</v>
      </c>
      <c r="BJ260" s="20" t="s">
        <v>78</v>
      </c>
      <c r="BK260" s="221">
        <f>ROUND(I260*H260,2)</f>
        <v>0</v>
      </c>
      <c r="BL260" s="20" t="s">
        <v>139</v>
      </c>
      <c r="BM260" s="220" t="s">
        <v>813</v>
      </c>
    </row>
    <row r="261" s="2" customFormat="1">
      <c r="A261" s="41"/>
      <c r="B261" s="42"/>
      <c r="C261" s="43"/>
      <c r="D261" s="241" t="s">
        <v>444</v>
      </c>
      <c r="E261" s="43"/>
      <c r="F261" s="242" t="s">
        <v>814</v>
      </c>
      <c r="G261" s="43"/>
      <c r="H261" s="43"/>
      <c r="I261" s="224"/>
      <c r="J261" s="43"/>
      <c r="K261" s="43"/>
      <c r="L261" s="47"/>
      <c r="M261" s="225"/>
      <c r="N261" s="226"/>
      <c r="O261" s="87"/>
      <c r="P261" s="87"/>
      <c r="Q261" s="87"/>
      <c r="R261" s="87"/>
      <c r="S261" s="87"/>
      <c r="T261" s="88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T261" s="20" t="s">
        <v>444</v>
      </c>
      <c r="AU261" s="20" t="s">
        <v>80</v>
      </c>
    </row>
    <row r="262" s="14" customFormat="1">
      <c r="A262" s="14"/>
      <c r="B262" s="266"/>
      <c r="C262" s="267"/>
      <c r="D262" s="222" t="s">
        <v>468</v>
      </c>
      <c r="E262" s="268" t="s">
        <v>19</v>
      </c>
      <c r="F262" s="269" t="s">
        <v>815</v>
      </c>
      <c r="G262" s="267"/>
      <c r="H262" s="270">
        <v>26.25</v>
      </c>
      <c r="I262" s="271"/>
      <c r="J262" s="267"/>
      <c r="K262" s="267"/>
      <c r="L262" s="272"/>
      <c r="M262" s="273"/>
      <c r="N262" s="274"/>
      <c r="O262" s="274"/>
      <c r="P262" s="274"/>
      <c r="Q262" s="274"/>
      <c r="R262" s="274"/>
      <c r="S262" s="274"/>
      <c r="T262" s="275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76" t="s">
        <v>468</v>
      </c>
      <c r="AU262" s="276" t="s">
        <v>80</v>
      </c>
      <c r="AV262" s="14" t="s">
        <v>80</v>
      </c>
      <c r="AW262" s="14" t="s">
        <v>33</v>
      </c>
      <c r="AX262" s="14" t="s">
        <v>71</v>
      </c>
      <c r="AY262" s="276" t="s">
        <v>133</v>
      </c>
    </row>
    <row r="263" s="14" customFormat="1">
      <c r="A263" s="14"/>
      <c r="B263" s="266"/>
      <c r="C263" s="267"/>
      <c r="D263" s="222" t="s">
        <v>468</v>
      </c>
      <c r="E263" s="268" t="s">
        <v>19</v>
      </c>
      <c r="F263" s="269" t="s">
        <v>816</v>
      </c>
      <c r="G263" s="267"/>
      <c r="H263" s="270">
        <v>8.75</v>
      </c>
      <c r="I263" s="271"/>
      <c r="J263" s="267"/>
      <c r="K263" s="267"/>
      <c r="L263" s="272"/>
      <c r="M263" s="273"/>
      <c r="N263" s="274"/>
      <c r="O263" s="274"/>
      <c r="P263" s="274"/>
      <c r="Q263" s="274"/>
      <c r="R263" s="274"/>
      <c r="S263" s="274"/>
      <c r="T263" s="275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76" t="s">
        <v>468</v>
      </c>
      <c r="AU263" s="276" t="s">
        <v>80</v>
      </c>
      <c r="AV263" s="14" t="s">
        <v>80</v>
      </c>
      <c r="AW263" s="14" t="s">
        <v>33</v>
      </c>
      <c r="AX263" s="14" t="s">
        <v>71</v>
      </c>
      <c r="AY263" s="276" t="s">
        <v>133</v>
      </c>
    </row>
    <row r="264" s="14" customFormat="1">
      <c r="A264" s="14"/>
      <c r="B264" s="266"/>
      <c r="C264" s="267"/>
      <c r="D264" s="222" t="s">
        <v>468</v>
      </c>
      <c r="E264" s="268" t="s">
        <v>19</v>
      </c>
      <c r="F264" s="269" t="s">
        <v>817</v>
      </c>
      <c r="G264" s="267"/>
      <c r="H264" s="270">
        <v>1.5</v>
      </c>
      <c r="I264" s="271"/>
      <c r="J264" s="267"/>
      <c r="K264" s="267"/>
      <c r="L264" s="272"/>
      <c r="M264" s="273"/>
      <c r="N264" s="274"/>
      <c r="O264" s="274"/>
      <c r="P264" s="274"/>
      <c r="Q264" s="274"/>
      <c r="R264" s="274"/>
      <c r="S264" s="274"/>
      <c r="T264" s="275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76" t="s">
        <v>468</v>
      </c>
      <c r="AU264" s="276" t="s">
        <v>80</v>
      </c>
      <c r="AV264" s="14" t="s">
        <v>80</v>
      </c>
      <c r="AW264" s="14" t="s">
        <v>33</v>
      </c>
      <c r="AX264" s="14" t="s">
        <v>71</v>
      </c>
      <c r="AY264" s="276" t="s">
        <v>133</v>
      </c>
    </row>
    <row r="265" s="14" customFormat="1">
      <c r="A265" s="14"/>
      <c r="B265" s="266"/>
      <c r="C265" s="267"/>
      <c r="D265" s="222" t="s">
        <v>468</v>
      </c>
      <c r="E265" s="268" t="s">
        <v>19</v>
      </c>
      <c r="F265" s="269" t="s">
        <v>818</v>
      </c>
      <c r="G265" s="267"/>
      <c r="H265" s="270">
        <v>21.866</v>
      </c>
      <c r="I265" s="271"/>
      <c r="J265" s="267"/>
      <c r="K265" s="267"/>
      <c r="L265" s="272"/>
      <c r="M265" s="273"/>
      <c r="N265" s="274"/>
      <c r="O265" s="274"/>
      <c r="P265" s="274"/>
      <c r="Q265" s="274"/>
      <c r="R265" s="274"/>
      <c r="S265" s="274"/>
      <c r="T265" s="275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76" t="s">
        <v>468</v>
      </c>
      <c r="AU265" s="276" t="s">
        <v>80</v>
      </c>
      <c r="AV265" s="14" t="s">
        <v>80</v>
      </c>
      <c r="AW265" s="14" t="s">
        <v>33</v>
      </c>
      <c r="AX265" s="14" t="s">
        <v>71</v>
      </c>
      <c r="AY265" s="276" t="s">
        <v>133</v>
      </c>
    </row>
    <row r="266" s="14" customFormat="1">
      <c r="A266" s="14"/>
      <c r="B266" s="266"/>
      <c r="C266" s="267"/>
      <c r="D266" s="222" t="s">
        <v>468</v>
      </c>
      <c r="E266" s="268" t="s">
        <v>19</v>
      </c>
      <c r="F266" s="269" t="s">
        <v>819</v>
      </c>
      <c r="G266" s="267"/>
      <c r="H266" s="270">
        <v>8.2449999999999992</v>
      </c>
      <c r="I266" s="271"/>
      <c r="J266" s="267"/>
      <c r="K266" s="267"/>
      <c r="L266" s="272"/>
      <c r="M266" s="273"/>
      <c r="N266" s="274"/>
      <c r="O266" s="274"/>
      <c r="P266" s="274"/>
      <c r="Q266" s="274"/>
      <c r="R266" s="274"/>
      <c r="S266" s="274"/>
      <c r="T266" s="275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76" t="s">
        <v>468</v>
      </c>
      <c r="AU266" s="276" t="s">
        <v>80</v>
      </c>
      <c r="AV266" s="14" t="s">
        <v>80</v>
      </c>
      <c r="AW266" s="14" t="s">
        <v>33</v>
      </c>
      <c r="AX266" s="14" t="s">
        <v>71</v>
      </c>
      <c r="AY266" s="276" t="s">
        <v>133</v>
      </c>
    </row>
    <row r="267" s="14" customFormat="1">
      <c r="A267" s="14"/>
      <c r="B267" s="266"/>
      <c r="C267" s="267"/>
      <c r="D267" s="222" t="s">
        <v>468</v>
      </c>
      <c r="E267" s="268" t="s">
        <v>19</v>
      </c>
      <c r="F267" s="269" t="s">
        <v>820</v>
      </c>
      <c r="G267" s="267"/>
      <c r="H267" s="270">
        <v>22.175999999999998</v>
      </c>
      <c r="I267" s="271"/>
      <c r="J267" s="267"/>
      <c r="K267" s="267"/>
      <c r="L267" s="272"/>
      <c r="M267" s="273"/>
      <c r="N267" s="274"/>
      <c r="O267" s="274"/>
      <c r="P267" s="274"/>
      <c r="Q267" s="274"/>
      <c r="R267" s="274"/>
      <c r="S267" s="274"/>
      <c r="T267" s="275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76" t="s">
        <v>468</v>
      </c>
      <c r="AU267" s="276" t="s">
        <v>80</v>
      </c>
      <c r="AV267" s="14" t="s">
        <v>80</v>
      </c>
      <c r="AW267" s="14" t="s">
        <v>33</v>
      </c>
      <c r="AX267" s="14" t="s">
        <v>71</v>
      </c>
      <c r="AY267" s="276" t="s">
        <v>133</v>
      </c>
    </row>
    <row r="268" s="15" customFormat="1">
      <c r="A268" s="15"/>
      <c r="B268" s="282"/>
      <c r="C268" s="283"/>
      <c r="D268" s="222" t="s">
        <v>468</v>
      </c>
      <c r="E268" s="284" t="s">
        <v>19</v>
      </c>
      <c r="F268" s="285" t="s">
        <v>617</v>
      </c>
      <c r="G268" s="283"/>
      <c r="H268" s="286">
        <v>88.787000000000006</v>
      </c>
      <c r="I268" s="287"/>
      <c r="J268" s="283"/>
      <c r="K268" s="283"/>
      <c r="L268" s="288"/>
      <c r="M268" s="289"/>
      <c r="N268" s="290"/>
      <c r="O268" s="290"/>
      <c r="P268" s="290"/>
      <c r="Q268" s="290"/>
      <c r="R268" s="290"/>
      <c r="S268" s="290"/>
      <c r="T268" s="291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92" t="s">
        <v>468</v>
      </c>
      <c r="AU268" s="292" t="s">
        <v>80</v>
      </c>
      <c r="AV268" s="15" t="s">
        <v>139</v>
      </c>
      <c r="AW268" s="15" t="s">
        <v>33</v>
      </c>
      <c r="AX268" s="15" t="s">
        <v>78</v>
      </c>
      <c r="AY268" s="292" t="s">
        <v>133</v>
      </c>
    </row>
    <row r="269" s="2" customFormat="1" ht="33" customHeight="1">
      <c r="A269" s="41"/>
      <c r="B269" s="42"/>
      <c r="C269" s="209" t="s">
        <v>216</v>
      </c>
      <c r="D269" s="209" t="s">
        <v>134</v>
      </c>
      <c r="E269" s="210" t="s">
        <v>821</v>
      </c>
      <c r="F269" s="211" t="s">
        <v>822</v>
      </c>
      <c r="G269" s="212" t="s">
        <v>137</v>
      </c>
      <c r="H269" s="213">
        <v>31.75</v>
      </c>
      <c r="I269" s="214"/>
      <c r="J269" s="215">
        <f>ROUND(I269*H269,2)</f>
        <v>0</v>
      </c>
      <c r="K269" s="211" t="s">
        <v>442</v>
      </c>
      <c r="L269" s="47"/>
      <c r="M269" s="216" t="s">
        <v>19</v>
      </c>
      <c r="N269" s="217" t="s">
        <v>42</v>
      </c>
      <c r="O269" s="87"/>
      <c r="P269" s="218">
        <f>O269*H269</f>
        <v>0</v>
      </c>
      <c r="Q269" s="218">
        <v>0</v>
      </c>
      <c r="R269" s="218">
        <f>Q269*H269</f>
        <v>0</v>
      </c>
      <c r="S269" s="218">
        <v>0</v>
      </c>
      <c r="T269" s="219">
        <f>S269*H269</f>
        <v>0</v>
      </c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R269" s="220" t="s">
        <v>139</v>
      </c>
      <c r="AT269" s="220" t="s">
        <v>134</v>
      </c>
      <c r="AU269" s="220" t="s">
        <v>80</v>
      </c>
      <c r="AY269" s="20" t="s">
        <v>133</v>
      </c>
      <c r="BE269" s="221">
        <f>IF(N269="základní",J269,0)</f>
        <v>0</v>
      </c>
      <c r="BF269" s="221">
        <f>IF(N269="snížená",J269,0)</f>
        <v>0</v>
      </c>
      <c r="BG269" s="221">
        <f>IF(N269="zákl. přenesená",J269,0)</f>
        <v>0</v>
      </c>
      <c r="BH269" s="221">
        <f>IF(N269="sníž. přenesená",J269,0)</f>
        <v>0</v>
      </c>
      <c r="BI269" s="221">
        <f>IF(N269="nulová",J269,0)</f>
        <v>0</v>
      </c>
      <c r="BJ269" s="20" t="s">
        <v>78</v>
      </c>
      <c r="BK269" s="221">
        <f>ROUND(I269*H269,2)</f>
        <v>0</v>
      </c>
      <c r="BL269" s="20" t="s">
        <v>139</v>
      </c>
      <c r="BM269" s="220" t="s">
        <v>823</v>
      </c>
    </row>
    <row r="270" s="2" customFormat="1">
      <c r="A270" s="41"/>
      <c r="B270" s="42"/>
      <c r="C270" s="43"/>
      <c r="D270" s="241" t="s">
        <v>444</v>
      </c>
      <c r="E270" s="43"/>
      <c r="F270" s="242" t="s">
        <v>824</v>
      </c>
      <c r="G270" s="43"/>
      <c r="H270" s="43"/>
      <c r="I270" s="224"/>
      <c r="J270" s="43"/>
      <c r="K270" s="43"/>
      <c r="L270" s="47"/>
      <c r="M270" s="225"/>
      <c r="N270" s="226"/>
      <c r="O270" s="87"/>
      <c r="P270" s="87"/>
      <c r="Q270" s="87"/>
      <c r="R270" s="87"/>
      <c r="S270" s="87"/>
      <c r="T270" s="88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T270" s="20" t="s">
        <v>444</v>
      </c>
      <c r="AU270" s="20" t="s">
        <v>80</v>
      </c>
    </row>
    <row r="271" s="14" customFormat="1">
      <c r="A271" s="14"/>
      <c r="B271" s="266"/>
      <c r="C271" s="267"/>
      <c r="D271" s="222" t="s">
        <v>468</v>
      </c>
      <c r="E271" s="268" t="s">
        <v>19</v>
      </c>
      <c r="F271" s="269" t="s">
        <v>825</v>
      </c>
      <c r="G271" s="267"/>
      <c r="H271" s="270">
        <v>8.75</v>
      </c>
      <c r="I271" s="271"/>
      <c r="J271" s="267"/>
      <c r="K271" s="267"/>
      <c r="L271" s="272"/>
      <c r="M271" s="273"/>
      <c r="N271" s="274"/>
      <c r="O271" s="274"/>
      <c r="P271" s="274"/>
      <c r="Q271" s="274"/>
      <c r="R271" s="274"/>
      <c r="S271" s="274"/>
      <c r="T271" s="275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76" t="s">
        <v>468</v>
      </c>
      <c r="AU271" s="276" t="s">
        <v>80</v>
      </c>
      <c r="AV271" s="14" t="s">
        <v>80</v>
      </c>
      <c r="AW271" s="14" t="s">
        <v>33</v>
      </c>
      <c r="AX271" s="14" t="s">
        <v>71</v>
      </c>
      <c r="AY271" s="276" t="s">
        <v>133</v>
      </c>
    </row>
    <row r="272" s="14" customFormat="1">
      <c r="A272" s="14"/>
      <c r="B272" s="266"/>
      <c r="C272" s="267"/>
      <c r="D272" s="222" t="s">
        <v>468</v>
      </c>
      <c r="E272" s="268" t="s">
        <v>19</v>
      </c>
      <c r="F272" s="269" t="s">
        <v>817</v>
      </c>
      <c r="G272" s="267"/>
      <c r="H272" s="270">
        <v>1.5</v>
      </c>
      <c r="I272" s="271"/>
      <c r="J272" s="267"/>
      <c r="K272" s="267"/>
      <c r="L272" s="272"/>
      <c r="M272" s="273"/>
      <c r="N272" s="274"/>
      <c r="O272" s="274"/>
      <c r="P272" s="274"/>
      <c r="Q272" s="274"/>
      <c r="R272" s="274"/>
      <c r="S272" s="274"/>
      <c r="T272" s="275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76" t="s">
        <v>468</v>
      </c>
      <c r="AU272" s="276" t="s">
        <v>80</v>
      </c>
      <c r="AV272" s="14" t="s">
        <v>80</v>
      </c>
      <c r="AW272" s="14" t="s">
        <v>33</v>
      </c>
      <c r="AX272" s="14" t="s">
        <v>71</v>
      </c>
      <c r="AY272" s="276" t="s">
        <v>133</v>
      </c>
    </row>
    <row r="273" s="14" customFormat="1">
      <c r="A273" s="14"/>
      <c r="B273" s="266"/>
      <c r="C273" s="267"/>
      <c r="D273" s="222" t="s">
        <v>468</v>
      </c>
      <c r="E273" s="268" t="s">
        <v>19</v>
      </c>
      <c r="F273" s="269" t="s">
        <v>826</v>
      </c>
      <c r="G273" s="267"/>
      <c r="H273" s="270">
        <v>21.5</v>
      </c>
      <c r="I273" s="271"/>
      <c r="J273" s="267"/>
      <c r="K273" s="267"/>
      <c r="L273" s="272"/>
      <c r="M273" s="273"/>
      <c r="N273" s="274"/>
      <c r="O273" s="274"/>
      <c r="P273" s="274"/>
      <c r="Q273" s="274"/>
      <c r="R273" s="274"/>
      <c r="S273" s="274"/>
      <c r="T273" s="275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76" t="s">
        <v>468</v>
      </c>
      <c r="AU273" s="276" t="s">
        <v>80</v>
      </c>
      <c r="AV273" s="14" t="s">
        <v>80</v>
      </c>
      <c r="AW273" s="14" t="s">
        <v>33</v>
      </c>
      <c r="AX273" s="14" t="s">
        <v>71</v>
      </c>
      <c r="AY273" s="276" t="s">
        <v>133</v>
      </c>
    </row>
    <row r="274" s="15" customFormat="1">
      <c r="A274" s="15"/>
      <c r="B274" s="282"/>
      <c r="C274" s="283"/>
      <c r="D274" s="222" t="s">
        <v>468</v>
      </c>
      <c r="E274" s="284" t="s">
        <v>19</v>
      </c>
      <c r="F274" s="285" t="s">
        <v>617</v>
      </c>
      <c r="G274" s="283"/>
      <c r="H274" s="286">
        <v>31.75</v>
      </c>
      <c r="I274" s="287"/>
      <c r="J274" s="283"/>
      <c r="K274" s="283"/>
      <c r="L274" s="288"/>
      <c r="M274" s="289"/>
      <c r="N274" s="290"/>
      <c r="O274" s="290"/>
      <c r="P274" s="290"/>
      <c r="Q274" s="290"/>
      <c r="R274" s="290"/>
      <c r="S274" s="290"/>
      <c r="T274" s="291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92" t="s">
        <v>468</v>
      </c>
      <c r="AU274" s="292" t="s">
        <v>80</v>
      </c>
      <c r="AV274" s="15" t="s">
        <v>139</v>
      </c>
      <c r="AW274" s="15" t="s">
        <v>33</v>
      </c>
      <c r="AX274" s="15" t="s">
        <v>78</v>
      </c>
      <c r="AY274" s="292" t="s">
        <v>133</v>
      </c>
    </row>
    <row r="275" s="2" customFormat="1" ht="33" customHeight="1">
      <c r="A275" s="41"/>
      <c r="B275" s="42"/>
      <c r="C275" s="209" t="s">
        <v>301</v>
      </c>
      <c r="D275" s="209" t="s">
        <v>134</v>
      </c>
      <c r="E275" s="210" t="s">
        <v>827</v>
      </c>
      <c r="F275" s="211" t="s">
        <v>828</v>
      </c>
      <c r="G275" s="212" t="s">
        <v>137</v>
      </c>
      <c r="H275" s="213">
        <v>82.549999999999997</v>
      </c>
      <c r="I275" s="214"/>
      <c r="J275" s="215">
        <f>ROUND(I275*H275,2)</f>
        <v>0</v>
      </c>
      <c r="K275" s="211" t="s">
        <v>442</v>
      </c>
      <c r="L275" s="47"/>
      <c r="M275" s="216" t="s">
        <v>19</v>
      </c>
      <c r="N275" s="217" t="s">
        <v>42</v>
      </c>
      <c r="O275" s="87"/>
      <c r="P275" s="218">
        <f>O275*H275</f>
        <v>0</v>
      </c>
      <c r="Q275" s="218">
        <v>0</v>
      </c>
      <c r="R275" s="218">
        <f>Q275*H275</f>
        <v>0</v>
      </c>
      <c r="S275" s="218">
        <v>0</v>
      </c>
      <c r="T275" s="219">
        <f>S275*H275</f>
        <v>0</v>
      </c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R275" s="220" t="s">
        <v>139</v>
      </c>
      <c r="AT275" s="220" t="s">
        <v>134</v>
      </c>
      <c r="AU275" s="220" t="s">
        <v>80</v>
      </c>
      <c r="AY275" s="20" t="s">
        <v>133</v>
      </c>
      <c r="BE275" s="221">
        <f>IF(N275="základní",J275,0)</f>
        <v>0</v>
      </c>
      <c r="BF275" s="221">
        <f>IF(N275="snížená",J275,0)</f>
        <v>0</v>
      </c>
      <c r="BG275" s="221">
        <f>IF(N275="zákl. přenesená",J275,0)</f>
        <v>0</v>
      </c>
      <c r="BH275" s="221">
        <f>IF(N275="sníž. přenesená",J275,0)</f>
        <v>0</v>
      </c>
      <c r="BI275" s="221">
        <f>IF(N275="nulová",J275,0)</f>
        <v>0</v>
      </c>
      <c r="BJ275" s="20" t="s">
        <v>78</v>
      </c>
      <c r="BK275" s="221">
        <f>ROUND(I275*H275,2)</f>
        <v>0</v>
      </c>
      <c r="BL275" s="20" t="s">
        <v>139</v>
      </c>
      <c r="BM275" s="220" t="s">
        <v>829</v>
      </c>
    </row>
    <row r="276" s="2" customFormat="1">
      <c r="A276" s="41"/>
      <c r="B276" s="42"/>
      <c r="C276" s="43"/>
      <c r="D276" s="241" t="s">
        <v>444</v>
      </c>
      <c r="E276" s="43"/>
      <c r="F276" s="242" t="s">
        <v>830</v>
      </c>
      <c r="G276" s="43"/>
      <c r="H276" s="43"/>
      <c r="I276" s="224"/>
      <c r="J276" s="43"/>
      <c r="K276" s="43"/>
      <c r="L276" s="47"/>
      <c r="M276" s="225"/>
      <c r="N276" s="226"/>
      <c r="O276" s="87"/>
      <c r="P276" s="87"/>
      <c r="Q276" s="87"/>
      <c r="R276" s="87"/>
      <c r="S276" s="87"/>
      <c r="T276" s="88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T276" s="20" t="s">
        <v>444</v>
      </c>
      <c r="AU276" s="20" t="s">
        <v>80</v>
      </c>
    </row>
    <row r="277" s="14" customFormat="1">
      <c r="A277" s="14"/>
      <c r="B277" s="266"/>
      <c r="C277" s="267"/>
      <c r="D277" s="222" t="s">
        <v>468</v>
      </c>
      <c r="E277" s="268" t="s">
        <v>19</v>
      </c>
      <c r="F277" s="269" t="s">
        <v>815</v>
      </c>
      <c r="G277" s="267"/>
      <c r="H277" s="270">
        <v>26.25</v>
      </c>
      <c r="I277" s="271"/>
      <c r="J277" s="267"/>
      <c r="K277" s="267"/>
      <c r="L277" s="272"/>
      <c r="M277" s="273"/>
      <c r="N277" s="274"/>
      <c r="O277" s="274"/>
      <c r="P277" s="274"/>
      <c r="Q277" s="274"/>
      <c r="R277" s="274"/>
      <c r="S277" s="274"/>
      <c r="T277" s="275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6" t="s">
        <v>468</v>
      </c>
      <c r="AU277" s="276" t="s">
        <v>80</v>
      </c>
      <c r="AV277" s="14" t="s">
        <v>80</v>
      </c>
      <c r="AW277" s="14" t="s">
        <v>33</v>
      </c>
      <c r="AX277" s="14" t="s">
        <v>71</v>
      </c>
      <c r="AY277" s="276" t="s">
        <v>133</v>
      </c>
    </row>
    <row r="278" s="14" customFormat="1">
      <c r="A278" s="14"/>
      <c r="B278" s="266"/>
      <c r="C278" s="267"/>
      <c r="D278" s="222" t="s">
        <v>468</v>
      </c>
      <c r="E278" s="268" t="s">
        <v>19</v>
      </c>
      <c r="F278" s="269" t="s">
        <v>831</v>
      </c>
      <c r="G278" s="267"/>
      <c r="H278" s="270">
        <v>34.799999999999997</v>
      </c>
      <c r="I278" s="271"/>
      <c r="J278" s="267"/>
      <c r="K278" s="267"/>
      <c r="L278" s="272"/>
      <c r="M278" s="273"/>
      <c r="N278" s="274"/>
      <c r="O278" s="274"/>
      <c r="P278" s="274"/>
      <c r="Q278" s="274"/>
      <c r="R278" s="274"/>
      <c r="S278" s="274"/>
      <c r="T278" s="275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76" t="s">
        <v>468</v>
      </c>
      <c r="AU278" s="276" t="s">
        <v>80</v>
      </c>
      <c r="AV278" s="14" t="s">
        <v>80</v>
      </c>
      <c r="AW278" s="14" t="s">
        <v>33</v>
      </c>
      <c r="AX278" s="14" t="s">
        <v>71</v>
      </c>
      <c r="AY278" s="276" t="s">
        <v>133</v>
      </c>
    </row>
    <row r="279" s="14" customFormat="1">
      <c r="A279" s="14"/>
      <c r="B279" s="266"/>
      <c r="C279" s="267"/>
      <c r="D279" s="222" t="s">
        <v>468</v>
      </c>
      <c r="E279" s="268" t="s">
        <v>19</v>
      </c>
      <c r="F279" s="269" t="s">
        <v>826</v>
      </c>
      <c r="G279" s="267"/>
      <c r="H279" s="270">
        <v>21.5</v>
      </c>
      <c r="I279" s="271"/>
      <c r="J279" s="267"/>
      <c r="K279" s="267"/>
      <c r="L279" s="272"/>
      <c r="M279" s="273"/>
      <c r="N279" s="274"/>
      <c r="O279" s="274"/>
      <c r="P279" s="274"/>
      <c r="Q279" s="274"/>
      <c r="R279" s="274"/>
      <c r="S279" s="274"/>
      <c r="T279" s="275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76" t="s">
        <v>468</v>
      </c>
      <c r="AU279" s="276" t="s">
        <v>80</v>
      </c>
      <c r="AV279" s="14" t="s">
        <v>80</v>
      </c>
      <c r="AW279" s="14" t="s">
        <v>33</v>
      </c>
      <c r="AX279" s="14" t="s">
        <v>71</v>
      </c>
      <c r="AY279" s="276" t="s">
        <v>133</v>
      </c>
    </row>
    <row r="280" s="15" customFormat="1">
      <c r="A280" s="15"/>
      <c r="B280" s="282"/>
      <c r="C280" s="283"/>
      <c r="D280" s="222" t="s">
        <v>468</v>
      </c>
      <c r="E280" s="284" t="s">
        <v>19</v>
      </c>
      <c r="F280" s="285" t="s">
        <v>617</v>
      </c>
      <c r="G280" s="283"/>
      <c r="H280" s="286">
        <v>82.549999999999997</v>
      </c>
      <c r="I280" s="287"/>
      <c r="J280" s="283"/>
      <c r="K280" s="283"/>
      <c r="L280" s="288"/>
      <c r="M280" s="289"/>
      <c r="N280" s="290"/>
      <c r="O280" s="290"/>
      <c r="P280" s="290"/>
      <c r="Q280" s="290"/>
      <c r="R280" s="290"/>
      <c r="S280" s="290"/>
      <c r="T280" s="291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92" t="s">
        <v>468</v>
      </c>
      <c r="AU280" s="292" t="s">
        <v>80</v>
      </c>
      <c r="AV280" s="15" t="s">
        <v>139</v>
      </c>
      <c r="AW280" s="15" t="s">
        <v>33</v>
      </c>
      <c r="AX280" s="15" t="s">
        <v>78</v>
      </c>
      <c r="AY280" s="292" t="s">
        <v>133</v>
      </c>
    </row>
    <row r="281" s="2" customFormat="1" ht="78" customHeight="1">
      <c r="A281" s="41"/>
      <c r="B281" s="42"/>
      <c r="C281" s="209" t="s">
        <v>222</v>
      </c>
      <c r="D281" s="209" t="s">
        <v>134</v>
      </c>
      <c r="E281" s="210" t="s">
        <v>832</v>
      </c>
      <c r="F281" s="211" t="s">
        <v>833</v>
      </c>
      <c r="G281" s="212" t="s">
        <v>137</v>
      </c>
      <c r="H281" s="213">
        <v>21.5</v>
      </c>
      <c r="I281" s="214"/>
      <c r="J281" s="215">
        <f>ROUND(I281*H281,2)</f>
        <v>0</v>
      </c>
      <c r="K281" s="211" t="s">
        <v>442</v>
      </c>
      <c r="L281" s="47"/>
      <c r="M281" s="216" t="s">
        <v>19</v>
      </c>
      <c r="N281" s="217" t="s">
        <v>42</v>
      </c>
      <c r="O281" s="87"/>
      <c r="P281" s="218">
        <f>O281*H281</f>
        <v>0</v>
      </c>
      <c r="Q281" s="218">
        <v>0.089219999999999994</v>
      </c>
      <c r="R281" s="218">
        <f>Q281*H281</f>
        <v>1.9182299999999999</v>
      </c>
      <c r="S281" s="218">
        <v>0</v>
      </c>
      <c r="T281" s="219">
        <f>S281*H281</f>
        <v>0</v>
      </c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R281" s="220" t="s">
        <v>139</v>
      </c>
      <c r="AT281" s="220" t="s">
        <v>134</v>
      </c>
      <c r="AU281" s="220" t="s">
        <v>80</v>
      </c>
      <c r="AY281" s="20" t="s">
        <v>133</v>
      </c>
      <c r="BE281" s="221">
        <f>IF(N281="základní",J281,0)</f>
        <v>0</v>
      </c>
      <c r="BF281" s="221">
        <f>IF(N281="snížená",J281,0)</f>
        <v>0</v>
      </c>
      <c r="BG281" s="221">
        <f>IF(N281="zákl. přenesená",J281,0)</f>
        <v>0</v>
      </c>
      <c r="BH281" s="221">
        <f>IF(N281="sníž. přenesená",J281,0)</f>
        <v>0</v>
      </c>
      <c r="BI281" s="221">
        <f>IF(N281="nulová",J281,0)</f>
        <v>0</v>
      </c>
      <c r="BJ281" s="20" t="s">
        <v>78</v>
      </c>
      <c r="BK281" s="221">
        <f>ROUND(I281*H281,2)</f>
        <v>0</v>
      </c>
      <c r="BL281" s="20" t="s">
        <v>139</v>
      </c>
      <c r="BM281" s="220" t="s">
        <v>834</v>
      </c>
    </row>
    <row r="282" s="2" customFormat="1">
      <c r="A282" s="41"/>
      <c r="B282" s="42"/>
      <c r="C282" s="43"/>
      <c r="D282" s="241" t="s">
        <v>444</v>
      </c>
      <c r="E282" s="43"/>
      <c r="F282" s="242" t="s">
        <v>835</v>
      </c>
      <c r="G282" s="43"/>
      <c r="H282" s="43"/>
      <c r="I282" s="224"/>
      <c r="J282" s="43"/>
      <c r="K282" s="43"/>
      <c r="L282" s="47"/>
      <c r="M282" s="225"/>
      <c r="N282" s="226"/>
      <c r="O282" s="87"/>
      <c r="P282" s="87"/>
      <c r="Q282" s="87"/>
      <c r="R282" s="87"/>
      <c r="S282" s="87"/>
      <c r="T282" s="88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T282" s="20" t="s">
        <v>444</v>
      </c>
      <c r="AU282" s="20" t="s">
        <v>80</v>
      </c>
    </row>
    <row r="283" s="2" customFormat="1" ht="21.75" customHeight="1">
      <c r="A283" s="41"/>
      <c r="B283" s="42"/>
      <c r="C283" s="256" t="s">
        <v>310</v>
      </c>
      <c r="D283" s="256" t="s">
        <v>464</v>
      </c>
      <c r="E283" s="257" t="s">
        <v>836</v>
      </c>
      <c r="F283" s="258" t="s">
        <v>837</v>
      </c>
      <c r="G283" s="259" t="s">
        <v>137</v>
      </c>
      <c r="H283" s="260">
        <v>22.574999999999999</v>
      </c>
      <c r="I283" s="261"/>
      <c r="J283" s="262">
        <f>ROUND(I283*H283,2)</f>
        <v>0</v>
      </c>
      <c r="K283" s="258" t="s">
        <v>442</v>
      </c>
      <c r="L283" s="263"/>
      <c r="M283" s="264" t="s">
        <v>19</v>
      </c>
      <c r="N283" s="265" t="s">
        <v>42</v>
      </c>
      <c r="O283" s="87"/>
      <c r="P283" s="218">
        <f>O283*H283</f>
        <v>0</v>
      </c>
      <c r="Q283" s="218">
        <v>0.13100000000000001</v>
      </c>
      <c r="R283" s="218">
        <f>Q283*H283</f>
        <v>2.957325</v>
      </c>
      <c r="S283" s="218">
        <v>0</v>
      </c>
      <c r="T283" s="219">
        <f>S283*H283</f>
        <v>0</v>
      </c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R283" s="220" t="s">
        <v>153</v>
      </c>
      <c r="AT283" s="220" t="s">
        <v>464</v>
      </c>
      <c r="AU283" s="220" t="s">
        <v>80</v>
      </c>
      <c r="AY283" s="20" t="s">
        <v>133</v>
      </c>
      <c r="BE283" s="221">
        <f>IF(N283="základní",J283,0)</f>
        <v>0</v>
      </c>
      <c r="BF283" s="221">
        <f>IF(N283="snížená",J283,0)</f>
        <v>0</v>
      </c>
      <c r="BG283" s="221">
        <f>IF(N283="zákl. přenesená",J283,0)</f>
        <v>0</v>
      </c>
      <c r="BH283" s="221">
        <f>IF(N283="sníž. přenesená",J283,0)</f>
        <v>0</v>
      </c>
      <c r="BI283" s="221">
        <f>IF(N283="nulová",J283,0)</f>
        <v>0</v>
      </c>
      <c r="BJ283" s="20" t="s">
        <v>78</v>
      </c>
      <c r="BK283" s="221">
        <f>ROUND(I283*H283,2)</f>
        <v>0</v>
      </c>
      <c r="BL283" s="20" t="s">
        <v>139</v>
      </c>
      <c r="BM283" s="220" t="s">
        <v>838</v>
      </c>
    </row>
    <row r="284" s="14" customFormat="1">
      <c r="A284" s="14"/>
      <c r="B284" s="266"/>
      <c r="C284" s="267"/>
      <c r="D284" s="222" t="s">
        <v>468</v>
      </c>
      <c r="E284" s="267"/>
      <c r="F284" s="269" t="s">
        <v>839</v>
      </c>
      <c r="G284" s="267"/>
      <c r="H284" s="270">
        <v>22.574999999999999</v>
      </c>
      <c r="I284" s="271"/>
      <c r="J284" s="267"/>
      <c r="K284" s="267"/>
      <c r="L284" s="272"/>
      <c r="M284" s="273"/>
      <c r="N284" s="274"/>
      <c r="O284" s="274"/>
      <c r="P284" s="274"/>
      <c r="Q284" s="274"/>
      <c r="R284" s="274"/>
      <c r="S284" s="274"/>
      <c r="T284" s="275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76" t="s">
        <v>468</v>
      </c>
      <c r="AU284" s="276" t="s">
        <v>80</v>
      </c>
      <c r="AV284" s="14" t="s">
        <v>80</v>
      </c>
      <c r="AW284" s="14" t="s">
        <v>4</v>
      </c>
      <c r="AX284" s="14" t="s">
        <v>78</v>
      </c>
      <c r="AY284" s="276" t="s">
        <v>133</v>
      </c>
    </row>
    <row r="285" s="2" customFormat="1" ht="78" customHeight="1">
      <c r="A285" s="41"/>
      <c r="B285" s="42"/>
      <c r="C285" s="209" t="s">
        <v>226</v>
      </c>
      <c r="D285" s="209" t="s">
        <v>134</v>
      </c>
      <c r="E285" s="210" t="s">
        <v>840</v>
      </c>
      <c r="F285" s="211" t="s">
        <v>841</v>
      </c>
      <c r="G285" s="212" t="s">
        <v>137</v>
      </c>
      <c r="H285" s="213">
        <v>34.799999999999997</v>
      </c>
      <c r="I285" s="214"/>
      <c r="J285" s="215">
        <f>ROUND(I285*H285,2)</f>
        <v>0</v>
      </c>
      <c r="K285" s="211" t="s">
        <v>442</v>
      </c>
      <c r="L285" s="47"/>
      <c r="M285" s="216" t="s">
        <v>19</v>
      </c>
      <c r="N285" s="217" t="s">
        <v>42</v>
      </c>
      <c r="O285" s="87"/>
      <c r="P285" s="218">
        <f>O285*H285</f>
        <v>0</v>
      </c>
      <c r="Q285" s="218">
        <v>0.090620000000000006</v>
      </c>
      <c r="R285" s="218">
        <f>Q285*H285</f>
        <v>3.1535760000000002</v>
      </c>
      <c r="S285" s="218">
        <v>0</v>
      </c>
      <c r="T285" s="219">
        <f>S285*H285</f>
        <v>0</v>
      </c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R285" s="220" t="s">
        <v>139</v>
      </c>
      <c r="AT285" s="220" t="s">
        <v>134</v>
      </c>
      <c r="AU285" s="220" t="s">
        <v>80</v>
      </c>
      <c r="AY285" s="20" t="s">
        <v>133</v>
      </c>
      <c r="BE285" s="221">
        <f>IF(N285="základní",J285,0)</f>
        <v>0</v>
      </c>
      <c r="BF285" s="221">
        <f>IF(N285="snížená",J285,0)</f>
        <v>0</v>
      </c>
      <c r="BG285" s="221">
        <f>IF(N285="zákl. přenesená",J285,0)</f>
        <v>0</v>
      </c>
      <c r="BH285" s="221">
        <f>IF(N285="sníž. přenesená",J285,0)</f>
        <v>0</v>
      </c>
      <c r="BI285" s="221">
        <f>IF(N285="nulová",J285,0)</f>
        <v>0</v>
      </c>
      <c r="BJ285" s="20" t="s">
        <v>78</v>
      </c>
      <c r="BK285" s="221">
        <f>ROUND(I285*H285,2)</f>
        <v>0</v>
      </c>
      <c r="BL285" s="20" t="s">
        <v>139</v>
      </c>
      <c r="BM285" s="220" t="s">
        <v>842</v>
      </c>
    </row>
    <row r="286" s="2" customFormat="1">
      <c r="A286" s="41"/>
      <c r="B286" s="42"/>
      <c r="C286" s="43"/>
      <c r="D286" s="241" t="s">
        <v>444</v>
      </c>
      <c r="E286" s="43"/>
      <c r="F286" s="242" t="s">
        <v>843</v>
      </c>
      <c r="G286" s="43"/>
      <c r="H286" s="43"/>
      <c r="I286" s="224"/>
      <c r="J286" s="43"/>
      <c r="K286" s="43"/>
      <c r="L286" s="47"/>
      <c r="M286" s="225"/>
      <c r="N286" s="226"/>
      <c r="O286" s="87"/>
      <c r="P286" s="87"/>
      <c r="Q286" s="87"/>
      <c r="R286" s="87"/>
      <c r="S286" s="87"/>
      <c r="T286" s="88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T286" s="20" t="s">
        <v>444</v>
      </c>
      <c r="AU286" s="20" t="s">
        <v>80</v>
      </c>
    </row>
    <row r="287" s="2" customFormat="1" ht="21.75" customHeight="1">
      <c r="A287" s="41"/>
      <c r="B287" s="42"/>
      <c r="C287" s="256" t="s">
        <v>320</v>
      </c>
      <c r="D287" s="256" t="s">
        <v>464</v>
      </c>
      <c r="E287" s="257" t="s">
        <v>844</v>
      </c>
      <c r="F287" s="258" t="s">
        <v>845</v>
      </c>
      <c r="G287" s="259" t="s">
        <v>137</v>
      </c>
      <c r="H287" s="260">
        <v>36.539999999999999</v>
      </c>
      <c r="I287" s="261"/>
      <c r="J287" s="262">
        <f>ROUND(I287*H287,2)</f>
        <v>0</v>
      </c>
      <c r="K287" s="258" t="s">
        <v>442</v>
      </c>
      <c r="L287" s="263"/>
      <c r="M287" s="264" t="s">
        <v>19</v>
      </c>
      <c r="N287" s="265" t="s">
        <v>42</v>
      </c>
      <c r="O287" s="87"/>
      <c r="P287" s="218">
        <f>O287*H287</f>
        <v>0</v>
      </c>
      <c r="Q287" s="218">
        <v>0.17599999999999999</v>
      </c>
      <c r="R287" s="218">
        <f>Q287*H287</f>
        <v>6.4310399999999994</v>
      </c>
      <c r="S287" s="218">
        <v>0</v>
      </c>
      <c r="T287" s="219">
        <f>S287*H287</f>
        <v>0</v>
      </c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R287" s="220" t="s">
        <v>153</v>
      </c>
      <c r="AT287" s="220" t="s">
        <v>464</v>
      </c>
      <c r="AU287" s="220" t="s">
        <v>80</v>
      </c>
      <c r="AY287" s="20" t="s">
        <v>133</v>
      </c>
      <c r="BE287" s="221">
        <f>IF(N287="základní",J287,0)</f>
        <v>0</v>
      </c>
      <c r="BF287" s="221">
        <f>IF(N287="snížená",J287,0)</f>
        <v>0</v>
      </c>
      <c r="BG287" s="221">
        <f>IF(N287="zákl. přenesená",J287,0)</f>
        <v>0</v>
      </c>
      <c r="BH287" s="221">
        <f>IF(N287="sníž. přenesená",J287,0)</f>
        <v>0</v>
      </c>
      <c r="BI287" s="221">
        <f>IF(N287="nulová",J287,0)</f>
        <v>0</v>
      </c>
      <c r="BJ287" s="20" t="s">
        <v>78</v>
      </c>
      <c r="BK287" s="221">
        <f>ROUND(I287*H287,2)</f>
        <v>0</v>
      </c>
      <c r="BL287" s="20" t="s">
        <v>139</v>
      </c>
      <c r="BM287" s="220" t="s">
        <v>846</v>
      </c>
    </row>
    <row r="288" s="14" customFormat="1">
      <c r="A288" s="14"/>
      <c r="B288" s="266"/>
      <c r="C288" s="267"/>
      <c r="D288" s="222" t="s">
        <v>468</v>
      </c>
      <c r="E288" s="267"/>
      <c r="F288" s="269" t="s">
        <v>847</v>
      </c>
      <c r="G288" s="267"/>
      <c r="H288" s="270">
        <v>36.539999999999999</v>
      </c>
      <c r="I288" s="271"/>
      <c r="J288" s="267"/>
      <c r="K288" s="267"/>
      <c r="L288" s="272"/>
      <c r="M288" s="273"/>
      <c r="N288" s="274"/>
      <c r="O288" s="274"/>
      <c r="P288" s="274"/>
      <c r="Q288" s="274"/>
      <c r="R288" s="274"/>
      <c r="S288" s="274"/>
      <c r="T288" s="275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76" t="s">
        <v>468</v>
      </c>
      <c r="AU288" s="276" t="s">
        <v>80</v>
      </c>
      <c r="AV288" s="14" t="s">
        <v>80</v>
      </c>
      <c r="AW288" s="14" t="s">
        <v>4</v>
      </c>
      <c r="AX288" s="14" t="s">
        <v>78</v>
      </c>
      <c r="AY288" s="276" t="s">
        <v>133</v>
      </c>
    </row>
    <row r="289" s="2" customFormat="1" ht="66.75" customHeight="1">
      <c r="A289" s="41"/>
      <c r="B289" s="42"/>
      <c r="C289" s="209" t="s">
        <v>230</v>
      </c>
      <c r="D289" s="209" t="s">
        <v>134</v>
      </c>
      <c r="E289" s="210" t="s">
        <v>848</v>
      </c>
      <c r="F289" s="211" t="s">
        <v>849</v>
      </c>
      <c r="G289" s="212" t="s">
        <v>137</v>
      </c>
      <c r="H289" s="213">
        <v>36.5</v>
      </c>
      <c r="I289" s="214"/>
      <c r="J289" s="215">
        <f>ROUND(I289*H289,2)</f>
        <v>0</v>
      </c>
      <c r="K289" s="211" t="s">
        <v>442</v>
      </c>
      <c r="L289" s="47"/>
      <c r="M289" s="216" t="s">
        <v>19</v>
      </c>
      <c r="N289" s="217" t="s">
        <v>42</v>
      </c>
      <c r="O289" s="87"/>
      <c r="P289" s="218">
        <f>O289*H289</f>
        <v>0</v>
      </c>
      <c r="Q289" s="218">
        <v>0.10100000000000001</v>
      </c>
      <c r="R289" s="218">
        <f>Q289*H289</f>
        <v>3.6865000000000001</v>
      </c>
      <c r="S289" s="218">
        <v>0</v>
      </c>
      <c r="T289" s="219">
        <f>S289*H289</f>
        <v>0</v>
      </c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R289" s="220" t="s">
        <v>139</v>
      </c>
      <c r="AT289" s="220" t="s">
        <v>134</v>
      </c>
      <c r="AU289" s="220" t="s">
        <v>80</v>
      </c>
      <c r="AY289" s="20" t="s">
        <v>133</v>
      </c>
      <c r="BE289" s="221">
        <f>IF(N289="základní",J289,0)</f>
        <v>0</v>
      </c>
      <c r="BF289" s="221">
        <f>IF(N289="snížená",J289,0)</f>
        <v>0</v>
      </c>
      <c r="BG289" s="221">
        <f>IF(N289="zákl. přenesená",J289,0)</f>
        <v>0</v>
      </c>
      <c r="BH289" s="221">
        <f>IF(N289="sníž. přenesená",J289,0)</f>
        <v>0</v>
      </c>
      <c r="BI289" s="221">
        <f>IF(N289="nulová",J289,0)</f>
        <v>0</v>
      </c>
      <c r="BJ289" s="20" t="s">
        <v>78</v>
      </c>
      <c r="BK289" s="221">
        <f>ROUND(I289*H289,2)</f>
        <v>0</v>
      </c>
      <c r="BL289" s="20" t="s">
        <v>139</v>
      </c>
      <c r="BM289" s="220" t="s">
        <v>850</v>
      </c>
    </row>
    <row r="290" s="2" customFormat="1">
      <c r="A290" s="41"/>
      <c r="B290" s="42"/>
      <c r="C290" s="43"/>
      <c r="D290" s="241" t="s">
        <v>444</v>
      </c>
      <c r="E290" s="43"/>
      <c r="F290" s="242" t="s">
        <v>851</v>
      </c>
      <c r="G290" s="43"/>
      <c r="H290" s="43"/>
      <c r="I290" s="224"/>
      <c r="J290" s="43"/>
      <c r="K290" s="43"/>
      <c r="L290" s="47"/>
      <c r="M290" s="225"/>
      <c r="N290" s="226"/>
      <c r="O290" s="87"/>
      <c r="P290" s="87"/>
      <c r="Q290" s="87"/>
      <c r="R290" s="87"/>
      <c r="S290" s="87"/>
      <c r="T290" s="88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T290" s="20" t="s">
        <v>444</v>
      </c>
      <c r="AU290" s="20" t="s">
        <v>80</v>
      </c>
    </row>
    <row r="291" s="14" customFormat="1">
      <c r="A291" s="14"/>
      <c r="B291" s="266"/>
      <c r="C291" s="267"/>
      <c r="D291" s="222" t="s">
        <v>468</v>
      </c>
      <c r="E291" s="268" t="s">
        <v>19</v>
      </c>
      <c r="F291" s="269" t="s">
        <v>815</v>
      </c>
      <c r="G291" s="267"/>
      <c r="H291" s="270">
        <v>26.25</v>
      </c>
      <c r="I291" s="271"/>
      <c r="J291" s="267"/>
      <c r="K291" s="267"/>
      <c r="L291" s="272"/>
      <c r="M291" s="273"/>
      <c r="N291" s="274"/>
      <c r="O291" s="274"/>
      <c r="P291" s="274"/>
      <c r="Q291" s="274"/>
      <c r="R291" s="274"/>
      <c r="S291" s="274"/>
      <c r="T291" s="275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76" t="s">
        <v>468</v>
      </c>
      <c r="AU291" s="276" t="s">
        <v>80</v>
      </c>
      <c r="AV291" s="14" t="s">
        <v>80</v>
      </c>
      <c r="AW291" s="14" t="s">
        <v>33</v>
      </c>
      <c r="AX291" s="14" t="s">
        <v>71</v>
      </c>
      <c r="AY291" s="276" t="s">
        <v>133</v>
      </c>
    </row>
    <row r="292" s="14" customFormat="1">
      <c r="A292" s="14"/>
      <c r="B292" s="266"/>
      <c r="C292" s="267"/>
      <c r="D292" s="222" t="s">
        <v>468</v>
      </c>
      <c r="E292" s="268" t="s">
        <v>19</v>
      </c>
      <c r="F292" s="269" t="s">
        <v>816</v>
      </c>
      <c r="G292" s="267"/>
      <c r="H292" s="270">
        <v>8.75</v>
      </c>
      <c r="I292" s="271"/>
      <c r="J292" s="267"/>
      <c r="K292" s="267"/>
      <c r="L292" s="272"/>
      <c r="M292" s="273"/>
      <c r="N292" s="274"/>
      <c r="O292" s="274"/>
      <c r="P292" s="274"/>
      <c r="Q292" s="274"/>
      <c r="R292" s="274"/>
      <c r="S292" s="274"/>
      <c r="T292" s="275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76" t="s">
        <v>468</v>
      </c>
      <c r="AU292" s="276" t="s">
        <v>80</v>
      </c>
      <c r="AV292" s="14" t="s">
        <v>80</v>
      </c>
      <c r="AW292" s="14" t="s">
        <v>33</v>
      </c>
      <c r="AX292" s="14" t="s">
        <v>71</v>
      </c>
      <c r="AY292" s="276" t="s">
        <v>133</v>
      </c>
    </row>
    <row r="293" s="14" customFormat="1">
      <c r="A293" s="14"/>
      <c r="B293" s="266"/>
      <c r="C293" s="267"/>
      <c r="D293" s="222" t="s">
        <v>468</v>
      </c>
      <c r="E293" s="268" t="s">
        <v>19</v>
      </c>
      <c r="F293" s="269" t="s">
        <v>817</v>
      </c>
      <c r="G293" s="267"/>
      <c r="H293" s="270">
        <v>1.5</v>
      </c>
      <c r="I293" s="271"/>
      <c r="J293" s="267"/>
      <c r="K293" s="267"/>
      <c r="L293" s="272"/>
      <c r="M293" s="273"/>
      <c r="N293" s="274"/>
      <c r="O293" s="274"/>
      <c r="P293" s="274"/>
      <c r="Q293" s="274"/>
      <c r="R293" s="274"/>
      <c r="S293" s="274"/>
      <c r="T293" s="275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76" t="s">
        <v>468</v>
      </c>
      <c r="AU293" s="276" t="s">
        <v>80</v>
      </c>
      <c r="AV293" s="14" t="s">
        <v>80</v>
      </c>
      <c r="AW293" s="14" t="s">
        <v>33</v>
      </c>
      <c r="AX293" s="14" t="s">
        <v>71</v>
      </c>
      <c r="AY293" s="276" t="s">
        <v>133</v>
      </c>
    </row>
    <row r="294" s="15" customFormat="1">
      <c r="A294" s="15"/>
      <c r="B294" s="282"/>
      <c r="C294" s="283"/>
      <c r="D294" s="222" t="s">
        <v>468</v>
      </c>
      <c r="E294" s="284" t="s">
        <v>19</v>
      </c>
      <c r="F294" s="285" t="s">
        <v>617</v>
      </c>
      <c r="G294" s="283"/>
      <c r="H294" s="286">
        <v>36.5</v>
      </c>
      <c r="I294" s="287"/>
      <c r="J294" s="283"/>
      <c r="K294" s="283"/>
      <c r="L294" s="288"/>
      <c r="M294" s="289"/>
      <c r="N294" s="290"/>
      <c r="O294" s="290"/>
      <c r="P294" s="290"/>
      <c r="Q294" s="290"/>
      <c r="R294" s="290"/>
      <c r="S294" s="290"/>
      <c r="T294" s="291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92" t="s">
        <v>468</v>
      </c>
      <c r="AU294" s="292" t="s">
        <v>80</v>
      </c>
      <c r="AV294" s="15" t="s">
        <v>139</v>
      </c>
      <c r="AW294" s="15" t="s">
        <v>33</v>
      </c>
      <c r="AX294" s="15" t="s">
        <v>78</v>
      </c>
      <c r="AY294" s="292" t="s">
        <v>133</v>
      </c>
    </row>
    <row r="295" s="2" customFormat="1" ht="16.5" customHeight="1">
      <c r="A295" s="41"/>
      <c r="B295" s="42"/>
      <c r="C295" s="256" t="s">
        <v>331</v>
      </c>
      <c r="D295" s="256" t="s">
        <v>464</v>
      </c>
      <c r="E295" s="257" t="s">
        <v>852</v>
      </c>
      <c r="F295" s="258" t="s">
        <v>853</v>
      </c>
      <c r="G295" s="259" t="s">
        <v>137</v>
      </c>
      <c r="H295" s="260">
        <v>37.594999999999999</v>
      </c>
      <c r="I295" s="261"/>
      <c r="J295" s="262">
        <f>ROUND(I295*H295,2)</f>
        <v>0</v>
      </c>
      <c r="K295" s="258" t="s">
        <v>442</v>
      </c>
      <c r="L295" s="263"/>
      <c r="M295" s="264" t="s">
        <v>19</v>
      </c>
      <c r="N295" s="265" t="s">
        <v>42</v>
      </c>
      <c r="O295" s="87"/>
      <c r="P295" s="218">
        <f>O295*H295</f>
        <v>0</v>
      </c>
      <c r="Q295" s="218">
        <v>0.108</v>
      </c>
      <c r="R295" s="218">
        <f>Q295*H295</f>
        <v>4.0602599999999995</v>
      </c>
      <c r="S295" s="218">
        <v>0</v>
      </c>
      <c r="T295" s="219">
        <f>S295*H295</f>
        <v>0</v>
      </c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R295" s="220" t="s">
        <v>153</v>
      </c>
      <c r="AT295" s="220" t="s">
        <v>464</v>
      </c>
      <c r="AU295" s="220" t="s">
        <v>80</v>
      </c>
      <c r="AY295" s="20" t="s">
        <v>133</v>
      </c>
      <c r="BE295" s="221">
        <f>IF(N295="základní",J295,0)</f>
        <v>0</v>
      </c>
      <c r="BF295" s="221">
        <f>IF(N295="snížená",J295,0)</f>
        <v>0</v>
      </c>
      <c r="BG295" s="221">
        <f>IF(N295="zákl. přenesená",J295,0)</f>
        <v>0</v>
      </c>
      <c r="BH295" s="221">
        <f>IF(N295="sníž. přenesená",J295,0)</f>
        <v>0</v>
      </c>
      <c r="BI295" s="221">
        <f>IF(N295="nulová",J295,0)</f>
        <v>0</v>
      </c>
      <c r="BJ295" s="20" t="s">
        <v>78</v>
      </c>
      <c r="BK295" s="221">
        <f>ROUND(I295*H295,2)</f>
        <v>0</v>
      </c>
      <c r="BL295" s="20" t="s">
        <v>139</v>
      </c>
      <c r="BM295" s="220" t="s">
        <v>854</v>
      </c>
    </row>
    <row r="296" s="14" customFormat="1">
      <c r="A296" s="14"/>
      <c r="B296" s="266"/>
      <c r="C296" s="267"/>
      <c r="D296" s="222" t="s">
        <v>468</v>
      </c>
      <c r="E296" s="267"/>
      <c r="F296" s="269" t="s">
        <v>855</v>
      </c>
      <c r="G296" s="267"/>
      <c r="H296" s="270">
        <v>37.594999999999999</v>
      </c>
      <c r="I296" s="271"/>
      <c r="J296" s="267"/>
      <c r="K296" s="267"/>
      <c r="L296" s="272"/>
      <c r="M296" s="273"/>
      <c r="N296" s="274"/>
      <c r="O296" s="274"/>
      <c r="P296" s="274"/>
      <c r="Q296" s="274"/>
      <c r="R296" s="274"/>
      <c r="S296" s="274"/>
      <c r="T296" s="275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76" t="s">
        <v>468</v>
      </c>
      <c r="AU296" s="276" t="s">
        <v>80</v>
      </c>
      <c r="AV296" s="14" t="s">
        <v>80</v>
      </c>
      <c r="AW296" s="14" t="s">
        <v>4</v>
      </c>
      <c r="AX296" s="14" t="s">
        <v>78</v>
      </c>
      <c r="AY296" s="276" t="s">
        <v>133</v>
      </c>
    </row>
    <row r="297" s="11" customFormat="1" ht="22.8" customHeight="1">
      <c r="A297" s="11"/>
      <c r="B297" s="195"/>
      <c r="C297" s="196"/>
      <c r="D297" s="197" t="s">
        <v>70</v>
      </c>
      <c r="E297" s="239" t="s">
        <v>149</v>
      </c>
      <c r="F297" s="239" t="s">
        <v>856</v>
      </c>
      <c r="G297" s="196"/>
      <c r="H297" s="196"/>
      <c r="I297" s="199"/>
      <c r="J297" s="240">
        <f>BK297</f>
        <v>0</v>
      </c>
      <c r="K297" s="196"/>
      <c r="L297" s="201"/>
      <c r="M297" s="202"/>
      <c r="N297" s="203"/>
      <c r="O297" s="203"/>
      <c r="P297" s="204">
        <f>SUM(P298:P318)</f>
        <v>0</v>
      </c>
      <c r="Q297" s="203"/>
      <c r="R297" s="204">
        <f>SUM(R298:R318)</f>
        <v>1.6138173</v>
      </c>
      <c r="S297" s="203"/>
      <c r="T297" s="205">
        <f>SUM(T298:T318)</f>
        <v>0</v>
      </c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R297" s="206" t="s">
        <v>78</v>
      </c>
      <c r="AT297" s="207" t="s">
        <v>70</v>
      </c>
      <c r="AU297" s="207" t="s">
        <v>78</v>
      </c>
      <c r="AY297" s="206" t="s">
        <v>133</v>
      </c>
      <c r="BK297" s="208">
        <f>SUM(BK298:BK318)</f>
        <v>0</v>
      </c>
    </row>
    <row r="298" s="2" customFormat="1" ht="49.05" customHeight="1">
      <c r="A298" s="41"/>
      <c r="B298" s="42"/>
      <c r="C298" s="209" t="s">
        <v>234</v>
      </c>
      <c r="D298" s="209" t="s">
        <v>134</v>
      </c>
      <c r="E298" s="210" t="s">
        <v>857</v>
      </c>
      <c r="F298" s="211" t="s">
        <v>858</v>
      </c>
      <c r="G298" s="212" t="s">
        <v>137</v>
      </c>
      <c r="H298" s="213">
        <v>244.971</v>
      </c>
      <c r="I298" s="214"/>
      <c r="J298" s="215">
        <f>ROUND(I298*H298,2)</f>
        <v>0</v>
      </c>
      <c r="K298" s="211" t="s">
        <v>442</v>
      </c>
      <c r="L298" s="47"/>
      <c r="M298" s="216" t="s">
        <v>19</v>
      </c>
      <c r="N298" s="217" t="s">
        <v>42</v>
      </c>
      <c r="O298" s="87"/>
      <c r="P298" s="218">
        <f>O298*H298</f>
        <v>0</v>
      </c>
      <c r="Q298" s="218">
        <v>0.0063</v>
      </c>
      <c r="R298" s="218">
        <f>Q298*H298</f>
        <v>1.5433173</v>
      </c>
      <c r="S298" s="218">
        <v>0</v>
      </c>
      <c r="T298" s="219">
        <f>S298*H298</f>
        <v>0</v>
      </c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R298" s="220" t="s">
        <v>139</v>
      </c>
      <c r="AT298" s="220" t="s">
        <v>134</v>
      </c>
      <c r="AU298" s="220" t="s">
        <v>80</v>
      </c>
      <c r="AY298" s="20" t="s">
        <v>133</v>
      </c>
      <c r="BE298" s="221">
        <f>IF(N298="základní",J298,0)</f>
        <v>0</v>
      </c>
      <c r="BF298" s="221">
        <f>IF(N298="snížená",J298,0)</f>
        <v>0</v>
      </c>
      <c r="BG298" s="221">
        <f>IF(N298="zákl. přenesená",J298,0)</f>
        <v>0</v>
      </c>
      <c r="BH298" s="221">
        <f>IF(N298="sníž. přenesená",J298,0)</f>
        <v>0</v>
      </c>
      <c r="BI298" s="221">
        <f>IF(N298="nulová",J298,0)</f>
        <v>0</v>
      </c>
      <c r="BJ298" s="20" t="s">
        <v>78</v>
      </c>
      <c r="BK298" s="221">
        <f>ROUND(I298*H298,2)</f>
        <v>0</v>
      </c>
      <c r="BL298" s="20" t="s">
        <v>139</v>
      </c>
      <c r="BM298" s="220" t="s">
        <v>859</v>
      </c>
    </row>
    <row r="299" s="2" customFormat="1">
      <c r="A299" s="41"/>
      <c r="B299" s="42"/>
      <c r="C299" s="43"/>
      <c r="D299" s="241" t="s">
        <v>444</v>
      </c>
      <c r="E299" s="43"/>
      <c r="F299" s="242" t="s">
        <v>860</v>
      </c>
      <c r="G299" s="43"/>
      <c r="H299" s="43"/>
      <c r="I299" s="224"/>
      <c r="J299" s="43"/>
      <c r="K299" s="43"/>
      <c r="L299" s="47"/>
      <c r="M299" s="225"/>
      <c r="N299" s="226"/>
      <c r="O299" s="87"/>
      <c r="P299" s="87"/>
      <c r="Q299" s="87"/>
      <c r="R299" s="87"/>
      <c r="S299" s="87"/>
      <c r="T299" s="88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T299" s="20" t="s">
        <v>444</v>
      </c>
      <c r="AU299" s="20" t="s">
        <v>80</v>
      </c>
    </row>
    <row r="300" s="17" customFormat="1">
      <c r="A300" s="17"/>
      <c r="B300" s="304"/>
      <c r="C300" s="305"/>
      <c r="D300" s="222" t="s">
        <v>468</v>
      </c>
      <c r="E300" s="306" t="s">
        <v>19</v>
      </c>
      <c r="F300" s="307" t="s">
        <v>861</v>
      </c>
      <c r="G300" s="305"/>
      <c r="H300" s="306" t="s">
        <v>19</v>
      </c>
      <c r="I300" s="308"/>
      <c r="J300" s="305"/>
      <c r="K300" s="305"/>
      <c r="L300" s="309"/>
      <c r="M300" s="310"/>
      <c r="N300" s="311"/>
      <c r="O300" s="311"/>
      <c r="P300" s="311"/>
      <c r="Q300" s="311"/>
      <c r="R300" s="311"/>
      <c r="S300" s="311"/>
      <c r="T300" s="312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T300" s="313" t="s">
        <v>468</v>
      </c>
      <c r="AU300" s="313" t="s">
        <v>80</v>
      </c>
      <c r="AV300" s="17" t="s">
        <v>78</v>
      </c>
      <c r="AW300" s="17" t="s">
        <v>33</v>
      </c>
      <c r="AX300" s="17" t="s">
        <v>71</v>
      </c>
      <c r="AY300" s="313" t="s">
        <v>133</v>
      </c>
    </row>
    <row r="301" s="14" customFormat="1">
      <c r="A301" s="14"/>
      <c r="B301" s="266"/>
      <c r="C301" s="267"/>
      <c r="D301" s="222" t="s">
        <v>468</v>
      </c>
      <c r="E301" s="268" t="s">
        <v>19</v>
      </c>
      <c r="F301" s="269" t="s">
        <v>862</v>
      </c>
      <c r="G301" s="267"/>
      <c r="H301" s="270">
        <v>17.373999999999999</v>
      </c>
      <c r="I301" s="271"/>
      <c r="J301" s="267"/>
      <c r="K301" s="267"/>
      <c r="L301" s="272"/>
      <c r="M301" s="273"/>
      <c r="N301" s="274"/>
      <c r="O301" s="274"/>
      <c r="P301" s="274"/>
      <c r="Q301" s="274"/>
      <c r="R301" s="274"/>
      <c r="S301" s="274"/>
      <c r="T301" s="275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76" t="s">
        <v>468</v>
      </c>
      <c r="AU301" s="276" t="s">
        <v>80</v>
      </c>
      <c r="AV301" s="14" t="s">
        <v>80</v>
      </c>
      <c r="AW301" s="14" t="s">
        <v>33</v>
      </c>
      <c r="AX301" s="14" t="s">
        <v>71</v>
      </c>
      <c r="AY301" s="276" t="s">
        <v>133</v>
      </c>
    </row>
    <row r="302" s="14" customFormat="1">
      <c r="A302" s="14"/>
      <c r="B302" s="266"/>
      <c r="C302" s="267"/>
      <c r="D302" s="222" t="s">
        <v>468</v>
      </c>
      <c r="E302" s="268" t="s">
        <v>19</v>
      </c>
      <c r="F302" s="269" t="s">
        <v>863</v>
      </c>
      <c r="G302" s="267"/>
      <c r="H302" s="270">
        <v>23.085999999999999</v>
      </c>
      <c r="I302" s="271"/>
      <c r="J302" s="267"/>
      <c r="K302" s="267"/>
      <c r="L302" s="272"/>
      <c r="M302" s="273"/>
      <c r="N302" s="274"/>
      <c r="O302" s="274"/>
      <c r="P302" s="274"/>
      <c r="Q302" s="274"/>
      <c r="R302" s="274"/>
      <c r="S302" s="274"/>
      <c r="T302" s="275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76" t="s">
        <v>468</v>
      </c>
      <c r="AU302" s="276" t="s">
        <v>80</v>
      </c>
      <c r="AV302" s="14" t="s">
        <v>80</v>
      </c>
      <c r="AW302" s="14" t="s">
        <v>33</v>
      </c>
      <c r="AX302" s="14" t="s">
        <v>71</v>
      </c>
      <c r="AY302" s="276" t="s">
        <v>133</v>
      </c>
    </row>
    <row r="303" s="14" customFormat="1">
      <c r="A303" s="14"/>
      <c r="B303" s="266"/>
      <c r="C303" s="267"/>
      <c r="D303" s="222" t="s">
        <v>468</v>
      </c>
      <c r="E303" s="268" t="s">
        <v>19</v>
      </c>
      <c r="F303" s="269" t="s">
        <v>864</v>
      </c>
      <c r="G303" s="267"/>
      <c r="H303" s="270">
        <v>17.741</v>
      </c>
      <c r="I303" s="271"/>
      <c r="J303" s="267"/>
      <c r="K303" s="267"/>
      <c r="L303" s="272"/>
      <c r="M303" s="273"/>
      <c r="N303" s="274"/>
      <c r="O303" s="274"/>
      <c r="P303" s="274"/>
      <c r="Q303" s="274"/>
      <c r="R303" s="274"/>
      <c r="S303" s="274"/>
      <c r="T303" s="275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76" t="s">
        <v>468</v>
      </c>
      <c r="AU303" s="276" t="s">
        <v>80</v>
      </c>
      <c r="AV303" s="14" t="s">
        <v>80</v>
      </c>
      <c r="AW303" s="14" t="s">
        <v>33</v>
      </c>
      <c r="AX303" s="14" t="s">
        <v>71</v>
      </c>
      <c r="AY303" s="276" t="s">
        <v>133</v>
      </c>
    </row>
    <row r="304" s="16" customFormat="1">
      <c r="A304" s="16"/>
      <c r="B304" s="293"/>
      <c r="C304" s="294"/>
      <c r="D304" s="222" t="s">
        <v>468</v>
      </c>
      <c r="E304" s="295" t="s">
        <v>19</v>
      </c>
      <c r="F304" s="296" t="s">
        <v>656</v>
      </c>
      <c r="G304" s="294"/>
      <c r="H304" s="297">
        <v>58.201000000000001</v>
      </c>
      <c r="I304" s="298"/>
      <c r="J304" s="294"/>
      <c r="K304" s="294"/>
      <c r="L304" s="299"/>
      <c r="M304" s="300"/>
      <c r="N304" s="301"/>
      <c r="O304" s="301"/>
      <c r="P304" s="301"/>
      <c r="Q304" s="301"/>
      <c r="R304" s="301"/>
      <c r="S304" s="301"/>
      <c r="T304" s="302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T304" s="303" t="s">
        <v>468</v>
      </c>
      <c r="AU304" s="303" t="s">
        <v>80</v>
      </c>
      <c r="AV304" s="16" t="s">
        <v>90</v>
      </c>
      <c r="AW304" s="16" t="s">
        <v>33</v>
      </c>
      <c r="AX304" s="16" t="s">
        <v>71</v>
      </c>
      <c r="AY304" s="303" t="s">
        <v>133</v>
      </c>
    </row>
    <row r="305" s="17" customFormat="1">
      <c r="A305" s="17"/>
      <c r="B305" s="304"/>
      <c r="C305" s="305"/>
      <c r="D305" s="222" t="s">
        <v>468</v>
      </c>
      <c r="E305" s="306" t="s">
        <v>19</v>
      </c>
      <c r="F305" s="307" t="s">
        <v>865</v>
      </c>
      <c r="G305" s="305"/>
      <c r="H305" s="306" t="s">
        <v>19</v>
      </c>
      <c r="I305" s="308"/>
      <c r="J305" s="305"/>
      <c r="K305" s="305"/>
      <c r="L305" s="309"/>
      <c r="M305" s="310"/>
      <c r="N305" s="311"/>
      <c r="O305" s="311"/>
      <c r="P305" s="311"/>
      <c r="Q305" s="311"/>
      <c r="R305" s="311"/>
      <c r="S305" s="311"/>
      <c r="T305" s="312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T305" s="313" t="s">
        <v>468</v>
      </c>
      <c r="AU305" s="313" t="s">
        <v>80</v>
      </c>
      <c r="AV305" s="17" t="s">
        <v>78</v>
      </c>
      <c r="AW305" s="17" t="s">
        <v>33</v>
      </c>
      <c r="AX305" s="17" t="s">
        <v>71</v>
      </c>
      <c r="AY305" s="313" t="s">
        <v>133</v>
      </c>
    </row>
    <row r="306" s="14" customFormat="1">
      <c r="A306" s="14"/>
      <c r="B306" s="266"/>
      <c r="C306" s="267"/>
      <c r="D306" s="222" t="s">
        <v>468</v>
      </c>
      <c r="E306" s="268" t="s">
        <v>19</v>
      </c>
      <c r="F306" s="269" t="s">
        <v>866</v>
      </c>
      <c r="G306" s="267"/>
      <c r="H306" s="270">
        <v>51.450000000000003</v>
      </c>
      <c r="I306" s="271"/>
      <c r="J306" s="267"/>
      <c r="K306" s="267"/>
      <c r="L306" s="272"/>
      <c r="M306" s="273"/>
      <c r="N306" s="274"/>
      <c r="O306" s="274"/>
      <c r="P306" s="274"/>
      <c r="Q306" s="274"/>
      <c r="R306" s="274"/>
      <c r="S306" s="274"/>
      <c r="T306" s="275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76" t="s">
        <v>468</v>
      </c>
      <c r="AU306" s="276" t="s">
        <v>80</v>
      </c>
      <c r="AV306" s="14" t="s">
        <v>80</v>
      </c>
      <c r="AW306" s="14" t="s">
        <v>33</v>
      </c>
      <c r="AX306" s="14" t="s">
        <v>71</v>
      </c>
      <c r="AY306" s="276" t="s">
        <v>133</v>
      </c>
    </row>
    <row r="307" s="14" customFormat="1">
      <c r="A307" s="14"/>
      <c r="B307" s="266"/>
      <c r="C307" s="267"/>
      <c r="D307" s="222" t="s">
        <v>468</v>
      </c>
      <c r="E307" s="268" t="s">
        <v>19</v>
      </c>
      <c r="F307" s="269" t="s">
        <v>867</v>
      </c>
      <c r="G307" s="267"/>
      <c r="H307" s="270">
        <v>11.375</v>
      </c>
      <c r="I307" s="271"/>
      <c r="J307" s="267"/>
      <c r="K307" s="267"/>
      <c r="L307" s="272"/>
      <c r="M307" s="273"/>
      <c r="N307" s="274"/>
      <c r="O307" s="274"/>
      <c r="P307" s="274"/>
      <c r="Q307" s="274"/>
      <c r="R307" s="274"/>
      <c r="S307" s="274"/>
      <c r="T307" s="275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76" t="s">
        <v>468</v>
      </c>
      <c r="AU307" s="276" t="s">
        <v>80</v>
      </c>
      <c r="AV307" s="14" t="s">
        <v>80</v>
      </c>
      <c r="AW307" s="14" t="s">
        <v>33</v>
      </c>
      <c r="AX307" s="14" t="s">
        <v>71</v>
      </c>
      <c r="AY307" s="276" t="s">
        <v>133</v>
      </c>
    </row>
    <row r="308" s="14" customFormat="1">
      <c r="A308" s="14"/>
      <c r="B308" s="266"/>
      <c r="C308" s="267"/>
      <c r="D308" s="222" t="s">
        <v>468</v>
      </c>
      <c r="E308" s="268" t="s">
        <v>19</v>
      </c>
      <c r="F308" s="269" t="s">
        <v>864</v>
      </c>
      <c r="G308" s="267"/>
      <c r="H308" s="270">
        <v>17.741</v>
      </c>
      <c r="I308" s="271"/>
      <c r="J308" s="267"/>
      <c r="K308" s="267"/>
      <c r="L308" s="272"/>
      <c r="M308" s="273"/>
      <c r="N308" s="274"/>
      <c r="O308" s="274"/>
      <c r="P308" s="274"/>
      <c r="Q308" s="274"/>
      <c r="R308" s="274"/>
      <c r="S308" s="274"/>
      <c r="T308" s="275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76" t="s">
        <v>468</v>
      </c>
      <c r="AU308" s="276" t="s">
        <v>80</v>
      </c>
      <c r="AV308" s="14" t="s">
        <v>80</v>
      </c>
      <c r="AW308" s="14" t="s">
        <v>33</v>
      </c>
      <c r="AX308" s="14" t="s">
        <v>71</v>
      </c>
      <c r="AY308" s="276" t="s">
        <v>133</v>
      </c>
    </row>
    <row r="309" s="16" customFormat="1">
      <c r="A309" s="16"/>
      <c r="B309" s="293"/>
      <c r="C309" s="294"/>
      <c r="D309" s="222" t="s">
        <v>468</v>
      </c>
      <c r="E309" s="295" t="s">
        <v>19</v>
      </c>
      <c r="F309" s="296" t="s">
        <v>656</v>
      </c>
      <c r="G309" s="294"/>
      <c r="H309" s="297">
        <v>80.566000000000002</v>
      </c>
      <c r="I309" s="298"/>
      <c r="J309" s="294"/>
      <c r="K309" s="294"/>
      <c r="L309" s="299"/>
      <c r="M309" s="300"/>
      <c r="N309" s="301"/>
      <c r="O309" s="301"/>
      <c r="P309" s="301"/>
      <c r="Q309" s="301"/>
      <c r="R309" s="301"/>
      <c r="S309" s="301"/>
      <c r="T309" s="302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T309" s="303" t="s">
        <v>468</v>
      </c>
      <c r="AU309" s="303" t="s">
        <v>80</v>
      </c>
      <c r="AV309" s="16" t="s">
        <v>90</v>
      </c>
      <c r="AW309" s="16" t="s">
        <v>33</v>
      </c>
      <c r="AX309" s="16" t="s">
        <v>71</v>
      </c>
      <c r="AY309" s="303" t="s">
        <v>133</v>
      </c>
    </row>
    <row r="310" s="17" customFormat="1">
      <c r="A310" s="17"/>
      <c r="B310" s="304"/>
      <c r="C310" s="305"/>
      <c r="D310" s="222" t="s">
        <v>468</v>
      </c>
      <c r="E310" s="306" t="s">
        <v>19</v>
      </c>
      <c r="F310" s="307" t="s">
        <v>868</v>
      </c>
      <c r="G310" s="305"/>
      <c r="H310" s="306" t="s">
        <v>19</v>
      </c>
      <c r="I310" s="308"/>
      <c r="J310" s="305"/>
      <c r="K310" s="305"/>
      <c r="L310" s="309"/>
      <c r="M310" s="310"/>
      <c r="N310" s="311"/>
      <c r="O310" s="311"/>
      <c r="P310" s="311"/>
      <c r="Q310" s="311"/>
      <c r="R310" s="311"/>
      <c r="S310" s="311"/>
      <c r="T310" s="312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T310" s="313" t="s">
        <v>468</v>
      </c>
      <c r="AU310" s="313" t="s">
        <v>80</v>
      </c>
      <c r="AV310" s="17" t="s">
        <v>78</v>
      </c>
      <c r="AW310" s="17" t="s">
        <v>33</v>
      </c>
      <c r="AX310" s="17" t="s">
        <v>71</v>
      </c>
      <c r="AY310" s="313" t="s">
        <v>133</v>
      </c>
    </row>
    <row r="311" s="14" customFormat="1">
      <c r="A311" s="14"/>
      <c r="B311" s="266"/>
      <c r="C311" s="267"/>
      <c r="D311" s="222" t="s">
        <v>468</v>
      </c>
      <c r="E311" s="268" t="s">
        <v>19</v>
      </c>
      <c r="F311" s="269" t="s">
        <v>869</v>
      </c>
      <c r="G311" s="267"/>
      <c r="H311" s="270">
        <v>32.887</v>
      </c>
      <c r="I311" s="271"/>
      <c r="J311" s="267"/>
      <c r="K311" s="267"/>
      <c r="L311" s="272"/>
      <c r="M311" s="273"/>
      <c r="N311" s="274"/>
      <c r="O311" s="274"/>
      <c r="P311" s="274"/>
      <c r="Q311" s="274"/>
      <c r="R311" s="274"/>
      <c r="S311" s="274"/>
      <c r="T311" s="275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76" t="s">
        <v>468</v>
      </c>
      <c r="AU311" s="276" t="s">
        <v>80</v>
      </c>
      <c r="AV311" s="14" t="s">
        <v>80</v>
      </c>
      <c r="AW311" s="14" t="s">
        <v>33</v>
      </c>
      <c r="AX311" s="14" t="s">
        <v>71</v>
      </c>
      <c r="AY311" s="276" t="s">
        <v>133</v>
      </c>
    </row>
    <row r="312" s="14" customFormat="1">
      <c r="A312" s="14"/>
      <c r="B312" s="266"/>
      <c r="C312" s="267"/>
      <c r="D312" s="222" t="s">
        <v>468</v>
      </c>
      <c r="E312" s="268" t="s">
        <v>19</v>
      </c>
      <c r="F312" s="269" t="s">
        <v>870</v>
      </c>
      <c r="G312" s="267"/>
      <c r="H312" s="270">
        <v>53.756999999999998</v>
      </c>
      <c r="I312" s="271"/>
      <c r="J312" s="267"/>
      <c r="K312" s="267"/>
      <c r="L312" s="272"/>
      <c r="M312" s="273"/>
      <c r="N312" s="274"/>
      <c r="O312" s="274"/>
      <c r="P312" s="274"/>
      <c r="Q312" s="274"/>
      <c r="R312" s="274"/>
      <c r="S312" s="274"/>
      <c r="T312" s="275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76" t="s">
        <v>468</v>
      </c>
      <c r="AU312" s="276" t="s">
        <v>80</v>
      </c>
      <c r="AV312" s="14" t="s">
        <v>80</v>
      </c>
      <c r="AW312" s="14" t="s">
        <v>33</v>
      </c>
      <c r="AX312" s="14" t="s">
        <v>71</v>
      </c>
      <c r="AY312" s="276" t="s">
        <v>133</v>
      </c>
    </row>
    <row r="313" s="16" customFormat="1">
      <c r="A313" s="16"/>
      <c r="B313" s="293"/>
      <c r="C313" s="294"/>
      <c r="D313" s="222" t="s">
        <v>468</v>
      </c>
      <c r="E313" s="295" t="s">
        <v>19</v>
      </c>
      <c r="F313" s="296" t="s">
        <v>656</v>
      </c>
      <c r="G313" s="294"/>
      <c r="H313" s="297">
        <v>86.644000000000005</v>
      </c>
      <c r="I313" s="298"/>
      <c r="J313" s="294"/>
      <c r="K313" s="294"/>
      <c r="L313" s="299"/>
      <c r="M313" s="300"/>
      <c r="N313" s="301"/>
      <c r="O313" s="301"/>
      <c r="P313" s="301"/>
      <c r="Q313" s="301"/>
      <c r="R313" s="301"/>
      <c r="S313" s="301"/>
      <c r="T313" s="302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T313" s="303" t="s">
        <v>468</v>
      </c>
      <c r="AU313" s="303" t="s">
        <v>80</v>
      </c>
      <c r="AV313" s="16" t="s">
        <v>90</v>
      </c>
      <c r="AW313" s="16" t="s">
        <v>33</v>
      </c>
      <c r="AX313" s="16" t="s">
        <v>71</v>
      </c>
      <c r="AY313" s="303" t="s">
        <v>133</v>
      </c>
    </row>
    <row r="314" s="14" customFormat="1">
      <c r="A314" s="14"/>
      <c r="B314" s="266"/>
      <c r="C314" s="267"/>
      <c r="D314" s="222" t="s">
        <v>468</v>
      </c>
      <c r="E314" s="268" t="s">
        <v>19</v>
      </c>
      <c r="F314" s="269" t="s">
        <v>663</v>
      </c>
      <c r="G314" s="267"/>
      <c r="H314" s="270">
        <v>19.559999999999999</v>
      </c>
      <c r="I314" s="271"/>
      <c r="J314" s="267"/>
      <c r="K314" s="267"/>
      <c r="L314" s="272"/>
      <c r="M314" s="273"/>
      <c r="N314" s="274"/>
      <c r="O314" s="274"/>
      <c r="P314" s="274"/>
      <c r="Q314" s="274"/>
      <c r="R314" s="274"/>
      <c r="S314" s="274"/>
      <c r="T314" s="275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76" t="s">
        <v>468</v>
      </c>
      <c r="AU314" s="276" t="s">
        <v>80</v>
      </c>
      <c r="AV314" s="14" t="s">
        <v>80</v>
      </c>
      <c r="AW314" s="14" t="s">
        <v>33</v>
      </c>
      <c r="AX314" s="14" t="s">
        <v>71</v>
      </c>
      <c r="AY314" s="276" t="s">
        <v>133</v>
      </c>
    </row>
    <row r="315" s="16" customFormat="1">
      <c r="A315" s="16"/>
      <c r="B315" s="293"/>
      <c r="C315" s="294"/>
      <c r="D315" s="222" t="s">
        <v>468</v>
      </c>
      <c r="E315" s="295" t="s">
        <v>19</v>
      </c>
      <c r="F315" s="296" t="s">
        <v>656</v>
      </c>
      <c r="G315" s="294"/>
      <c r="H315" s="297">
        <v>19.559999999999999</v>
      </c>
      <c r="I315" s="298"/>
      <c r="J315" s="294"/>
      <c r="K315" s="294"/>
      <c r="L315" s="299"/>
      <c r="M315" s="300"/>
      <c r="N315" s="301"/>
      <c r="O315" s="301"/>
      <c r="P315" s="301"/>
      <c r="Q315" s="301"/>
      <c r="R315" s="301"/>
      <c r="S315" s="301"/>
      <c r="T315" s="302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T315" s="303" t="s">
        <v>468</v>
      </c>
      <c r="AU315" s="303" t="s">
        <v>80</v>
      </c>
      <c r="AV315" s="16" t="s">
        <v>90</v>
      </c>
      <c r="AW315" s="16" t="s">
        <v>33</v>
      </c>
      <c r="AX315" s="16" t="s">
        <v>71</v>
      </c>
      <c r="AY315" s="303" t="s">
        <v>133</v>
      </c>
    </row>
    <row r="316" s="15" customFormat="1">
      <c r="A316" s="15"/>
      <c r="B316" s="282"/>
      <c r="C316" s="283"/>
      <c r="D316" s="222" t="s">
        <v>468</v>
      </c>
      <c r="E316" s="284" t="s">
        <v>19</v>
      </c>
      <c r="F316" s="285" t="s">
        <v>617</v>
      </c>
      <c r="G316" s="283"/>
      <c r="H316" s="286">
        <v>244.971</v>
      </c>
      <c r="I316" s="287"/>
      <c r="J316" s="283"/>
      <c r="K316" s="283"/>
      <c r="L316" s="288"/>
      <c r="M316" s="289"/>
      <c r="N316" s="290"/>
      <c r="O316" s="290"/>
      <c r="P316" s="290"/>
      <c r="Q316" s="290"/>
      <c r="R316" s="290"/>
      <c r="S316" s="290"/>
      <c r="T316" s="291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92" t="s">
        <v>468</v>
      </c>
      <c r="AU316" s="292" t="s">
        <v>80</v>
      </c>
      <c r="AV316" s="15" t="s">
        <v>139</v>
      </c>
      <c r="AW316" s="15" t="s">
        <v>33</v>
      </c>
      <c r="AX316" s="15" t="s">
        <v>78</v>
      </c>
      <c r="AY316" s="292" t="s">
        <v>133</v>
      </c>
    </row>
    <row r="317" s="2" customFormat="1" ht="37.8" customHeight="1">
      <c r="A317" s="41"/>
      <c r="B317" s="42"/>
      <c r="C317" s="209" t="s">
        <v>340</v>
      </c>
      <c r="D317" s="209" t="s">
        <v>134</v>
      </c>
      <c r="E317" s="210" t="s">
        <v>871</v>
      </c>
      <c r="F317" s="211" t="s">
        <v>872</v>
      </c>
      <c r="G317" s="212" t="s">
        <v>175</v>
      </c>
      <c r="H317" s="213">
        <v>150</v>
      </c>
      <c r="I317" s="214"/>
      <c r="J317" s="215">
        <f>ROUND(I317*H317,2)</f>
        <v>0</v>
      </c>
      <c r="K317" s="211" t="s">
        <v>764</v>
      </c>
      <c r="L317" s="47"/>
      <c r="M317" s="216" t="s">
        <v>19</v>
      </c>
      <c r="N317" s="217" t="s">
        <v>42</v>
      </c>
      <c r="O317" s="87"/>
      <c r="P317" s="218">
        <f>O317*H317</f>
        <v>0</v>
      </c>
      <c r="Q317" s="218">
        <v>0.00046999999999999999</v>
      </c>
      <c r="R317" s="218">
        <f>Q317*H317</f>
        <v>0.070499999999999993</v>
      </c>
      <c r="S317" s="218">
        <v>0</v>
      </c>
      <c r="T317" s="219">
        <f>S317*H317</f>
        <v>0</v>
      </c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R317" s="220" t="s">
        <v>139</v>
      </c>
      <c r="AT317" s="220" t="s">
        <v>134</v>
      </c>
      <c r="AU317" s="220" t="s">
        <v>80</v>
      </c>
      <c r="AY317" s="20" t="s">
        <v>133</v>
      </c>
      <c r="BE317" s="221">
        <f>IF(N317="základní",J317,0)</f>
        <v>0</v>
      </c>
      <c r="BF317" s="221">
        <f>IF(N317="snížená",J317,0)</f>
        <v>0</v>
      </c>
      <c r="BG317" s="221">
        <f>IF(N317="zákl. přenesená",J317,0)</f>
        <v>0</v>
      </c>
      <c r="BH317" s="221">
        <f>IF(N317="sníž. přenesená",J317,0)</f>
        <v>0</v>
      </c>
      <c r="BI317" s="221">
        <f>IF(N317="nulová",J317,0)</f>
        <v>0</v>
      </c>
      <c r="BJ317" s="20" t="s">
        <v>78</v>
      </c>
      <c r="BK317" s="221">
        <f>ROUND(I317*H317,2)</f>
        <v>0</v>
      </c>
      <c r="BL317" s="20" t="s">
        <v>139</v>
      </c>
      <c r="BM317" s="220" t="s">
        <v>873</v>
      </c>
    </row>
    <row r="318" s="14" customFormat="1">
      <c r="A318" s="14"/>
      <c r="B318" s="266"/>
      <c r="C318" s="267"/>
      <c r="D318" s="222" t="s">
        <v>468</v>
      </c>
      <c r="E318" s="268" t="s">
        <v>19</v>
      </c>
      <c r="F318" s="269" t="s">
        <v>874</v>
      </c>
      <c r="G318" s="267"/>
      <c r="H318" s="270">
        <v>150</v>
      </c>
      <c r="I318" s="271"/>
      <c r="J318" s="267"/>
      <c r="K318" s="267"/>
      <c r="L318" s="272"/>
      <c r="M318" s="273"/>
      <c r="N318" s="274"/>
      <c r="O318" s="274"/>
      <c r="P318" s="274"/>
      <c r="Q318" s="274"/>
      <c r="R318" s="274"/>
      <c r="S318" s="274"/>
      <c r="T318" s="275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76" t="s">
        <v>468</v>
      </c>
      <c r="AU318" s="276" t="s">
        <v>80</v>
      </c>
      <c r="AV318" s="14" t="s">
        <v>80</v>
      </c>
      <c r="AW318" s="14" t="s">
        <v>33</v>
      </c>
      <c r="AX318" s="14" t="s">
        <v>78</v>
      </c>
      <c r="AY318" s="276" t="s">
        <v>133</v>
      </c>
    </row>
    <row r="319" s="11" customFormat="1" ht="22.8" customHeight="1">
      <c r="A319" s="11"/>
      <c r="B319" s="195"/>
      <c r="C319" s="196"/>
      <c r="D319" s="197" t="s">
        <v>70</v>
      </c>
      <c r="E319" s="239" t="s">
        <v>153</v>
      </c>
      <c r="F319" s="239" t="s">
        <v>875</v>
      </c>
      <c r="G319" s="196"/>
      <c r="H319" s="196"/>
      <c r="I319" s="199"/>
      <c r="J319" s="240">
        <f>BK319</f>
        <v>0</v>
      </c>
      <c r="K319" s="196"/>
      <c r="L319" s="201"/>
      <c r="M319" s="202"/>
      <c r="N319" s="203"/>
      <c r="O319" s="203"/>
      <c r="P319" s="204">
        <f>SUM(P320:P374)</f>
        <v>0</v>
      </c>
      <c r="Q319" s="203"/>
      <c r="R319" s="204">
        <f>SUM(R320:R374)</f>
        <v>2.4875660942999995</v>
      </c>
      <c r="S319" s="203"/>
      <c r="T319" s="205">
        <f>SUM(T320:T374)</f>
        <v>3.843</v>
      </c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R319" s="206" t="s">
        <v>78</v>
      </c>
      <c r="AT319" s="207" t="s">
        <v>70</v>
      </c>
      <c r="AU319" s="207" t="s">
        <v>78</v>
      </c>
      <c r="AY319" s="206" t="s">
        <v>133</v>
      </c>
      <c r="BK319" s="208">
        <f>SUM(BK320:BK374)</f>
        <v>0</v>
      </c>
    </row>
    <row r="320" s="2" customFormat="1" ht="33" customHeight="1">
      <c r="A320" s="41"/>
      <c r="B320" s="42"/>
      <c r="C320" s="209" t="s">
        <v>239</v>
      </c>
      <c r="D320" s="209" t="s">
        <v>134</v>
      </c>
      <c r="E320" s="210" t="s">
        <v>876</v>
      </c>
      <c r="F320" s="211" t="s">
        <v>877</v>
      </c>
      <c r="G320" s="212" t="s">
        <v>175</v>
      </c>
      <c r="H320" s="213">
        <v>4</v>
      </c>
      <c r="I320" s="214"/>
      <c r="J320" s="215">
        <f>ROUND(I320*H320,2)</f>
        <v>0</v>
      </c>
      <c r="K320" s="211" t="s">
        <v>442</v>
      </c>
      <c r="L320" s="47"/>
      <c r="M320" s="216" t="s">
        <v>19</v>
      </c>
      <c r="N320" s="217" t="s">
        <v>42</v>
      </c>
      <c r="O320" s="87"/>
      <c r="P320" s="218">
        <f>O320*H320</f>
        <v>0</v>
      </c>
      <c r="Q320" s="218">
        <v>1.0000000000000001E-05</v>
      </c>
      <c r="R320" s="218">
        <f>Q320*H320</f>
        <v>4.0000000000000003E-05</v>
      </c>
      <c r="S320" s="218">
        <v>0</v>
      </c>
      <c r="T320" s="219">
        <f>S320*H320</f>
        <v>0</v>
      </c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R320" s="220" t="s">
        <v>139</v>
      </c>
      <c r="AT320" s="220" t="s">
        <v>134</v>
      </c>
      <c r="AU320" s="220" t="s">
        <v>80</v>
      </c>
      <c r="AY320" s="20" t="s">
        <v>133</v>
      </c>
      <c r="BE320" s="221">
        <f>IF(N320="základní",J320,0)</f>
        <v>0</v>
      </c>
      <c r="BF320" s="221">
        <f>IF(N320="snížená",J320,0)</f>
        <v>0</v>
      </c>
      <c r="BG320" s="221">
        <f>IF(N320="zákl. přenesená",J320,0)</f>
        <v>0</v>
      </c>
      <c r="BH320" s="221">
        <f>IF(N320="sníž. přenesená",J320,0)</f>
        <v>0</v>
      </c>
      <c r="BI320" s="221">
        <f>IF(N320="nulová",J320,0)</f>
        <v>0</v>
      </c>
      <c r="BJ320" s="20" t="s">
        <v>78</v>
      </c>
      <c r="BK320" s="221">
        <f>ROUND(I320*H320,2)</f>
        <v>0</v>
      </c>
      <c r="BL320" s="20" t="s">
        <v>139</v>
      </c>
      <c r="BM320" s="220" t="s">
        <v>878</v>
      </c>
    </row>
    <row r="321" s="2" customFormat="1">
      <c r="A321" s="41"/>
      <c r="B321" s="42"/>
      <c r="C321" s="43"/>
      <c r="D321" s="241" t="s">
        <v>444</v>
      </c>
      <c r="E321" s="43"/>
      <c r="F321" s="242" t="s">
        <v>879</v>
      </c>
      <c r="G321" s="43"/>
      <c r="H321" s="43"/>
      <c r="I321" s="224"/>
      <c r="J321" s="43"/>
      <c r="K321" s="43"/>
      <c r="L321" s="47"/>
      <c r="M321" s="225"/>
      <c r="N321" s="226"/>
      <c r="O321" s="87"/>
      <c r="P321" s="87"/>
      <c r="Q321" s="87"/>
      <c r="R321" s="87"/>
      <c r="S321" s="87"/>
      <c r="T321" s="88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T321" s="20" t="s">
        <v>444</v>
      </c>
      <c r="AU321" s="20" t="s">
        <v>80</v>
      </c>
    </row>
    <row r="322" s="14" customFormat="1">
      <c r="A322" s="14"/>
      <c r="B322" s="266"/>
      <c r="C322" s="267"/>
      <c r="D322" s="222" t="s">
        <v>468</v>
      </c>
      <c r="E322" s="268" t="s">
        <v>19</v>
      </c>
      <c r="F322" s="269" t="s">
        <v>880</v>
      </c>
      <c r="G322" s="267"/>
      <c r="H322" s="270">
        <v>4</v>
      </c>
      <c r="I322" s="271"/>
      <c r="J322" s="267"/>
      <c r="K322" s="267"/>
      <c r="L322" s="272"/>
      <c r="M322" s="273"/>
      <c r="N322" s="274"/>
      <c r="O322" s="274"/>
      <c r="P322" s="274"/>
      <c r="Q322" s="274"/>
      <c r="R322" s="274"/>
      <c r="S322" s="274"/>
      <c r="T322" s="275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76" t="s">
        <v>468</v>
      </c>
      <c r="AU322" s="276" t="s">
        <v>80</v>
      </c>
      <c r="AV322" s="14" t="s">
        <v>80</v>
      </c>
      <c r="AW322" s="14" t="s">
        <v>33</v>
      </c>
      <c r="AX322" s="14" t="s">
        <v>78</v>
      </c>
      <c r="AY322" s="276" t="s">
        <v>133</v>
      </c>
    </row>
    <row r="323" s="2" customFormat="1" ht="24.15" customHeight="1">
      <c r="A323" s="41"/>
      <c r="B323" s="42"/>
      <c r="C323" s="256" t="s">
        <v>349</v>
      </c>
      <c r="D323" s="256" t="s">
        <v>464</v>
      </c>
      <c r="E323" s="257" t="s">
        <v>881</v>
      </c>
      <c r="F323" s="258" t="s">
        <v>882</v>
      </c>
      <c r="G323" s="259" t="s">
        <v>175</v>
      </c>
      <c r="H323" s="260">
        <v>4.0599999999999996</v>
      </c>
      <c r="I323" s="261"/>
      <c r="J323" s="262">
        <f>ROUND(I323*H323,2)</f>
        <v>0</v>
      </c>
      <c r="K323" s="258" t="s">
        <v>442</v>
      </c>
      <c r="L323" s="263"/>
      <c r="M323" s="264" t="s">
        <v>19</v>
      </c>
      <c r="N323" s="265" t="s">
        <v>42</v>
      </c>
      <c r="O323" s="87"/>
      <c r="P323" s="218">
        <f>O323*H323</f>
        <v>0</v>
      </c>
      <c r="Q323" s="218">
        <v>0.0014</v>
      </c>
      <c r="R323" s="218">
        <f>Q323*H323</f>
        <v>0.0056839999999999998</v>
      </c>
      <c r="S323" s="218">
        <v>0</v>
      </c>
      <c r="T323" s="219">
        <f>S323*H323</f>
        <v>0</v>
      </c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R323" s="220" t="s">
        <v>153</v>
      </c>
      <c r="AT323" s="220" t="s">
        <v>464</v>
      </c>
      <c r="AU323" s="220" t="s">
        <v>80</v>
      </c>
      <c r="AY323" s="20" t="s">
        <v>133</v>
      </c>
      <c r="BE323" s="221">
        <f>IF(N323="základní",J323,0)</f>
        <v>0</v>
      </c>
      <c r="BF323" s="221">
        <f>IF(N323="snížená",J323,0)</f>
        <v>0</v>
      </c>
      <c r="BG323" s="221">
        <f>IF(N323="zákl. přenesená",J323,0)</f>
        <v>0</v>
      </c>
      <c r="BH323" s="221">
        <f>IF(N323="sníž. přenesená",J323,0)</f>
        <v>0</v>
      </c>
      <c r="BI323" s="221">
        <f>IF(N323="nulová",J323,0)</f>
        <v>0</v>
      </c>
      <c r="BJ323" s="20" t="s">
        <v>78</v>
      </c>
      <c r="BK323" s="221">
        <f>ROUND(I323*H323,2)</f>
        <v>0</v>
      </c>
      <c r="BL323" s="20" t="s">
        <v>139</v>
      </c>
      <c r="BM323" s="220" t="s">
        <v>883</v>
      </c>
    </row>
    <row r="324" s="14" customFormat="1">
      <c r="A324" s="14"/>
      <c r="B324" s="266"/>
      <c r="C324" s="267"/>
      <c r="D324" s="222" t="s">
        <v>468</v>
      </c>
      <c r="E324" s="267"/>
      <c r="F324" s="269" t="s">
        <v>884</v>
      </c>
      <c r="G324" s="267"/>
      <c r="H324" s="270">
        <v>4.0599999999999996</v>
      </c>
      <c r="I324" s="271"/>
      <c r="J324" s="267"/>
      <c r="K324" s="267"/>
      <c r="L324" s="272"/>
      <c r="M324" s="273"/>
      <c r="N324" s="274"/>
      <c r="O324" s="274"/>
      <c r="P324" s="274"/>
      <c r="Q324" s="274"/>
      <c r="R324" s="274"/>
      <c r="S324" s="274"/>
      <c r="T324" s="275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76" t="s">
        <v>468</v>
      </c>
      <c r="AU324" s="276" t="s">
        <v>80</v>
      </c>
      <c r="AV324" s="14" t="s">
        <v>80</v>
      </c>
      <c r="AW324" s="14" t="s">
        <v>4</v>
      </c>
      <c r="AX324" s="14" t="s">
        <v>78</v>
      </c>
      <c r="AY324" s="276" t="s">
        <v>133</v>
      </c>
    </row>
    <row r="325" s="2" customFormat="1" ht="44.25" customHeight="1">
      <c r="A325" s="41"/>
      <c r="B325" s="42"/>
      <c r="C325" s="209" t="s">
        <v>243</v>
      </c>
      <c r="D325" s="209" t="s">
        <v>134</v>
      </c>
      <c r="E325" s="210" t="s">
        <v>885</v>
      </c>
      <c r="F325" s="211" t="s">
        <v>886</v>
      </c>
      <c r="G325" s="212" t="s">
        <v>175</v>
      </c>
      <c r="H325" s="213">
        <v>2.1600000000000001</v>
      </c>
      <c r="I325" s="214"/>
      <c r="J325" s="215">
        <f>ROUND(I325*H325,2)</f>
        <v>0</v>
      </c>
      <c r="K325" s="211" t="s">
        <v>442</v>
      </c>
      <c r="L325" s="47"/>
      <c r="M325" s="216" t="s">
        <v>19</v>
      </c>
      <c r="N325" s="217" t="s">
        <v>42</v>
      </c>
      <c r="O325" s="87"/>
      <c r="P325" s="218">
        <f>O325*H325</f>
        <v>0</v>
      </c>
      <c r="Q325" s="218">
        <v>0.00131</v>
      </c>
      <c r="R325" s="218">
        <f>Q325*H325</f>
        <v>0.0028296000000000003</v>
      </c>
      <c r="S325" s="218">
        <v>0</v>
      </c>
      <c r="T325" s="219">
        <f>S325*H325</f>
        <v>0</v>
      </c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R325" s="220" t="s">
        <v>139</v>
      </c>
      <c r="AT325" s="220" t="s">
        <v>134</v>
      </c>
      <c r="AU325" s="220" t="s">
        <v>80</v>
      </c>
      <c r="AY325" s="20" t="s">
        <v>133</v>
      </c>
      <c r="BE325" s="221">
        <f>IF(N325="základní",J325,0)</f>
        <v>0</v>
      </c>
      <c r="BF325" s="221">
        <f>IF(N325="snížená",J325,0)</f>
        <v>0</v>
      </c>
      <c r="BG325" s="221">
        <f>IF(N325="zákl. přenesená",J325,0)</f>
        <v>0</v>
      </c>
      <c r="BH325" s="221">
        <f>IF(N325="sníž. přenesená",J325,0)</f>
        <v>0</v>
      </c>
      <c r="BI325" s="221">
        <f>IF(N325="nulová",J325,0)</f>
        <v>0</v>
      </c>
      <c r="BJ325" s="20" t="s">
        <v>78</v>
      </c>
      <c r="BK325" s="221">
        <f>ROUND(I325*H325,2)</f>
        <v>0</v>
      </c>
      <c r="BL325" s="20" t="s">
        <v>139</v>
      </c>
      <c r="BM325" s="220" t="s">
        <v>887</v>
      </c>
    </row>
    <row r="326" s="2" customFormat="1">
      <c r="A326" s="41"/>
      <c r="B326" s="42"/>
      <c r="C326" s="43"/>
      <c r="D326" s="241" t="s">
        <v>444</v>
      </c>
      <c r="E326" s="43"/>
      <c r="F326" s="242" t="s">
        <v>888</v>
      </c>
      <c r="G326" s="43"/>
      <c r="H326" s="43"/>
      <c r="I326" s="224"/>
      <c r="J326" s="43"/>
      <c r="K326" s="43"/>
      <c r="L326" s="47"/>
      <c r="M326" s="225"/>
      <c r="N326" s="226"/>
      <c r="O326" s="87"/>
      <c r="P326" s="87"/>
      <c r="Q326" s="87"/>
      <c r="R326" s="87"/>
      <c r="S326" s="87"/>
      <c r="T326" s="88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T326" s="20" t="s">
        <v>444</v>
      </c>
      <c r="AU326" s="20" t="s">
        <v>80</v>
      </c>
    </row>
    <row r="327" s="14" customFormat="1">
      <c r="A327" s="14"/>
      <c r="B327" s="266"/>
      <c r="C327" s="267"/>
      <c r="D327" s="222" t="s">
        <v>468</v>
      </c>
      <c r="E327" s="268" t="s">
        <v>19</v>
      </c>
      <c r="F327" s="269" t="s">
        <v>889</v>
      </c>
      <c r="G327" s="267"/>
      <c r="H327" s="270">
        <v>1.71</v>
      </c>
      <c r="I327" s="271"/>
      <c r="J327" s="267"/>
      <c r="K327" s="267"/>
      <c r="L327" s="272"/>
      <c r="M327" s="273"/>
      <c r="N327" s="274"/>
      <c r="O327" s="274"/>
      <c r="P327" s="274"/>
      <c r="Q327" s="274"/>
      <c r="R327" s="274"/>
      <c r="S327" s="274"/>
      <c r="T327" s="275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76" t="s">
        <v>468</v>
      </c>
      <c r="AU327" s="276" t="s">
        <v>80</v>
      </c>
      <c r="AV327" s="14" t="s">
        <v>80</v>
      </c>
      <c r="AW327" s="14" t="s">
        <v>33</v>
      </c>
      <c r="AX327" s="14" t="s">
        <v>71</v>
      </c>
      <c r="AY327" s="276" t="s">
        <v>133</v>
      </c>
    </row>
    <row r="328" s="14" customFormat="1">
      <c r="A328" s="14"/>
      <c r="B328" s="266"/>
      <c r="C328" s="267"/>
      <c r="D328" s="222" t="s">
        <v>468</v>
      </c>
      <c r="E328" s="268" t="s">
        <v>19</v>
      </c>
      <c r="F328" s="269" t="s">
        <v>890</v>
      </c>
      <c r="G328" s="267"/>
      <c r="H328" s="270">
        <v>0.45000000000000001</v>
      </c>
      <c r="I328" s="271"/>
      <c r="J328" s="267"/>
      <c r="K328" s="267"/>
      <c r="L328" s="272"/>
      <c r="M328" s="273"/>
      <c r="N328" s="274"/>
      <c r="O328" s="274"/>
      <c r="P328" s="274"/>
      <c r="Q328" s="274"/>
      <c r="R328" s="274"/>
      <c r="S328" s="274"/>
      <c r="T328" s="275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76" t="s">
        <v>468</v>
      </c>
      <c r="AU328" s="276" t="s">
        <v>80</v>
      </c>
      <c r="AV328" s="14" t="s">
        <v>80</v>
      </c>
      <c r="AW328" s="14" t="s">
        <v>33</v>
      </c>
      <c r="AX328" s="14" t="s">
        <v>71</v>
      </c>
      <c r="AY328" s="276" t="s">
        <v>133</v>
      </c>
    </row>
    <row r="329" s="15" customFormat="1">
      <c r="A329" s="15"/>
      <c r="B329" s="282"/>
      <c r="C329" s="283"/>
      <c r="D329" s="222" t="s">
        <v>468</v>
      </c>
      <c r="E329" s="284" t="s">
        <v>19</v>
      </c>
      <c r="F329" s="285" t="s">
        <v>617</v>
      </c>
      <c r="G329" s="283"/>
      <c r="H329" s="286">
        <v>2.1600000000000001</v>
      </c>
      <c r="I329" s="287"/>
      <c r="J329" s="283"/>
      <c r="K329" s="283"/>
      <c r="L329" s="288"/>
      <c r="M329" s="289"/>
      <c r="N329" s="290"/>
      <c r="O329" s="290"/>
      <c r="P329" s="290"/>
      <c r="Q329" s="290"/>
      <c r="R329" s="290"/>
      <c r="S329" s="290"/>
      <c r="T329" s="291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292" t="s">
        <v>468</v>
      </c>
      <c r="AU329" s="292" t="s">
        <v>80</v>
      </c>
      <c r="AV329" s="15" t="s">
        <v>139</v>
      </c>
      <c r="AW329" s="15" t="s">
        <v>33</v>
      </c>
      <c r="AX329" s="15" t="s">
        <v>78</v>
      </c>
      <c r="AY329" s="292" t="s">
        <v>133</v>
      </c>
    </row>
    <row r="330" s="2" customFormat="1" ht="33" customHeight="1">
      <c r="A330" s="41"/>
      <c r="B330" s="42"/>
      <c r="C330" s="209" t="s">
        <v>358</v>
      </c>
      <c r="D330" s="209" t="s">
        <v>134</v>
      </c>
      <c r="E330" s="210" t="s">
        <v>891</v>
      </c>
      <c r="F330" s="211" t="s">
        <v>892</v>
      </c>
      <c r="G330" s="212" t="s">
        <v>175</v>
      </c>
      <c r="H330" s="213">
        <v>2</v>
      </c>
      <c r="I330" s="214"/>
      <c r="J330" s="215">
        <f>ROUND(I330*H330,2)</f>
        <v>0</v>
      </c>
      <c r="K330" s="211" t="s">
        <v>442</v>
      </c>
      <c r="L330" s="47"/>
      <c r="M330" s="216" t="s">
        <v>19</v>
      </c>
      <c r="N330" s="217" t="s">
        <v>42</v>
      </c>
      <c r="O330" s="87"/>
      <c r="P330" s="218">
        <f>O330*H330</f>
        <v>0</v>
      </c>
      <c r="Q330" s="218">
        <v>0</v>
      </c>
      <c r="R330" s="218">
        <f>Q330*H330</f>
        <v>0</v>
      </c>
      <c r="S330" s="218">
        <v>0.0050000000000000001</v>
      </c>
      <c r="T330" s="219">
        <f>S330*H330</f>
        <v>0.01</v>
      </c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R330" s="220" t="s">
        <v>139</v>
      </c>
      <c r="AT330" s="220" t="s">
        <v>134</v>
      </c>
      <c r="AU330" s="220" t="s">
        <v>80</v>
      </c>
      <c r="AY330" s="20" t="s">
        <v>133</v>
      </c>
      <c r="BE330" s="221">
        <f>IF(N330="základní",J330,0)</f>
        <v>0</v>
      </c>
      <c r="BF330" s="221">
        <f>IF(N330="snížená",J330,0)</f>
        <v>0</v>
      </c>
      <c r="BG330" s="221">
        <f>IF(N330="zákl. přenesená",J330,0)</f>
        <v>0</v>
      </c>
      <c r="BH330" s="221">
        <f>IF(N330="sníž. přenesená",J330,0)</f>
        <v>0</v>
      </c>
      <c r="BI330" s="221">
        <f>IF(N330="nulová",J330,0)</f>
        <v>0</v>
      </c>
      <c r="BJ330" s="20" t="s">
        <v>78</v>
      </c>
      <c r="BK330" s="221">
        <f>ROUND(I330*H330,2)</f>
        <v>0</v>
      </c>
      <c r="BL330" s="20" t="s">
        <v>139</v>
      </c>
      <c r="BM330" s="220" t="s">
        <v>893</v>
      </c>
    </row>
    <row r="331" s="2" customFormat="1">
      <c r="A331" s="41"/>
      <c r="B331" s="42"/>
      <c r="C331" s="43"/>
      <c r="D331" s="241" t="s">
        <v>444</v>
      </c>
      <c r="E331" s="43"/>
      <c r="F331" s="242" t="s">
        <v>894</v>
      </c>
      <c r="G331" s="43"/>
      <c r="H331" s="43"/>
      <c r="I331" s="224"/>
      <c r="J331" s="43"/>
      <c r="K331" s="43"/>
      <c r="L331" s="47"/>
      <c r="M331" s="225"/>
      <c r="N331" s="226"/>
      <c r="O331" s="87"/>
      <c r="P331" s="87"/>
      <c r="Q331" s="87"/>
      <c r="R331" s="87"/>
      <c r="S331" s="87"/>
      <c r="T331" s="88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T331" s="20" t="s">
        <v>444</v>
      </c>
      <c r="AU331" s="20" t="s">
        <v>80</v>
      </c>
    </row>
    <row r="332" s="14" customFormat="1">
      <c r="A332" s="14"/>
      <c r="B332" s="266"/>
      <c r="C332" s="267"/>
      <c r="D332" s="222" t="s">
        <v>468</v>
      </c>
      <c r="E332" s="268" t="s">
        <v>19</v>
      </c>
      <c r="F332" s="269" t="s">
        <v>895</v>
      </c>
      <c r="G332" s="267"/>
      <c r="H332" s="270">
        <v>2</v>
      </c>
      <c r="I332" s="271"/>
      <c r="J332" s="267"/>
      <c r="K332" s="267"/>
      <c r="L332" s="272"/>
      <c r="M332" s="273"/>
      <c r="N332" s="274"/>
      <c r="O332" s="274"/>
      <c r="P332" s="274"/>
      <c r="Q332" s="274"/>
      <c r="R332" s="274"/>
      <c r="S332" s="274"/>
      <c r="T332" s="275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76" t="s">
        <v>468</v>
      </c>
      <c r="AU332" s="276" t="s">
        <v>80</v>
      </c>
      <c r="AV332" s="14" t="s">
        <v>80</v>
      </c>
      <c r="AW332" s="14" t="s">
        <v>33</v>
      </c>
      <c r="AX332" s="14" t="s">
        <v>78</v>
      </c>
      <c r="AY332" s="276" t="s">
        <v>133</v>
      </c>
    </row>
    <row r="333" s="2" customFormat="1" ht="44.25" customHeight="1">
      <c r="A333" s="41"/>
      <c r="B333" s="42"/>
      <c r="C333" s="209" t="s">
        <v>248</v>
      </c>
      <c r="D333" s="209" t="s">
        <v>134</v>
      </c>
      <c r="E333" s="210" t="s">
        <v>896</v>
      </c>
      <c r="F333" s="211" t="s">
        <v>897</v>
      </c>
      <c r="G333" s="212" t="s">
        <v>175</v>
      </c>
      <c r="H333" s="213">
        <v>20.41</v>
      </c>
      <c r="I333" s="214"/>
      <c r="J333" s="215">
        <f>ROUND(I333*H333,2)</f>
        <v>0</v>
      </c>
      <c r="K333" s="211" t="s">
        <v>442</v>
      </c>
      <c r="L333" s="47"/>
      <c r="M333" s="216" t="s">
        <v>19</v>
      </c>
      <c r="N333" s="217" t="s">
        <v>42</v>
      </c>
      <c r="O333" s="87"/>
      <c r="P333" s="218">
        <f>O333*H333</f>
        <v>0</v>
      </c>
      <c r="Q333" s="218">
        <v>0.01235</v>
      </c>
      <c r="R333" s="218">
        <f>Q333*H333</f>
        <v>0.2520635</v>
      </c>
      <c r="S333" s="218">
        <v>0</v>
      </c>
      <c r="T333" s="219">
        <f>S333*H333</f>
        <v>0</v>
      </c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R333" s="220" t="s">
        <v>139</v>
      </c>
      <c r="AT333" s="220" t="s">
        <v>134</v>
      </c>
      <c r="AU333" s="220" t="s">
        <v>80</v>
      </c>
      <c r="AY333" s="20" t="s">
        <v>133</v>
      </c>
      <c r="BE333" s="221">
        <f>IF(N333="základní",J333,0)</f>
        <v>0</v>
      </c>
      <c r="BF333" s="221">
        <f>IF(N333="snížená",J333,0)</f>
        <v>0</v>
      </c>
      <c r="BG333" s="221">
        <f>IF(N333="zákl. přenesená",J333,0)</f>
        <v>0</v>
      </c>
      <c r="BH333" s="221">
        <f>IF(N333="sníž. přenesená",J333,0)</f>
        <v>0</v>
      </c>
      <c r="BI333" s="221">
        <f>IF(N333="nulová",J333,0)</f>
        <v>0</v>
      </c>
      <c r="BJ333" s="20" t="s">
        <v>78</v>
      </c>
      <c r="BK333" s="221">
        <f>ROUND(I333*H333,2)</f>
        <v>0</v>
      </c>
      <c r="BL333" s="20" t="s">
        <v>139</v>
      </c>
      <c r="BM333" s="220" t="s">
        <v>898</v>
      </c>
    </row>
    <row r="334" s="2" customFormat="1">
      <c r="A334" s="41"/>
      <c r="B334" s="42"/>
      <c r="C334" s="43"/>
      <c r="D334" s="241" t="s">
        <v>444</v>
      </c>
      <c r="E334" s="43"/>
      <c r="F334" s="242" t="s">
        <v>899</v>
      </c>
      <c r="G334" s="43"/>
      <c r="H334" s="43"/>
      <c r="I334" s="224"/>
      <c r="J334" s="43"/>
      <c r="K334" s="43"/>
      <c r="L334" s="47"/>
      <c r="M334" s="225"/>
      <c r="N334" s="226"/>
      <c r="O334" s="87"/>
      <c r="P334" s="87"/>
      <c r="Q334" s="87"/>
      <c r="R334" s="87"/>
      <c r="S334" s="87"/>
      <c r="T334" s="88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T334" s="20" t="s">
        <v>444</v>
      </c>
      <c r="AU334" s="20" t="s">
        <v>80</v>
      </c>
    </row>
    <row r="335" s="14" customFormat="1">
      <c r="A335" s="14"/>
      <c r="B335" s="266"/>
      <c r="C335" s="267"/>
      <c r="D335" s="222" t="s">
        <v>468</v>
      </c>
      <c r="E335" s="268" t="s">
        <v>19</v>
      </c>
      <c r="F335" s="269" t="s">
        <v>889</v>
      </c>
      <c r="G335" s="267"/>
      <c r="H335" s="270">
        <v>1.71</v>
      </c>
      <c r="I335" s="271"/>
      <c r="J335" s="267"/>
      <c r="K335" s="267"/>
      <c r="L335" s="272"/>
      <c r="M335" s="273"/>
      <c r="N335" s="274"/>
      <c r="O335" s="274"/>
      <c r="P335" s="274"/>
      <c r="Q335" s="274"/>
      <c r="R335" s="274"/>
      <c r="S335" s="274"/>
      <c r="T335" s="275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76" t="s">
        <v>468</v>
      </c>
      <c r="AU335" s="276" t="s">
        <v>80</v>
      </c>
      <c r="AV335" s="14" t="s">
        <v>80</v>
      </c>
      <c r="AW335" s="14" t="s">
        <v>33</v>
      </c>
      <c r="AX335" s="14" t="s">
        <v>71</v>
      </c>
      <c r="AY335" s="276" t="s">
        <v>133</v>
      </c>
    </row>
    <row r="336" s="14" customFormat="1">
      <c r="A336" s="14"/>
      <c r="B336" s="266"/>
      <c r="C336" s="267"/>
      <c r="D336" s="222" t="s">
        <v>468</v>
      </c>
      <c r="E336" s="268" t="s">
        <v>19</v>
      </c>
      <c r="F336" s="269" t="s">
        <v>900</v>
      </c>
      <c r="G336" s="267"/>
      <c r="H336" s="270">
        <v>18.699999999999999</v>
      </c>
      <c r="I336" s="271"/>
      <c r="J336" s="267"/>
      <c r="K336" s="267"/>
      <c r="L336" s="272"/>
      <c r="M336" s="273"/>
      <c r="N336" s="274"/>
      <c r="O336" s="274"/>
      <c r="P336" s="274"/>
      <c r="Q336" s="274"/>
      <c r="R336" s="274"/>
      <c r="S336" s="274"/>
      <c r="T336" s="275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76" t="s">
        <v>468</v>
      </c>
      <c r="AU336" s="276" t="s">
        <v>80</v>
      </c>
      <c r="AV336" s="14" t="s">
        <v>80</v>
      </c>
      <c r="AW336" s="14" t="s">
        <v>33</v>
      </c>
      <c r="AX336" s="14" t="s">
        <v>71</v>
      </c>
      <c r="AY336" s="276" t="s">
        <v>133</v>
      </c>
    </row>
    <row r="337" s="15" customFormat="1">
      <c r="A337" s="15"/>
      <c r="B337" s="282"/>
      <c r="C337" s="283"/>
      <c r="D337" s="222" t="s">
        <v>468</v>
      </c>
      <c r="E337" s="284" t="s">
        <v>19</v>
      </c>
      <c r="F337" s="285" t="s">
        <v>617</v>
      </c>
      <c r="G337" s="283"/>
      <c r="H337" s="286">
        <v>20.41</v>
      </c>
      <c r="I337" s="287"/>
      <c r="J337" s="283"/>
      <c r="K337" s="283"/>
      <c r="L337" s="288"/>
      <c r="M337" s="289"/>
      <c r="N337" s="290"/>
      <c r="O337" s="290"/>
      <c r="P337" s="290"/>
      <c r="Q337" s="290"/>
      <c r="R337" s="290"/>
      <c r="S337" s="290"/>
      <c r="T337" s="291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92" t="s">
        <v>468</v>
      </c>
      <c r="AU337" s="292" t="s">
        <v>80</v>
      </c>
      <c r="AV337" s="15" t="s">
        <v>139</v>
      </c>
      <c r="AW337" s="15" t="s">
        <v>33</v>
      </c>
      <c r="AX337" s="15" t="s">
        <v>78</v>
      </c>
      <c r="AY337" s="292" t="s">
        <v>133</v>
      </c>
    </row>
    <row r="338" s="2" customFormat="1" ht="37.8" customHeight="1">
      <c r="A338" s="41"/>
      <c r="B338" s="42"/>
      <c r="C338" s="209" t="s">
        <v>367</v>
      </c>
      <c r="D338" s="209" t="s">
        <v>134</v>
      </c>
      <c r="E338" s="210" t="s">
        <v>901</v>
      </c>
      <c r="F338" s="211" t="s">
        <v>902</v>
      </c>
      <c r="G338" s="212" t="s">
        <v>441</v>
      </c>
      <c r="H338" s="213">
        <v>1</v>
      </c>
      <c r="I338" s="214"/>
      <c r="J338" s="215">
        <f>ROUND(I338*H338,2)</f>
        <v>0</v>
      </c>
      <c r="K338" s="211" t="s">
        <v>442</v>
      </c>
      <c r="L338" s="47"/>
      <c r="M338" s="216" t="s">
        <v>19</v>
      </c>
      <c r="N338" s="217" t="s">
        <v>42</v>
      </c>
      <c r="O338" s="87"/>
      <c r="P338" s="218">
        <f>O338*H338</f>
        <v>0</v>
      </c>
      <c r="Q338" s="218">
        <v>0</v>
      </c>
      <c r="R338" s="218">
        <f>Q338*H338</f>
        <v>0</v>
      </c>
      <c r="S338" s="218">
        <v>0</v>
      </c>
      <c r="T338" s="219">
        <f>S338*H338</f>
        <v>0</v>
      </c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R338" s="220" t="s">
        <v>139</v>
      </c>
      <c r="AT338" s="220" t="s">
        <v>134</v>
      </c>
      <c r="AU338" s="220" t="s">
        <v>80</v>
      </c>
      <c r="AY338" s="20" t="s">
        <v>133</v>
      </c>
      <c r="BE338" s="221">
        <f>IF(N338="základní",J338,0)</f>
        <v>0</v>
      </c>
      <c r="BF338" s="221">
        <f>IF(N338="snížená",J338,0)</f>
        <v>0</v>
      </c>
      <c r="BG338" s="221">
        <f>IF(N338="zákl. přenesená",J338,0)</f>
        <v>0</v>
      </c>
      <c r="BH338" s="221">
        <f>IF(N338="sníž. přenesená",J338,0)</f>
        <v>0</v>
      </c>
      <c r="BI338" s="221">
        <f>IF(N338="nulová",J338,0)</f>
        <v>0</v>
      </c>
      <c r="BJ338" s="20" t="s">
        <v>78</v>
      </c>
      <c r="BK338" s="221">
        <f>ROUND(I338*H338,2)</f>
        <v>0</v>
      </c>
      <c r="BL338" s="20" t="s">
        <v>139</v>
      </c>
      <c r="BM338" s="220" t="s">
        <v>903</v>
      </c>
    </row>
    <row r="339" s="2" customFormat="1">
      <c r="A339" s="41"/>
      <c r="B339" s="42"/>
      <c r="C339" s="43"/>
      <c r="D339" s="241" t="s">
        <v>444</v>
      </c>
      <c r="E339" s="43"/>
      <c r="F339" s="242" t="s">
        <v>904</v>
      </c>
      <c r="G339" s="43"/>
      <c r="H339" s="43"/>
      <c r="I339" s="224"/>
      <c r="J339" s="43"/>
      <c r="K339" s="43"/>
      <c r="L339" s="47"/>
      <c r="M339" s="225"/>
      <c r="N339" s="226"/>
      <c r="O339" s="87"/>
      <c r="P339" s="87"/>
      <c r="Q339" s="87"/>
      <c r="R339" s="87"/>
      <c r="S339" s="87"/>
      <c r="T339" s="88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T339" s="20" t="s">
        <v>444</v>
      </c>
      <c r="AU339" s="20" t="s">
        <v>80</v>
      </c>
    </row>
    <row r="340" s="2" customFormat="1" ht="33" customHeight="1">
      <c r="A340" s="41"/>
      <c r="B340" s="42"/>
      <c r="C340" s="256" t="s">
        <v>252</v>
      </c>
      <c r="D340" s="256" t="s">
        <v>464</v>
      </c>
      <c r="E340" s="257" t="s">
        <v>905</v>
      </c>
      <c r="F340" s="258" t="s">
        <v>906</v>
      </c>
      <c r="G340" s="259" t="s">
        <v>441</v>
      </c>
      <c r="H340" s="260">
        <v>1</v>
      </c>
      <c r="I340" s="261"/>
      <c r="J340" s="262">
        <f>ROUND(I340*H340,2)</f>
        <v>0</v>
      </c>
      <c r="K340" s="258" t="s">
        <v>442</v>
      </c>
      <c r="L340" s="263"/>
      <c r="M340" s="264" t="s">
        <v>19</v>
      </c>
      <c r="N340" s="265" t="s">
        <v>42</v>
      </c>
      <c r="O340" s="87"/>
      <c r="P340" s="218">
        <f>O340*H340</f>
        <v>0</v>
      </c>
      <c r="Q340" s="218">
        <v>0.0071999999999999998</v>
      </c>
      <c r="R340" s="218">
        <f>Q340*H340</f>
        <v>0.0071999999999999998</v>
      </c>
      <c r="S340" s="218">
        <v>0</v>
      </c>
      <c r="T340" s="219">
        <f>S340*H340</f>
        <v>0</v>
      </c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R340" s="220" t="s">
        <v>153</v>
      </c>
      <c r="AT340" s="220" t="s">
        <v>464</v>
      </c>
      <c r="AU340" s="220" t="s">
        <v>80</v>
      </c>
      <c r="AY340" s="20" t="s">
        <v>133</v>
      </c>
      <c r="BE340" s="221">
        <f>IF(N340="základní",J340,0)</f>
        <v>0</v>
      </c>
      <c r="BF340" s="221">
        <f>IF(N340="snížená",J340,0)</f>
        <v>0</v>
      </c>
      <c r="BG340" s="221">
        <f>IF(N340="zákl. přenesená",J340,0)</f>
        <v>0</v>
      </c>
      <c r="BH340" s="221">
        <f>IF(N340="sníž. přenesená",J340,0)</f>
        <v>0</v>
      </c>
      <c r="BI340" s="221">
        <f>IF(N340="nulová",J340,0)</f>
        <v>0</v>
      </c>
      <c r="BJ340" s="20" t="s">
        <v>78</v>
      </c>
      <c r="BK340" s="221">
        <f>ROUND(I340*H340,2)</f>
        <v>0</v>
      </c>
      <c r="BL340" s="20" t="s">
        <v>139</v>
      </c>
      <c r="BM340" s="220" t="s">
        <v>907</v>
      </c>
    </row>
    <row r="341" s="2" customFormat="1">
      <c r="A341" s="41"/>
      <c r="B341" s="42"/>
      <c r="C341" s="43"/>
      <c r="D341" s="222" t="s">
        <v>140</v>
      </c>
      <c r="E341" s="43"/>
      <c r="F341" s="223" t="s">
        <v>908</v>
      </c>
      <c r="G341" s="43"/>
      <c r="H341" s="43"/>
      <c r="I341" s="224"/>
      <c r="J341" s="43"/>
      <c r="K341" s="43"/>
      <c r="L341" s="47"/>
      <c r="M341" s="225"/>
      <c r="N341" s="226"/>
      <c r="O341" s="87"/>
      <c r="P341" s="87"/>
      <c r="Q341" s="87"/>
      <c r="R341" s="87"/>
      <c r="S341" s="87"/>
      <c r="T341" s="88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T341" s="20" t="s">
        <v>140</v>
      </c>
      <c r="AU341" s="20" t="s">
        <v>80</v>
      </c>
    </row>
    <row r="342" s="2" customFormat="1" ht="44.25" customHeight="1">
      <c r="A342" s="41"/>
      <c r="B342" s="42"/>
      <c r="C342" s="209" t="s">
        <v>375</v>
      </c>
      <c r="D342" s="209" t="s">
        <v>134</v>
      </c>
      <c r="E342" s="210" t="s">
        <v>909</v>
      </c>
      <c r="F342" s="211" t="s">
        <v>910</v>
      </c>
      <c r="G342" s="212" t="s">
        <v>441</v>
      </c>
      <c r="H342" s="213">
        <v>2</v>
      </c>
      <c r="I342" s="214"/>
      <c r="J342" s="215">
        <f>ROUND(I342*H342,2)</f>
        <v>0</v>
      </c>
      <c r="K342" s="211" t="s">
        <v>442</v>
      </c>
      <c r="L342" s="47"/>
      <c r="M342" s="216" t="s">
        <v>19</v>
      </c>
      <c r="N342" s="217" t="s">
        <v>42</v>
      </c>
      <c r="O342" s="87"/>
      <c r="P342" s="218">
        <f>O342*H342</f>
        <v>0</v>
      </c>
      <c r="Q342" s="218">
        <v>8.0000000000000007E-05</v>
      </c>
      <c r="R342" s="218">
        <f>Q342*H342</f>
        <v>0.00016000000000000001</v>
      </c>
      <c r="S342" s="218">
        <v>0</v>
      </c>
      <c r="T342" s="219">
        <f>S342*H342</f>
        <v>0</v>
      </c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R342" s="220" t="s">
        <v>139</v>
      </c>
      <c r="AT342" s="220" t="s">
        <v>134</v>
      </c>
      <c r="AU342" s="220" t="s">
        <v>80</v>
      </c>
      <c r="AY342" s="20" t="s">
        <v>133</v>
      </c>
      <c r="BE342" s="221">
        <f>IF(N342="základní",J342,0)</f>
        <v>0</v>
      </c>
      <c r="BF342" s="221">
        <f>IF(N342="snížená",J342,0)</f>
        <v>0</v>
      </c>
      <c r="BG342" s="221">
        <f>IF(N342="zákl. přenesená",J342,0)</f>
        <v>0</v>
      </c>
      <c r="BH342" s="221">
        <f>IF(N342="sníž. přenesená",J342,0)</f>
        <v>0</v>
      </c>
      <c r="BI342" s="221">
        <f>IF(N342="nulová",J342,0)</f>
        <v>0</v>
      </c>
      <c r="BJ342" s="20" t="s">
        <v>78</v>
      </c>
      <c r="BK342" s="221">
        <f>ROUND(I342*H342,2)</f>
        <v>0</v>
      </c>
      <c r="BL342" s="20" t="s">
        <v>139</v>
      </c>
      <c r="BM342" s="220" t="s">
        <v>911</v>
      </c>
    </row>
    <row r="343" s="2" customFormat="1">
      <c r="A343" s="41"/>
      <c r="B343" s="42"/>
      <c r="C343" s="43"/>
      <c r="D343" s="241" t="s">
        <v>444</v>
      </c>
      <c r="E343" s="43"/>
      <c r="F343" s="242" t="s">
        <v>912</v>
      </c>
      <c r="G343" s="43"/>
      <c r="H343" s="43"/>
      <c r="I343" s="224"/>
      <c r="J343" s="43"/>
      <c r="K343" s="43"/>
      <c r="L343" s="47"/>
      <c r="M343" s="225"/>
      <c r="N343" s="226"/>
      <c r="O343" s="87"/>
      <c r="P343" s="87"/>
      <c r="Q343" s="87"/>
      <c r="R343" s="87"/>
      <c r="S343" s="87"/>
      <c r="T343" s="88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T343" s="20" t="s">
        <v>444</v>
      </c>
      <c r="AU343" s="20" t="s">
        <v>80</v>
      </c>
    </row>
    <row r="344" s="14" customFormat="1">
      <c r="A344" s="14"/>
      <c r="B344" s="266"/>
      <c r="C344" s="267"/>
      <c r="D344" s="222" t="s">
        <v>468</v>
      </c>
      <c r="E344" s="268" t="s">
        <v>19</v>
      </c>
      <c r="F344" s="269" t="s">
        <v>913</v>
      </c>
      <c r="G344" s="267"/>
      <c r="H344" s="270">
        <v>1</v>
      </c>
      <c r="I344" s="271"/>
      <c r="J344" s="267"/>
      <c r="K344" s="267"/>
      <c r="L344" s="272"/>
      <c r="M344" s="273"/>
      <c r="N344" s="274"/>
      <c r="O344" s="274"/>
      <c r="P344" s="274"/>
      <c r="Q344" s="274"/>
      <c r="R344" s="274"/>
      <c r="S344" s="274"/>
      <c r="T344" s="275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76" t="s">
        <v>468</v>
      </c>
      <c r="AU344" s="276" t="s">
        <v>80</v>
      </c>
      <c r="AV344" s="14" t="s">
        <v>80</v>
      </c>
      <c r="AW344" s="14" t="s">
        <v>33</v>
      </c>
      <c r="AX344" s="14" t="s">
        <v>71</v>
      </c>
      <c r="AY344" s="276" t="s">
        <v>133</v>
      </c>
    </row>
    <row r="345" s="14" customFormat="1">
      <c r="A345" s="14"/>
      <c r="B345" s="266"/>
      <c r="C345" s="267"/>
      <c r="D345" s="222" t="s">
        <v>468</v>
      </c>
      <c r="E345" s="268" t="s">
        <v>19</v>
      </c>
      <c r="F345" s="269" t="s">
        <v>914</v>
      </c>
      <c r="G345" s="267"/>
      <c r="H345" s="270">
        <v>1</v>
      </c>
      <c r="I345" s="271"/>
      <c r="J345" s="267"/>
      <c r="K345" s="267"/>
      <c r="L345" s="272"/>
      <c r="M345" s="273"/>
      <c r="N345" s="274"/>
      <c r="O345" s="274"/>
      <c r="P345" s="274"/>
      <c r="Q345" s="274"/>
      <c r="R345" s="274"/>
      <c r="S345" s="274"/>
      <c r="T345" s="275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76" t="s">
        <v>468</v>
      </c>
      <c r="AU345" s="276" t="s">
        <v>80</v>
      </c>
      <c r="AV345" s="14" t="s">
        <v>80</v>
      </c>
      <c r="AW345" s="14" t="s">
        <v>33</v>
      </c>
      <c r="AX345" s="14" t="s">
        <v>71</v>
      </c>
      <c r="AY345" s="276" t="s">
        <v>133</v>
      </c>
    </row>
    <row r="346" s="15" customFormat="1">
      <c r="A346" s="15"/>
      <c r="B346" s="282"/>
      <c r="C346" s="283"/>
      <c r="D346" s="222" t="s">
        <v>468</v>
      </c>
      <c r="E346" s="284" t="s">
        <v>19</v>
      </c>
      <c r="F346" s="285" t="s">
        <v>617</v>
      </c>
      <c r="G346" s="283"/>
      <c r="H346" s="286">
        <v>2</v>
      </c>
      <c r="I346" s="287"/>
      <c r="J346" s="283"/>
      <c r="K346" s="283"/>
      <c r="L346" s="288"/>
      <c r="M346" s="289"/>
      <c r="N346" s="290"/>
      <c r="O346" s="290"/>
      <c r="P346" s="290"/>
      <c r="Q346" s="290"/>
      <c r="R346" s="290"/>
      <c r="S346" s="290"/>
      <c r="T346" s="291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92" t="s">
        <v>468</v>
      </c>
      <c r="AU346" s="292" t="s">
        <v>80</v>
      </c>
      <c r="AV346" s="15" t="s">
        <v>139</v>
      </c>
      <c r="AW346" s="15" t="s">
        <v>33</v>
      </c>
      <c r="AX346" s="15" t="s">
        <v>78</v>
      </c>
      <c r="AY346" s="292" t="s">
        <v>133</v>
      </c>
    </row>
    <row r="347" s="2" customFormat="1" ht="21.75" customHeight="1">
      <c r="A347" s="41"/>
      <c r="B347" s="42"/>
      <c r="C347" s="256" t="s">
        <v>259</v>
      </c>
      <c r="D347" s="256" t="s">
        <v>464</v>
      </c>
      <c r="E347" s="257" t="s">
        <v>915</v>
      </c>
      <c r="F347" s="258" t="s">
        <v>916</v>
      </c>
      <c r="G347" s="259" t="s">
        <v>441</v>
      </c>
      <c r="H347" s="260">
        <v>2</v>
      </c>
      <c r="I347" s="261"/>
      <c r="J347" s="262">
        <f>ROUND(I347*H347,2)</f>
        <v>0</v>
      </c>
      <c r="K347" s="258" t="s">
        <v>442</v>
      </c>
      <c r="L347" s="263"/>
      <c r="M347" s="264" t="s">
        <v>19</v>
      </c>
      <c r="N347" s="265" t="s">
        <v>42</v>
      </c>
      <c r="O347" s="87"/>
      <c r="P347" s="218">
        <f>O347*H347</f>
        <v>0</v>
      </c>
      <c r="Q347" s="218">
        <v>0.00059999999999999995</v>
      </c>
      <c r="R347" s="218">
        <f>Q347*H347</f>
        <v>0.0011999999999999999</v>
      </c>
      <c r="S347" s="218">
        <v>0</v>
      </c>
      <c r="T347" s="219">
        <f>S347*H347</f>
        <v>0</v>
      </c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R347" s="220" t="s">
        <v>153</v>
      </c>
      <c r="AT347" s="220" t="s">
        <v>464</v>
      </c>
      <c r="AU347" s="220" t="s">
        <v>80</v>
      </c>
      <c r="AY347" s="20" t="s">
        <v>133</v>
      </c>
      <c r="BE347" s="221">
        <f>IF(N347="základní",J347,0)</f>
        <v>0</v>
      </c>
      <c r="BF347" s="221">
        <f>IF(N347="snížená",J347,0)</f>
        <v>0</v>
      </c>
      <c r="BG347" s="221">
        <f>IF(N347="zákl. přenesená",J347,0)</f>
        <v>0</v>
      </c>
      <c r="BH347" s="221">
        <f>IF(N347="sníž. přenesená",J347,0)</f>
        <v>0</v>
      </c>
      <c r="BI347" s="221">
        <f>IF(N347="nulová",J347,0)</f>
        <v>0</v>
      </c>
      <c r="BJ347" s="20" t="s">
        <v>78</v>
      </c>
      <c r="BK347" s="221">
        <f>ROUND(I347*H347,2)</f>
        <v>0</v>
      </c>
      <c r="BL347" s="20" t="s">
        <v>139</v>
      </c>
      <c r="BM347" s="220" t="s">
        <v>917</v>
      </c>
    </row>
    <row r="348" s="2" customFormat="1" ht="33" customHeight="1">
      <c r="A348" s="41"/>
      <c r="B348" s="42"/>
      <c r="C348" s="209" t="s">
        <v>383</v>
      </c>
      <c r="D348" s="209" t="s">
        <v>134</v>
      </c>
      <c r="E348" s="210" t="s">
        <v>918</v>
      </c>
      <c r="F348" s="211" t="s">
        <v>919</v>
      </c>
      <c r="G348" s="212" t="s">
        <v>168</v>
      </c>
      <c r="H348" s="213">
        <v>1.3</v>
      </c>
      <c r="I348" s="214"/>
      <c r="J348" s="215">
        <f>ROUND(I348*H348,2)</f>
        <v>0</v>
      </c>
      <c r="K348" s="211" t="s">
        <v>442</v>
      </c>
      <c r="L348" s="47"/>
      <c r="M348" s="216" t="s">
        <v>19</v>
      </c>
      <c r="N348" s="217" t="s">
        <v>42</v>
      </c>
      <c r="O348" s="87"/>
      <c r="P348" s="218">
        <f>O348*H348</f>
        <v>0</v>
      </c>
      <c r="Q348" s="218">
        <v>0</v>
      </c>
      <c r="R348" s="218">
        <f>Q348*H348</f>
        <v>0</v>
      </c>
      <c r="S348" s="218">
        <v>1.5600000000000001</v>
      </c>
      <c r="T348" s="219">
        <f>S348*H348</f>
        <v>2.028</v>
      </c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R348" s="220" t="s">
        <v>139</v>
      </c>
      <c r="AT348" s="220" t="s">
        <v>134</v>
      </c>
      <c r="AU348" s="220" t="s">
        <v>80</v>
      </c>
      <c r="AY348" s="20" t="s">
        <v>133</v>
      </c>
      <c r="BE348" s="221">
        <f>IF(N348="základní",J348,0)</f>
        <v>0</v>
      </c>
      <c r="BF348" s="221">
        <f>IF(N348="snížená",J348,0)</f>
        <v>0</v>
      </c>
      <c r="BG348" s="221">
        <f>IF(N348="zákl. přenesená",J348,0)</f>
        <v>0</v>
      </c>
      <c r="BH348" s="221">
        <f>IF(N348="sníž. přenesená",J348,0)</f>
        <v>0</v>
      </c>
      <c r="BI348" s="221">
        <f>IF(N348="nulová",J348,0)</f>
        <v>0</v>
      </c>
      <c r="BJ348" s="20" t="s">
        <v>78</v>
      </c>
      <c r="BK348" s="221">
        <f>ROUND(I348*H348,2)</f>
        <v>0</v>
      </c>
      <c r="BL348" s="20" t="s">
        <v>139</v>
      </c>
      <c r="BM348" s="220" t="s">
        <v>920</v>
      </c>
    </row>
    <row r="349" s="2" customFormat="1">
      <c r="A349" s="41"/>
      <c r="B349" s="42"/>
      <c r="C349" s="43"/>
      <c r="D349" s="241" t="s">
        <v>444</v>
      </c>
      <c r="E349" s="43"/>
      <c r="F349" s="242" t="s">
        <v>921</v>
      </c>
      <c r="G349" s="43"/>
      <c r="H349" s="43"/>
      <c r="I349" s="224"/>
      <c r="J349" s="43"/>
      <c r="K349" s="43"/>
      <c r="L349" s="47"/>
      <c r="M349" s="225"/>
      <c r="N349" s="226"/>
      <c r="O349" s="87"/>
      <c r="P349" s="87"/>
      <c r="Q349" s="87"/>
      <c r="R349" s="87"/>
      <c r="S349" s="87"/>
      <c r="T349" s="88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T349" s="20" t="s">
        <v>444</v>
      </c>
      <c r="AU349" s="20" t="s">
        <v>80</v>
      </c>
    </row>
    <row r="350" s="14" customFormat="1">
      <c r="A350" s="14"/>
      <c r="B350" s="266"/>
      <c r="C350" s="267"/>
      <c r="D350" s="222" t="s">
        <v>468</v>
      </c>
      <c r="E350" s="268" t="s">
        <v>19</v>
      </c>
      <c r="F350" s="269" t="s">
        <v>922</v>
      </c>
      <c r="G350" s="267"/>
      <c r="H350" s="270">
        <v>0.29999999999999999</v>
      </c>
      <c r="I350" s="271"/>
      <c r="J350" s="267"/>
      <c r="K350" s="267"/>
      <c r="L350" s="272"/>
      <c r="M350" s="273"/>
      <c r="N350" s="274"/>
      <c r="O350" s="274"/>
      <c r="P350" s="274"/>
      <c r="Q350" s="274"/>
      <c r="R350" s="274"/>
      <c r="S350" s="274"/>
      <c r="T350" s="275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76" t="s">
        <v>468</v>
      </c>
      <c r="AU350" s="276" t="s">
        <v>80</v>
      </c>
      <c r="AV350" s="14" t="s">
        <v>80</v>
      </c>
      <c r="AW350" s="14" t="s">
        <v>33</v>
      </c>
      <c r="AX350" s="14" t="s">
        <v>71</v>
      </c>
      <c r="AY350" s="276" t="s">
        <v>133</v>
      </c>
    </row>
    <row r="351" s="14" customFormat="1">
      <c r="A351" s="14"/>
      <c r="B351" s="266"/>
      <c r="C351" s="267"/>
      <c r="D351" s="222" t="s">
        <v>468</v>
      </c>
      <c r="E351" s="268" t="s">
        <v>19</v>
      </c>
      <c r="F351" s="269" t="s">
        <v>923</v>
      </c>
      <c r="G351" s="267"/>
      <c r="H351" s="270">
        <v>1</v>
      </c>
      <c r="I351" s="271"/>
      <c r="J351" s="267"/>
      <c r="K351" s="267"/>
      <c r="L351" s="272"/>
      <c r="M351" s="273"/>
      <c r="N351" s="274"/>
      <c r="O351" s="274"/>
      <c r="P351" s="274"/>
      <c r="Q351" s="274"/>
      <c r="R351" s="274"/>
      <c r="S351" s="274"/>
      <c r="T351" s="275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76" t="s">
        <v>468</v>
      </c>
      <c r="AU351" s="276" t="s">
        <v>80</v>
      </c>
      <c r="AV351" s="14" t="s">
        <v>80</v>
      </c>
      <c r="AW351" s="14" t="s">
        <v>33</v>
      </c>
      <c r="AX351" s="14" t="s">
        <v>71</v>
      </c>
      <c r="AY351" s="276" t="s">
        <v>133</v>
      </c>
    </row>
    <row r="352" s="15" customFormat="1">
      <c r="A352" s="15"/>
      <c r="B352" s="282"/>
      <c r="C352" s="283"/>
      <c r="D352" s="222" t="s">
        <v>468</v>
      </c>
      <c r="E352" s="284" t="s">
        <v>19</v>
      </c>
      <c r="F352" s="285" t="s">
        <v>617</v>
      </c>
      <c r="G352" s="283"/>
      <c r="H352" s="286">
        <v>1.3</v>
      </c>
      <c r="I352" s="287"/>
      <c r="J352" s="283"/>
      <c r="K352" s="283"/>
      <c r="L352" s="288"/>
      <c r="M352" s="289"/>
      <c r="N352" s="290"/>
      <c r="O352" s="290"/>
      <c r="P352" s="290"/>
      <c r="Q352" s="290"/>
      <c r="R352" s="290"/>
      <c r="S352" s="290"/>
      <c r="T352" s="291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292" t="s">
        <v>468</v>
      </c>
      <c r="AU352" s="292" t="s">
        <v>80</v>
      </c>
      <c r="AV352" s="15" t="s">
        <v>139</v>
      </c>
      <c r="AW352" s="15" t="s">
        <v>33</v>
      </c>
      <c r="AX352" s="15" t="s">
        <v>78</v>
      </c>
      <c r="AY352" s="292" t="s">
        <v>133</v>
      </c>
    </row>
    <row r="353" s="2" customFormat="1" ht="33" customHeight="1">
      <c r="A353" s="41"/>
      <c r="B353" s="42"/>
      <c r="C353" s="209" t="s">
        <v>263</v>
      </c>
      <c r="D353" s="209" t="s">
        <v>134</v>
      </c>
      <c r="E353" s="210" t="s">
        <v>924</v>
      </c>
      <c r="F353" s="211" t="s">
        <v>925</v>
      </c>
      <c r="G353" s="212" t="s">
        <v>168</v>
      </c>
      <c r="H353" s="213">
        <v>2.7000000000000002</v>
      </c>
      <c r="I353" s="214"/>
      <c r="J353" s="215">
        <f>ROUND(I353*H353,2)</f>
        <v>0</v>
      </c>
      <c r="K353" s="211" t="s">
        <v>442</v>
      </c>
      <c r="L353" s="47"/>
      <c r="M353" s="216" t="s">
        <v>19</v>
      </c>
      <c r="N353" s="217" t="s">
        <v>42</v>
      </c>
      <c r="O353" s="87"/>
      <c r="P353" s="218">
        <f>O353*H353</f>
        <v>0</v>
      </c>
      <c r="Q353" s="218">
        <v>0</v>
      </c>
      <c r="R353" s="218">
        <f>Q353*H353</f>
        <v>0</v>
      </c>
      <c r="S353" s="218">
        <v>0.55000000000000004</v>
      </c>
      <c r="T353" s="219">
        <f>S353*H353</f>
        <v>1.4850000000000003</v>
      </c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R353" s="220" t="s">
        <v>139</v>
      </c>
      <c r="AT353" s="220" t="s">
        <v>134</v>
      </c>
      <c r="AU353" s="220" t="s">
        <v>80</v>
      </c>
      <c r="AY353" s="20" t="s">
        <v>133</v>
      </c>
      <c r="BE353" s="221">
        <f>IF(N353="základní",J353,0)</f>
        <v>0</v>
      </c>
      <c r="BF353" s="221">
        <f>IF(N353="snížená",J353,0)</f>
        <v>0</v>
      </c>
      <c r="BG353" s="221">
        <f>IF(N353="zákl. přenesená",J353,0)</f>
        <v>0</v>
      </c>
      <c r="BH353" s="221">
        <f>IF(N353="sníž. přenesená",J353,0)</f>
        <v>0</v>
      </c>
      <c r="BI353" s="221">
        <f>IF(N353="nulová",J353,0)</f>
        <v>0</v>
      </c>
      <c r="BJ353" s="20" t="s">
        <v>78</v>
      </c>
      <c r="BK353" s="221">
        <f>ROUND(I353*H353,2)</f>
        <v>0</v>
      </c>
      <c r="BL353" s="20" t="s">
        <v>139</v>
      </c>
      <c r="BM353" s="220" t="s">
        <v>926</v>
      </c>
    </row>
    <row r="354" s="2" customFormat="1">
      <c r="A354" s="41"/>
      <c r="B354" s="42"/>
      <c r="C354" s="43"/>
      <c r="D354" s="241" t="s">
        <v>444</v>
      </c>
      <c r="E354" s="43"/>
      <c r="F354" s="242" t="s">
        <v>927</v>
      </c>
      <c r="G354" s="43"/>
      <c r="H354" s="43"/>
      <c r="I354" s="224"/>
      <c r="J354" s="43"/>
      <c r="K354" s="43"/>
      <c r="L354" s="47"/>
      <c r="M354" s="225"/>
      <c r="N354" s="226"/>
      <c r="O354" s="87"/>
      <c r="P354" s="87"/>
      <c r="Q354" s="87"/>
      <c r="R354" s="87"/>
      <c r="S354" s="87"/>
      <c r="T354" s="88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T354" s="20" t="s">
        <v>444</v>
      </c>
      <c r="AU354" s="20" t="s">
        <v>80</v>
      </c>
    </row>
    <row r="355" s="14" customFormat="1">
      <c r="A355" s="14"/>
      <c r="B355" s="266"/>
      <c r="C355" s="267"/>
      <c r="D355" s="222" t="s">
        <v>468</v>
      </c>
      <c r="E355" s="268" t="s">
        <v>19</v>
      </c>
      <c r="F355" s="269" t="s">
        <v>928</v>
      </c>
      <c r="G355" s="267"/>
      <c r="H355" s="270">
        <v>2.7000000000000002</v>
      </c>
      <c r="I355" s="271"/>
      <c r="J355" s="267"/>
      <c r="K355" s="267"/>
      <c r="L355" s="272"/>
      <c r="M355" s="273"/>
      <c r="N355" s="274"/>
      <c r="O355" s="274"/>
      <c r="P355" s="274"/>
      <c r="Q355" s="274"/>
      <c r="R355" s="274"/>
      <c r="S355" s="274"/>
      <c r="T355" s="275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76" t="s">
        <v>468</v>
      </c>
      <c r="AU355" s="276" t="s">
        <v>80</v>
      </c>
      <c r="AV355" s="14" t="s">
        <v>80</v>
      </c>
      <c r="AW355" s="14" t="s">
        <v>33</v>
      </c>
      <c r="AX355" s="14" t="s">
        <v>78</v>
      </c>
      <c r="AY355" s="276" t="s">
        <v>133</v>
      </c>
    </row>
    <row r="356" s="2" customFormat="1" ht="24.15" customHeight="1">
      <c r="A356" s="41"/>
      <c r="B356" s="42"/>
      <c r="C356" s="209" t="s">
        <v>393</v>
      </c>
      <c r="D356" s="209" t="s">
        <v>134</v>
      </c>
      <c r="E356" s="210" t="s">
        <v>929</v>
      </c>
      <c r="F356" s="211" t="s">
        <v>930</v>
      </c>
      <c r="G356" s="212" t="s">
        <v>168</v>
      </c>
      <c r="H356" s="213">
        <v>1</v>
      </c>
      <c r="I356" s="214"/>
      <c r="J356" s="215">
        <f>ROUND(I356*H356,2)</f>
        <v>0</v>
      </c>
      <c r="K356" s="211" t="s">
        <v>442</v>
      </c>
      <c r="L356" s="47"/>
      <c r="M356" s="216" t="s">
        <v>19</v>
      </c>
      <c r="N356" s="217" t="s">
        <v>42</v>
      </c>
      <c r="O356" s="87"/>
      <c r="P356" s="218">
        <f>O356*H356</f>
        <v>0</v>
      </c>
      <c r="Q356" s="218">
        <v>0</v>
      </c>
      <c r="R356" s="218">
        <f>Q356*H356</f>
        <v>0</v>
      </c>
      <c r="S356" s="218">
        <v>0.32000000000000001</v>
      </c>
      <c r="T356" s="219">
        <f>S356*H356</f>
        <v>0.32000000000000001</v>
      </c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R356" s="220" t="s">
        <v>139</v>
      </c>
      <c r="AT356" s="220" t="s">
        <v>134</v>
      </c>
      <c r="AU356" s="220" t="s">
        <v>80</v>
      </c>
      <c r="AY356" s="20" t="s">
        <v>133</v>
      </c>
      <c r="BE356" s="221">
        <f>IF(N356="základní",J356,0)</f>
        <v>0</v>
      </c>
      <c r="BF356" s="221">
        <f>IF(N356="snížená",J356,0)</f>
        <v>0</v>
      </c>
      <c r="BG356" s="221">
        <f>IF(N356="zákl. přenesená",J356,0)</f>
        <v>0</v>
      </c>
      <c r="BH356" s="221">
        <f>IF(N356="sníž. přenesená",J356,0)</f>
        <v>0</v>
      </c>
      <c r="BI356" s="221">
        <f>IF(N356="nulová",J356,0)</f>
        <v>0</v>
      </c>
      <c r="BJ356" s="20" t="s">
        <v>78</v>
      </c>
      <c r="BK356" s="221">
        <f>ROUND(I356*H356,2)</f>
        <v>0</v>
      </c>
      <c r="BL356" s="20" t="s">
        <v>139</v>
      </c>
      <c r="BM356" s="220" t="s">
        <v>931</v>
      </c>
    </row>
    <row r="357" s="2" customFormat="1">
      <c r="A357" s="41"/>
      <c r="B357" s="42"/>
      <c r="C357" s="43"/>
      <c r="D357" s="241" t="s">
        <v>444</v>
      </c>
      <c r="E357" s="43"/>
      <c r="F357" s="242" t="s">
        <v>932</v>
      </c>
      <c r="G357" s="43"/>
      <c r="H357" s="43"/>
      <c r="I357" s="224"/>
      <c r="J357" s="43"/>
      <c r="K357" s="43"/>
      <c r="L357" s="47"/>
      <c r="M357" s="225"/>
      <c r="N357" s="226"/>
      <c r="O357" s="87"/>
      <c r="P357" s="87"/>
      <c r="Q357" s="87"/>
      <c r="R357" s="87"/>
      <c r="S357" s="87"/>
      <c r="T357" s="88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T357" s="20" t="s">
        <v>444</v>
      </c>
      <c r="AU357" s="20" t="s">
        <v>80</v>
      </c>
    </row>
    <row r="358" s="14" customFormat="1">
      <c r="A358" s="14"/>
      <c r="B358" s="266"/>
      <c r="C358" s="267"/>
      <c r="D358" s="222" t="s">
        <v>468</v>
      </c>
      <c r="E358" s="268" t="s">
        <v>19</v>
      </c>
      <c r="F358" s="269" t="s">
        <v>933</v>
      </c>
      <c r="G358" s="267"/>
      <c r="H358" s="270">
        <v>1</v>
      </c>
      <c r="I358" s="271"/>
      <c r="J358" s="267"/>
      <c r="K358" s="267"/>
      <c r="L358" s="272"/>
      <c r="M358" s="273"/>
      <c r="N358" s="274"/>
      <c r="O358" s="274"/>
      <c r="P358" s="274"/>
      <c r="Q358" s="274"/>
      <c r="R358" s="274"/>
      <c r="S358" s="274"/>
      <c r="T358" s="275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76" t="s">
        <v>468</v>
      </c>
      <c r="AU358" s="276" t="s">
        <v>80</v>
      </c>
      <c r="AV358" s="14" t="s">
        <v>80</v>
      </c>
      <c r="AW358" s="14" t="s">
        <v>33</v>
      </c>
      <c r="AX358" s="14" t="s">
        <v>78</v>
      </c>
      <c r="AY358" s="276" t="s">
        <v>133</v>
      </c>
    </row>
    <row r="359" s="2" customFormat="1" ht="37.8" customHeight="1">
      <c r="A359" s="41"/>
      <c r="B359" s="42"/>
      <c r="C359" s="209" t="s">
        <v>267</v>
      </c>
      <c r="D359" s="209" t="s">
        <v>134</v>
      </c>
      <c r="E359" s="210" t="s">
        <v>934</v>
      </c>
      <c r="F359" s="211" t="s">
        <v>935</v>
      </c>
      <c r="G359" s="212" t="s">
        <v>441</v>
      </c>
      <c r="H359" s="213">
        <v>1</v>
      </c>
      <c r="I359" s="214"/>
      <c r="J359" s="215">
        <f>ROUND(I359*H359,2)</f>
        <v>0</v>
      </c>
      <c r="K359" s="211" t="s">
        <v>764</v>
      </c>
      <c r="L359" s="47"/>
      <c r="M359" s="216" t="s">
        <v>19</v>
      </c>
      <c r="N359" s="217" t="s">
        <v>42</v>
      </c>
      <c r="O359" s="87"/>
      <c r="P359" s="218">
        <f>O359*H359</f>
        <v>0</v>
      </c>
      <c r="Q359" s="218">
        <v>1.81145</v>
      </c>
      <c r="R359" s="218">
        <f>Q359*H359</f>
        <v>1.81145</v>
      </c>
      <c r="S359" s="218">
        <v>0</v>
      </c>
      <c r="T359" s="219">
        <f>S359*H359</f>
        <v>0</v>
      </c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R359" s="220" t="s">
        <v>139</v>
      </c>
      <c r="AT359" s="220" t="s">
        <v>134</v>
      </c>
      <c r="AU359" s="220" t="s">
        <v>80</v>
      </c>
      <c r="AY359" s="20" t="s">
        <v>133</v>
      </c>
      <c r="BE359" s="221">
        <f>IF(N359="základní",J359,0)</f>
        <v>0</v>
      </c>
      <c r="BF359" s="221">
        <f>IF(N359="snížená",J359,0)</f>
        <v>0</v>
      </c>
      <c r="BG359" s="221">
        <f>IF(N359="zákl. přenesená",J359,0)</f>
        <v>0</v>
      </c>
      <c r="BH359" s="221">
        <f>IF(N359="sníž. přenesená",J359,0)</f>
        <v>0</v>
      </c>
      <c r="BI359" s="221">
        <f>IF(N359="nulová",J359,0)</f>
        <v>0</v>
      </c>
      <c r="BJ359" s="20" t="s">
        <v>78</v>
      </c>
      <c r="BK359" s="221">
        <f>ROUND(I359*H359,2)</f>
        <v>0</v>
      </c>
      <c r="BL359" s="20" t="s">
        <v>139</v>
      </c>
      <c r="BM359" s="220" t="s">
        <v>936</v>
      </c>
    </row>
    <row r="360" s="2" customFormat="1">
      <c r="A360" s="41"/>
      <c r="B360" s="42"/>
      <c r="C360" s="43"/>
      <c r="D360" s="222" t="s">
        <v>140</v>
      </c>
      <c r="E360" s="43"/>
      <c r="F360" s="223" t="s">
        <v>937</v>
      </c>
      <c r="G360" s="43"/>
      <c r="H360" s="43"/>
      <c r="I360" s="224"/>
      <c r="J360" s="43"/>
      <c r="K360" s="43"/>
      <c r="L360" s="47"/>
      <c r="M360" s="225"/>
      <c r="N360" s="226"/>
      <c r="O360" s="87"/>
      <c r="P360" s="87"/>
      <c r="Q360" s="87"/>
      <c r="R360" s="87"/>
      <c r="S360" s="87"/>
      <c r="T360" s="88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T360" s="20" t="s">
        <v>140</v>
      </c>
      <c r="AU360" s="20" t="s">
        <v>80</v>
      </c>
    </row>
    <row r="361" s="14" customFormat="1">
      <c r="A361" s="14"/>
      <c r="B361" s="266"/>
      <c r="C361" s="267"/>
      <c r="D361" s="222" t="s">
        <v>468</v>
      </c>
      <c r="E361" s="268" t="s">
        <v>19</v>
      </c>
      <c r="F361" s="269" t="s">
        <v>914</v>
      </c>
      <c r="G361" s="267"/>
      <c r="H361" s="270">
        <v>1</v>
      </c>
      <c r="I361" s="271"/>
      <c r="J361" s="267"/>
      <c r="K361" s="267"/>
      <c r="L361" s="272"/>
      <c r="M361" s="273"/>
      <c r="N361" s="274"/>
      <c r="O361" s="274"/>
      <c r="P361" s="274"/>
      <c r="Q361" s="274"/>
      <c r="R361" s="274"/>
      <c r="S361" s="274"/>
      <c r="T361" s="275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76" t="s">
        <v>468</v>
      </c>
      <c r="AU361" s="276" t="s">
        <v>80</v>
      </c>
      <c r="AV361" s="14" t="s">
        <v>80</v>
      </c>
      <c r="AW361" s="14" t="s">
        <v>33</v>
      </c>
      <c r="AX361" s="14" t="s">
        <v>78</v>
      </c>
      <c r="AY361" s="276" t="s">
        <v>133</v>
      </c>
    </row>
    <row r="362" s="2" customFormat="1" ht="24.15" customHeight="1">
      <c r="A362" s="41"/>
      <c r="B362" s="42"/>
      <c r="C362" s="209" t="s">
        <v>403</v>
      </c>
      <c r="D362" s="209" t="s">
        <v>134</v>
      </c>
      <c r="E362" s="210" t="s">
        <v>938</v>
      </c>
      <c r="F362" s="211" t="s">
        <v>939</v>
      </c>
      <c r="G362" s="212" t="s">
        <v>441</v>
      </c>
      <c r="H362" s="213">
        <v>1</v>
      </c>
      <c r="I362" s="214"/>
      <c r="J362" s="215">
        <f>ROUND(I362*H362,2)</f>
        <v>0</v>
      </c>
      <c r="K362" s="211" t="s">
        <v>764</v>
      </c>
      <c r="L362" s="47"/>
      <c r="M362" s="216" t="s">
        <v>19</v>
      </c>
      <c r="N362" s="217" t="s">
        <v>42</v>
      </c>
      <c r="O362" s="87"/>
      <c r="P362" s="218">
        <f>O362*H362</f>
        <v>0</v>
      </c>
      <c r="Q362" s="218">
        <v>0.068769999999999998</v>
      </c>
      <c r="R362" s="218">
        <f>Q362*H362</f>
        <v>0.068769999999999998</v>
      </c>
      <c r="S362" s="218">
        <v>0</v>
      </c>
      <c r="T362" s="219">
        <f>S362*H362</f>
        <v>0</v>
      </c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R362" s="220" t="s">
        <v>139</v>
      </c>
      <c r="AT362" s="220" t="s">
        <v>134</v>
      </c>
      <c r="AU362" s="220" t="s">
        <v>80</v>
      </c>
      <c r="AY362" s="20" t="s">
        <v>133</v>
      </c>
      <c r="BE362" s="221">
        <f>IF(N362="základní",J362,0)</f>
        <v>0</v>
      </c>
      <c r="BF362" s="221">
        <f>IF(N362="snížená",J362,0)</f>
        <v>0</v>
      </c>
      <c r="BG362" s="221">
        <f>IF(N362="zákl. přenesená",J362,0)</f>
        <v>0</v>
      </c>
      <c r="BH362" s="221">
        <f>IF(N362="sníž. přenesená",J362,0)</f>
        <v>0</v>
      </c>
      <c r="BI362" s="221">
        <f>IF(N362="nulová",J362,0)</f>
        <v>0</v>
      </c>
      <c r="BJ362" s="20" t="s">
        <v>78</v>
      </c>
      <c r="BK362" s="221">
        <f>ROUND(I362*H362,2)</f>
        <v>0</v>
      </c>
      <c r="BL362" s="20" t="s">
        <v>139</v>
      </c>
      <c r="BM362" s="220" t="s">
        <v>940</v>
      </c>
    </row>
    <row r="363" s="14" customFormat="1">
      <c r="A363" s="14"/>
      <c r="B363" s="266"/>
      <c r="C363" s="267"/>
      <c r="D363" s="222" t="s">
        <v>468</v>
      </c>
      <c r="E363" s="268" t="s">
        <v>19</v>
      </c>
      <c r="F363" s="269" t="s">
        <v>941</v>
      </c>
      <c r="G363" s="267"/>
      <c r="H363" s="270">
        <v>1</v>
      </c>
      <c r="I363" s="271"/>
      <c r="J363" s="267"/>
      <c r="K363" s="267"/>
      <c r="L363" s="272"/>
      <c r="M363" s="273"/>
      <c r="N363" s="274"/>
      <c r="O363" s="274"/>
      <c r="P363" s="274"/>
      <c r="Q363" s="274"/>
      <c r="R363" s="274"/>
      <c r="S363" s="274"/>
      <c r="T363" s="275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76" t="s">
        <v>468</v>
      </c>
      <c r="AU363" s="276" t="s">
        <v>80</v>
      </c>
      <c r="AV363" s="14" t="s">
        <v>80</v>
      </c>
      <c r="AW363" s="14" t="s">
        <v>33</v>
      </c>
      <c r="AX363" s="14" t="s">
        <v>78</v>
      </c>
      <c r="AY363" s="276" t="s">
        <v>133</v>
      </c>
    </row>
    <row r="364" s="2" customFormat="1" ht="37.8" customHeight="1">
      <c r="A364" s="41"/>
      <c r="B364" s="42"/>
      <c r="C364" s="209" t="s">
        <v>272</v>
      </c>
      <c r="D364" s="209" t="s">
        <v>134</v>
      </c>
      <c r="E364" s="210" t="s">
        <v>942</v>
      </c>
      <c r="F364" s="211" t="s">
        <v>943</v>
      </c>
      <c r="G364" s="212" t="s">
        <v>441</v>
      </c>
      <c r="H364" s="213">
        <v>1</v>
      </c>
      <c r="I364" s="214"/>
      <c r="J364" s="215">
        <f>ROUND(I364*H364,2)</f>
        <v>0</v>
      </c>
      <c r="K364" s="211" t="s">
        <v>442</v>
      </c>
      <c r="L364" s="47"/>
      <c r="M364" s="216" t="s">
        <v>19</v>
      </c>
      <c r="N364" s="217" t="s">
        <v>42</v>
      </c>
      <c r="O364" s="87"/>
      <c r="P364" s="218">
        <f>O364*H364</f>
        <v>0</v>
      </c>
      <c r="Q364" s="218">
        <v>0.053150994299999997</v>
      </c>
      <c r="R364" s="218">
        <f>Q364*H364</f>
        <v>0.053150994299999997</v>
      </c>
      <c r="S364" s="218">
        <v>0</v>
      </c>
      <c r="T364" s="219">
        <f>S364*H364</f>
        <v>0</v>
      </c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R364" s="220" t="s">
        <v>139</v>
      </c>
      <c r="AT364" s="220" t="s">
        <v>134</v>
      </c>
      <c r="AU364" s="220" t="s">
        <v>80</v>
      </c>
      <c r="AY364" s="20" t="s">
        <v>133</v>
      </c>
      <c r="BE364" s="221">
        <f>IF(N364="základní",J364,0)</f>
        <v>0</v>
      </c>
      <c r="BF364" s="221">
        <f>IF(N364="snížená",J364,0)</f>
        <v>0</v>
      </c>
      <c r="BG364" s="221">
        <f>IF(N364="zákl. přenesená",J364,0)</f>
        <v>0</v>
      </c>
      <c r="BH364" s="221">
        <f>IF(N364="sníž. přenesená",J364,0)</f>
        <v>0</v>
      </c>
      <c r="BI364" s="221">
        <f>IF(N364="nulová",J364,0)</f>
        <v>0</v>
      </c>
      <c r="BJ364" s="20" t="s">
        <v>78</v>
      </c>
      <c r="BK364" s="221">
        <f>ROUND(I364*H364,2)</f>
        <v>0</v>
      </c>
      <c r="BL364" s="20" t="s">
        <v>139</v>
      </c>
      <c r="BM364" s="220" t="s">
        <v>944</v>
      </c>
    </row>
    <row r="365" s="2" customFormat="1">
      <c r="A365" s="41"/>
      <c r="B365" s="42"/>
      <c r="C365" s="43"/>
      <c r="D365" s="241" t="s">
        <v>444</v>
      </c>
      <c r="E365" s="43"/>
      <c r="F365" s="242" t="s">
        <v>945</v>
      </c>
      <c r="G365" s="43"/>
      <c r="H365" s="43"/>
      <c r="I365" s="224"/>
      <c r="J365" s="43"/>
      <c r="K365" s="43"/>
      <c r="L365" s="47"/>
      <c r="M365" s="225"/>
      <c r="N365" s="226"/>
      <c r="O365" s="87"/>
      <c r="P365" s="87"/>
      <c r="Q365" s="87"/>
      <c r="R365" s="87"/>
      <c r="S365" s="87"/>
      <c r="T365" s="88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T365" s="20" t="s">
        <v>444</v>
      </c>
      <c r="AU365" s="20" t="s">
        <v>80</v>
      </c>
    </row>
    <row r="366" s="2" customFormat="1" ht="44.25" customHeight="1">
      <c r="A366" s="41"/>
      <c r="B366" s="42"/>
      <c r="C366" s="209" t="s">
        <v>142</v>
      </c>
      <c r="D366" s="209" t="s">
        <v>134</v>
      </c>
      <c r="E366" s="210" t="s">
        <v>946</v>
      </c>
      <c r="F366" s="211" t="s">
        <v>947</v>
      </c>
      <c r="G366" s="212" t="s">
        <v>441</v>
      </c>
      <c r="H366" s="213">
        <v>1</v>
      </c>
      <c r="I366" s="214"/>
      <c r="J366" s="215">
        <f>ROUND(I366*H366,2)</f>
        <v>0</v>
      </c>
      <c r="K366" s="211" t="s">
        <v>442</v>
      </c>
      <c r="L366" s="47"/>
      <c r="M366" s="216" t="s">
        <v>19</v>
      </c>
      <c r="N366" s="217" t="s">
        <v>42</v>
      </c>
      <c r="O366" s="87"/>
      <c r="P366" s="218">
        <f>O366*H366</f>
        <v>0</v>
      </c>
      <c r="Q366" s="218">
        <v>0</v>
      </c>
      <c r="R366" s="218">
        <f>Q366*H366</f>
        <v>0</v>
      </c>
      <c r="S366" s="218">
        <v>0</v>
      </c>
      <c r="T366" s="219">
        <f>S366*H366</f>
        <v>0</v>
      </c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R366" s="220" t="s">
        <v>139</v>
      </c>
      <c r="AT366" s="220" t="s">
        <v>134</v>
      </c>
      <c r="AU366" s="220" t="s">
        <v>80</v>
      </c>
      <c r="AY366" s="20" t="s">
        <v>133</v>
      </c>
      <c r="BE366" s="221">
        <f>IF(N366="základní",J366,0)</f>
        <v>0</v>
      </c>
      <c r="BF366" s="221">
        <f>IF(N366="snížená",J366,0)</f>
        <v>0</v>
      </c>
      <c r="BG366" s="221">
        <f>IF(N366="zákl. přenesená",J366,0)</f>
        <v>0</v>
      </c>
      <c r="BH366" s="221">
        <f>IF(N366="sníž. přenesená",J366,0)</f>
        <v>0</v>
      </c>
      <c r="BI366" s="221">
        <f>IF(N366="nulová",J366,0)</f>
        <v>0</v>
      </c>
      <c r="BJ366" s="20" t="s">
        <v>78</v>
      </c>
      <c r="BK366" s="221">
        <f>ROUND(I366*H366,2)</f>
        <v>0</v>
      </c>
      <c r="BL366" s="20" t="s">
        <v>139</v>
      </c>
      <c r="BM366" s="220" t="s">
        <v>948</v>
      </c>
    </row>
    <row r="367" s="2" customFormat="1">
      <c r="A367" s="41"/>
      <c r="B367" s="42"/>
      <c r="C367" s="43"/>
      <c r="D367" s="241" t="s">
        <v>444</v>
      </c>
      <c r="E367" s="43"/>
      <c r="F367" s="242" t="s">
        <v>949</v>
      </c>
      <c r="G367" s="43"/>
      <c r="H367" s="43"/>
      <c r="I367" s="224"/>
      <c r="J367" s="43"/>
      <c r="K367" s="43"/>
      <c r="L367" s="47"/>
      <c r="M367" s="225"/>
      <c r="N367" s="226"/>
      <c r="O367" s="87"/>
      <c r="P367" s="87"/>
      <c r="Q367" s="87"/>
      <c r="R367" s="87"/>
      <c r="S367" s="87"/>
      <c r="T367" s="88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T367" s="20" t="s">
        <v>444</v>
      </c>
      <c r="AU367" s="20" t="s">
        <v>80</v>
      </c>
    </row>
    <row r="368" s="2" customFormat="1" ht="37.8" customHeight="1">
      <c r="A368" s="41"/>
      <c r="B368" s="42"/>
      <c r="C368" s="209" t="s">
        <v>278</v>
      </c>
      <c r="D368" s="209" t="s">
        <v>134</v>
      </c>
      <c r="E368" s="210" t="s">
        <v>950</v>
      </c>
      <c r="F368" s="211" t="s">
        <v>951</v>
      </c>
      <c r="G368" s="212" t="s">
        <v>441</v>
      </c>
      <c r="H368" s="213">
        <v>1</v>
      </c>
      <c r="I368" s="214"/>
      <c r="J368" s="215">
        <f>ROUND(I368*H368,2)</f>
        <v>0</v>
      </c>
      <c r="K368" s="211" t="s">
        <v>442</v>
      </c>
      <c r="L368" s="47"/>
      <c r="M368" s="216" t="s">
        <v>19</v>
      </c>
      <c r="N368" s="217" t="s">
        <v>42</v>
      </c>
      <c r="O368" s="87"/>
      <c r="P368" s="218">
        <f>O368*H368</f>
        <v>0</v>
      </c>
      <c r="Q368" s="218">
        <v>0.0026800000000000001</v>
      </c>
      <c r="R368" s="218">
        <f>Q368*H368</f>
        <v>0.0026800000000000001</v>
      </c>
      <c r="S368" s="218">
        <v>0</v>
      </c>
      <c r="T368" s="219">
        <f>S368*H368</f>
        <v>0</v>
      </c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R368" s="220" t="s">
        <v>139</v>
      </c>
      <c r="AT368" s="220" t="s">
        <v>134</v>
      </c>
      <c r="AU368" s="220" t="s">
        <v>80</v>
      </c>
      <c r="AY368" s="20" t="s">
        <v>133</v>
      </c>
      <c r="BE368" s="221">
        <f>IF(N368="základní",J368,0)</f>
        <v>0</v>
      </c>
      <c r="BF368" s="221">
        <f>IF(N368="snížená",J368,0)</f>
        <v>0</v>
      </c>
      <c r="BG368" s="221">
        <f>IF(N368="zákl. přenesená",J368,0)</f>
        <v>0</v>
      </c>
      <c r="BH368" s="221">
        <f>IF(N368="sníž. přenesená",J368,0)</f>
        <v>0</v>
      </c>
      <c r="BI368" s="221">
        <f>IF(N368="nulová",J368,0)</f>
        <v>0</v>
      </c>
      <c r="BJ368" s="20" t="s">
        <v>78</v>
      </c>
      <c r="BK368" s="221">
        <f>ROUND(I368*H368,2)</f>
        <v>0</v>
      </c>
      <c r="BL368" s="20" t="s">
        <v>139</v>
      </c>
      <c r="BM368" s="220" t="s">
        <v>952</v>
      </c>
    </row>
    <row r="369" s="2" customFormat="1">
      <c r="A369" s="41"/>
      <c r="B369" s="42"/>
      <c r="C369" s="43"/>
      <c r="D369" s="241" t="s">
        <v>444</v>
      </c>
      <c r="E369" s="43"/>
      <c r="F369" s="242" t="s">
        <v>953</v>
      </c>
      <c r="G369" s="43"/>
      <c r="H369" s="43"/>
      <c r="I369" s="224"/>
      <c r="J369" s="43"/>
      <c r="K369" s="43"/>
      <c r="L369" s="47"/>
      <c r="M369" s="225"/>
      <c r="N369" s="226"/>
      <c r="O369" s="87"/>
      <c r="P369" s="87"/>
      <c r="Q369" s="87"/>
      <c r="R369" s="87"/>
      <c r="S369" s="87"/>
      <c r="T369" s="88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T369" s="20" t="s">
        <v>444</v>
      </c>
      <c r="AU369" s="20" t="s">
        <v>80</v>
      </c>
    </row>
    <row r="370" s="2" customFormat="1" ht="24.15" customHeight="1">
      <c r="A370" s="41"/>
      <c r="B370" s="42"/>
      <c r="C370" s="209" t="s">
        <v>419</v>
      </c>
      <c r="D370" s="209" t="s">
        <v>134</v>
      </c>
      <c r="E370" s="210" t="s">
        <v>954</v>
      </c>
      <c r="F370" s="211" t="s">
        <v>955</v>
      </c>
      <c r="G370" s="212" t="s">
        <v>441</v>
      </c>
      <c r="H370" s="213">
        <v>1</v>
      </c>
      <c r="I370" s="214"/>
      <c r="J370" s="215">
        <f>ROUND(I370*H370,2)</f>
        <v>0</v>
      </c>
      <c r="K370" s="211" t="s">
        <v>442</v>
      </c>
      <c r="L370" s="47"/>
      <c r="M370" s="216" t="s">
        <v>19</v>
      </c>
      <c r="N370" s="217" t="s">
        <v>42</v>
      </c>
      <c r="O370" s="87"/>
      <c r="P370" s="218">
        <f>O370*H370</f>
        <v>0</v>
      </c>
      <c r="Q370" s="218">
        <v>0.217338</v>
      </c>
      <c r="R370" s="218">
        <f>Q370*H370</f>
        <v>0.217338</v>
      </c>
      <c r="S370" s="218">
        <v>0</v>
      </c>
      <c r="T370" s="219">
        <f>S370*H370</f>
        <v>0</v>
      </c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R370" s="220" t="s">
        <v>139</v>
      </c>
      <c r="AT370" s="220" t="s">
        <v>134</v>
      </c>
      <c r="AU370" s="220" t="s">
        <v>80</v>
      </c>
      <c r="AY370" s="20" t="s">
        <v>133</v>
      </c>
      <c r="BE370" s="221">
        <f>IF(N370="základní",J370,0)</f>
        <v>0</v>
      </c>
      <c r="BF370" s="221">
        <f>IF(N370="snížená",J370,0)</f>
        <v>0</v>
      </c>
      <c r="BG370" s="221">
        <f>IF(N370="zákl. přenesená",J370,0)</f>
        <v>0</v>
      </c>
      <c r="BH370" s="221">
        <f>IF(N370="sníž. přenesená",J370,0)</f>
        <v>0</v>
      </c>
      <c r="BI370" s="221">
        <f>IF(N370="nulová",J370,0)</f>
        <v>0</v>
      </c>
      <c r="BJ370" s="20" t="s">
        <v>78</v>
      </c>
      <c r="BK370" s="221">
        <f>ROUND(I370*H370,2)</f>
        <v>0</v>
      </c>
      <c r="BL370" s="20" t="s">
        <v>139</v>
      </c>
      <c r="BM370" s="220" t="s">
        <v>956</v>
      </c>
    </row>
    <row r="371" s="2" customFormat="1">
      <c r="A371" s="41"/>
      <c r="B371" s="42"/>
      <c r="C371" s="43"/>
      <c r="D371" s="241" t="s">
        <v>444</v>
      </c>
      <c r="E371" s="43"/>
      <c r="F371" s="242" t="s">
        <v>957</v>
      </c>
      <c r="G371" s="43"/>
      <c r="H371" s="43"/>
      <c r="I371" s="224"/>
      <c r="J371" s="43"/>
      <c r="K371" s="43"/>
      <c r="L371" s="47"/>
      <c r="M371" s="225"/>
      <c r="N371" s="226"/>
      <c r="O371" s="87"/>
      <c r="P371" s="87"/>
      <c r="Q371" s="87"/>
      <c r="R371" s="87"/>
      <c r="S371" s="87"/>
      <c r="T371" s="88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T371" s="20" t="s">
        <v>444</v>
      </c>
      <c r="AU371" s="20" t="s">
        <v>80</v>
      </c>
    </row>
    <row r="372" s="2" customFormat="1">
      <c r="A372" s="41"/>
      <c r="B372" s="42"/>
      <c r="C372" s="43"/>
      <c r="D372" s="222" t="s">
        <v>140</v>
      </c>
      <c r="E372" s="43"/>
      <c r="F372" s="223" t="s">
        <v>958</v>
      </c>
      <c r="G372" s="43"/>
      <c r="H372" s="43"/>
      <c r="I372" s="224"/>
      <c r="J372" s="43"/>
      <c r="K372" s="43"/>
      <c r="L372" s="47"/>
      <c r="M372" s="225"/>
      <c r="N372" s="226"/>
      <c r="O372" s="87"/>
      <c r="P372" s="87"/>
      <c r="Q372" s="87"/>
      <c r="R372" s="87"/>
      <c r="S372" s="87"/>
      <c r="T372" s="88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T372" s="20" t="s">
        <v>140</v>
      </c>
      <c r="AU372" s="20" t="s">
        <v>80</v>
      </c>
    </row>
    <row r="373" s="14" customFormat="1">
      <c r="A373" s="14"/>
      <c r="B373" s="266"/>
      <c r="C373" s="267"/>
      <c r="D373" s="222" t="s">
        <v>468</v>
      </c>
      <c r="E373" s="268" t="s">
        <v>19</v>
      </c>
      <c r="F373" s="269" t="s">
        <v>914</v>
      </c>
      <c r="G373" s="267"/>
      <c r="H373" s="270">
        <v>1</v>
      </c>
      <c r="I373" s="271"/>
      <c r="J373" s="267"/>
      <c r="K373" s="267"/>
      <c r="L373" s="272"/>
      <c r="M373" s="273"/>
      <c r="N373" s="274"/>
      <c r="O373" s="274"/>
      <c r="P373" s="274"/>
      <c r="Q373" s="274"/>
      <c r="R373" s="274"/>
      <c r="S373" s="274"/>
      <c r="T373" s="275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76" t="s">
        <v>468</v>
      </c>
      <c r="AU373" s="276" t="s">
        <v>80</v>
      </c>
      <c r="AV373" s="14" t="s">
        <v>80</v>
      </c>
      <c r="AW373" s="14" t="s">
        <v>33</v>
      </c>
      <c r="AX373" s="14" t="s">
        <v>78</v>
      </c>
      <c r="AY373" s="276" t="s">
        <v>133</v>
      </c>
    </row>
    <row r="374" s="2" customFormat="1" ht="24.15" customHeight="1">
      <c r="A374" s="41"/>
      <c r="B374" s="42"/>
      <c r="C374" s="256" t="s">
        <v>283</v>
      </c>
      <c r="D374" s="256" t="s">
        <v>464</v>
      </c>
      <c r="E374" s="257" t="s">
        <v>959</v>
      </c>
      <c r="F374" s="258" t="s">
        <v>960</v>
      </c>
      <c r="G374" s="259" t="s">
        <v>441</v>
      </c>
      <c r="H374" s="260">
        <v>1</v>
      </c>
      <c r="I374" s="261"/>
      <c r="J374" s="262">
        <f>ROUND(I374*H374,2)</f>
        <v>0</v>
      </c>
      <c r="K374" s="258" t="s">
        <v>442</v>
      </c>
      <c r="L374" s="263"/>
      <c r="M374" s="264" t="s">
        <v>19</v>
      </c>
      <c r="N374" s="265" t="s">
        <v>42</v>
      </c>
      <c r="O374" s="87"/>
      <c r="P374" s="218">
        <f>O374*H374</f>
        <v>0</v>
      </c>
      <c r="Q374" s="218">
        <v>0.065000000000000002</v>
      </c>
      <c r="R374" s="218">
        <f>Q374*H374</f>
        <v>0.065000000000000002</v>
      </c>
      <c r="S374" s="218">
        <v>0</v>
      </c>
      <c r="T374" s="219">
        <f>S374*H374</f>
        <v>0</v>
      </c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R374" s="220" t="s">
        <v>153</v>
      </c>
      <c r="AT374" s="220" t="s">
        <v>464</v>
      </c>
      <c r="AU374" s="220" t="s">
        <v>80</v>
      </c>
      <c r="AY374" s="20" t="s">
        <v>133</v>
      </c>
      <c r="BE374" s="221">
        <f>IF(N374="základní",J374,0)</f>
        <v>0</v>
      </c>
      <c r="BF374" s="221">
        <f>IF(N374="snížená",J374,0)</f>
        <v>0</v>
      </c>
      <c r="BG374" s="221">
        <f>IF(N374="zákl. přenesená",J374,0)</f>
        <v>0</v>
      </c>
      <c r="BH374" s="221">
        <f>IF(N374="sníž. přenesená",J374,0)</f>
        <v>0</v>
      </c>
      <c r="BI374" s="221">
        <f>IF(N374="nulová",J374,0)</f>
        <v>0</v>
      </c>
      <c r="BJ374" s="20" t="s">
        <v>78</v>
      </c>
      <c r="BK374" s="221">
        <f>ROUND(I374*H374,2)</f>
        <v>0</v>
      </c>
      <c r="BL374" s="20" t="s">
        <v>139</v>
      </c>
      <c r="BM374" s="220" t="s">
        <v>961</v>
      </c>
    </row>
    <row r="375" s="11" customFormat="1" ht="22.8" customHeight="1">
      <c r="A375" s="11"/>
      <c r="B375" s="195"/>
      <c r="C375" s="196"/>
      <c r="D375" s="197" t="s">
        <v>70</v>
      </c>
      <c r="E375" s="239" t="s">
        <v>172</v>
      </c>
      <c r="F375" s="239" t="s">
        <v>436</v>
      </c>
      <c r="G375" s="196"/>
      <c r="H375" s="196"/>
      <c r="I375" s="199"/>
      <c r="J375" s="240">
        <f>BK375</f>
        <v>0</v>
      </c>
      <c r="K375" s="196"/>
      <c r="L375" s="201"/>
      <c r="M375" s="202"/>
      <c r="N375" s="203"/>
      <c r="O375" s="203"/>
      <c r="P375" s="204">
        <f>SUM(P376:P448)</f>
        <v>0</v>
      </c>
      <c r="Q375" s="203"/>
      <c r="R375" s="204">
        <f>SUM(R376:R448)</f>
        <v>63.528953330000007</v>
      </c>
      <c r="S375" s="203"/>
      <c r="T375" s="205">
        <f>SUM(T376:T448)</f>
        <v>10.799</v>
      </c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R375" s="206" t="s">
        <v>78</v>
      </c>
      <c r="AT375" s="207" t="s">
        <v>70</v>
      </c>
      <c r="AU375" s="207" t="s">
        <v>78</v>
      </c>
      <c r="AY375" s="206" t="s">
        <v>133</v>
      </c>
      <c r="BK375" s="208">
        <f>SUM(BK376:BK448)</f>
        <v>0</v>
      </c>
    </row>
    <row r="376" s="2" customFormat="1" ht="49.05" customHeight="1">
      <c r="A376" s="41"/>
      <c r="B376" s="42"/>
      <c r="C376" s="209" t="s">
        <v>962</v>
      </c>
      <c r="D376" s="209" t="s">
        <v>134</v>
      </c>
      <c r="E376" s="210" t="s">
        <v>963</v>
      </c>
      <c r="F376" s="211" t="s">
        <v>964</v>
      </c>
      <c r="G376" s="212" t="s">
        <v>175</v>
      </c>
      <c r="H376" s="213">
        <v>97.370000000000005</v>
      </c>
      <c r="I376" s="214"/>
      <c r="J376" s="215">
        <f>ROUND(I376*H376,2)</f>
        <v>0</v>
      </c>
      <c r="K376" s="211" t="s">
        <v>442</v>
      </c>
      <c r="L376" s="47"/>
      <c r="M376" s="216" t="s">
        <v>19</v>
      </c>
      <c r="N376" s="217" t="s">
        <v>42</v>
      </c>
      <c r="O376" s="87"/>
      <c r="P376" s="218">
        <f>O376*H376</f>
        <v>0</v>
      </c>
      <c r="Q376" s="218">
        <v>0.1295</v>
      </c>
      <c r="R376" s="218">
        <f>Q376*H376</f>
        <v>12.609415</v>
      </c>
      <c r="S376" s="218">
        <v>0</v>
      </c>
      <c r="T376" s="219">
        <f>S376*H376</f>
        <v>0</v>
      </c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R376" s="220" t="s">
        <v>139</v>
      </c>
      <c r="AT376" s="220" t="s">
        <v>134</v>
      </c>
      <c r="AU376" s="220" t="s">
        <v>80</v>
      </c>
      <c r="AY376" s="20" t="s">
        <v>133</v>
      </c>
      <c r="BE376" s="221">
        <f>IF(N376="základní",J376,0)</f>
        <v>0</v>
      </c>
      <c r="BF376" s="221">
        <f>IF(N376="snížená",J376,0)</f>
        <v>0</v>
      </c>
      <c r="BG376" s="221">
        <f>IF(N376="zákl. přenesená",J376,0)</f>
        <v>0</v>
      </c>
      <c r="BH376" s="221">
        <f>IF(N376="sníž. přenesená",J376,0)</f>
        <v>0</v>
      </c>
      <c r="BI376" s="221">
        <f>IF(N376="nulová",J376,0)</f>
        <v>0</v>
      </c>
      <c r="BJ376" s="20" t="s">
        <v>78</v>
      </c>
      <c r="BK376" s="221">
        <f>ROUND(I376*H376,2)</f>
        <v>0</v>
      </c>
      <c r="BL376" s="20" t="s">
        <v>139</v>
      </c>
      <c r="BM376" s="220" t="s">
        <v>965</v>
      </c>
    </row>
    <row r="377" s="2" customFormat="1">
      <c r="A377" s="41"/>
      <c r="B377" s="42"/>
      <c r="C377" s="43"/>
      <c r="D377" s="241" t="s">
        <v>444</v>
      </c>
      <c r="E377" s="43"/>
      <c r="F377" s="242" t="s">
        <v>966</v>
      </c>
      <c r="G377" s="43"/>
      <c r="H377" s="43"/>
      <c r="I377" s="224"/>
      <c r="J377" s="43"/>
      <c r="K377" s="43"/>
      <c r="L377" s="47"/>
      <c r="M377" s="225"/>
      <c r="N377" s="226"/>
      <c r="O377" s="87"/>
      <c r="P377" s="87"/>
      <c r="Q377" s="87"/>
      <c r="R377" s="87"/>
      <c r="S377" s="87"/>
      <c r="T377" s="88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T377" s="20" t="s">
        <v>444</v>
      </c>
      <c r="AU377" s="20" t="s">
        <v>80</v>
      </c>
    </row>
    <row r="378" s="14" customFormat="1">
      <c r="A378" s="14"/>
      <c r="B378" s="266"/>
      <c r="C378" s="267"/>
      <c r="D378" s="222" t="s">
        <v>468</v>
      </c>
      <c r="E378" s="268" t="s">
        <v>19</v>
      </c>
      <c r="F378" s="269" t="s">
        <v>967</v>
      </c>
      <c r="G378" s="267"/>
      <c r="H378" s="270">
        <v>12.41</v>
      </c>
      <c r="I378" s="271"/>
      <c r="J378" s="267"/>
      <c r="K378" s="267"/>
      <c r="L378" s="272"/>
      <c r="M378" s="273"/>
      <c r="N378" s="274"/>
      <c r="O378" s="274"/>
      <c r="P378" s="274"/>
      <c r="Q378" s="274"/>
      <c r="R378" s="274"/>
      <c r="S378" s="274"/>
      <c r="T378" s="275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76" t="s">
        <v>468</v>
      </c>
      <c r="AU378" s="276" t="s">
        <v>80</v>
      </c>
      <c r="AV378" s="14" t="s">
        <v>80</v>
      </c>
      <c r="AW378" s="14" t="s">
        <v>33</v>
      </c>
      <c r="AX378" s="14" t="s">
        <v>71</v>
      </c>
      <c r="AY378" s="276" t="s">
        <v>133</v>
      </c>
    </row>
    <row r="379" s="14" customFormat="1">
      <c r="A379" s="14"/>
      <c r="B379" s="266"/>
      <c r="C379" s="267"/>
      <c r="D379" s="222" t="s">
        <v>468</v>
      </c>
      <c r="E379" s="268" t="s">
        <v>19</v>
      </c>
      <c r="F379" s="269" t="s">
        <v>968</v>
      </c>
      <c r="G379" s="267"/>
      <c r="H379" s="270">
        <v>25.725000000000001</v>
      </c>
      <c r="I379" s="271"/>
      <c r="J379" s="267"/>
      <c r="K379" s="267"/>
      <c r="L379" s="272"/>
      <c r="M379" s="273"/>
      <c r="N379" s="274"/>
      <c r="O379" s="274"/>
      <c r="P379" s="274"/>
      <c r="Q379" s="274"/>
      <c r="R379" s="274"/>
      <c r="S379" s="274"/>
      <c r="T379" s="275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76" t="s">
        <v>468</v>
      </c>
      <c r="AU379" s="276" t="s">
        <v>80</v>
      </c>
      <c r="AV379" s="14" t="s">
        <v>80</v>
      </c>
      <c r="AW379" s="14" t="s">
        <v>33</v>
      </c>
      <c r="AX379" s="14" t="s">
        <v>71</v>
      </c>
      <c r="AY379" s="276" t="s">
        <v>133</v>
      </c>
    </row>
    <row r="380" s="14" customFormat="1">
      <c r="A380" s="14"/>
      <c r="B380" s="266"/>
      <c r="C380" s="267"/>
      <c r="D380" s="222" t="s">
        <v>468</v>
      </c>
      <c r="E380" s="268" t="s">
        <v>19</v>
      </c>
      <c r="F380" s="269" t="s">
        <v>969</v>
      </c>
      <c r="G380" s="267"/>
      <c r="H380" s="270">
        <v>10.525</v>
      </c>
      <c r="I380" s="271"/>
      <c r="J380" s="267"/>
      <c r="K380" s="267"/>
      <c r="L380" s="272"/>
      <c r="M380" s="273"/>
      <c r="N380" s="274"/>
      <c r="O380" s="274"/>
      <c r="P380" s="274"/>
      <c r="Q380" s="274"/>
      <c r="R380" s="274"/>
      <c r="S380" s="274"/>
      <c r="T380" s="275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76" t="s">
        <v>468</v>
      </c>
      <c r="AU380" s="276" t="s">
        <v>80</v>
      </c>
      <c r="AV380" s="14" t="s">
        <v>80</v>
      </c>
      <c r="AW380" s="14" t="s">
        <v>33</v>
      </c>
      <c r="AX380" s="14" t="s">
        <v>71</v>
      </c>
      <c r="AY380" s="276" t="s">
        <v>133</v>
      </c>
    </row>
    <row r="381" s="14" customFormat="1">
      <c r="A381" s="14"/>
      <c r="B381" s="266"/>
      <c r="C381" s="267"/>
      <c r="D381" s="222" t="s">
        <v>468</v>
      </c>
      <c r="E381" s="268" t="s">
        <v>19</v>
      </c>
      <c r="F381" s="269" t="s">
        <v>970</v>
      </c>
      <c r="G381" s="267"/>
      <c r="H381" s="270">
        <v>17.5</v>
      </c>
      <c r="I381" s="271"/>
      <c r="J381" s="267"/>
      <c r="K381" s="267"/>
      <c r="L381" s="272"/>
      <c r="M381" s="273"/>
      <c r="N381" s="274"/>
      <c r="O381" s="274"/>
      <c r="P381" s="274"/>
      <c r="Q381" s="274"/>
      <c r="R381" s="274"/>
      <c r="S381" s="274"/>
      <c r="T381" s="275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76" t="s">
        <v>468</v>
      </c>
      <c r="AU381" s="276" t="s">
        <v>80</v>
      </c>
      <c r="AV381" s="14" t="s">
        <v>80</v>
      </c>
      <c r="AW381" s="14" t="s">
        <v>33</v>
      </c>
      <c r="AX381" s="14" t="s">
        <v>71</v>
      </c>
      <c r="AY381" s="276" t="s">
        <v>133</v>
      </c>
    </row>
    <row r="382" s="14" customFormat="1">
      <c r="A382" s="14"/>
      <c r="B382" s="266"/>
      <c r="C382" s="267"/>
      <c r="D382" s="222" t="s">
        <v>468</v>
      </c>
      <c r="E382" s="268" t="s">
        <v>19</v>
      </c>
      <c r="F382" s="269" t="s">
        <v>971</v>
      </c>
      <c r="G382" s="267"/>
      <c r="H382" s="270">
        <v>16.489999999999998</v>
      </c>
      <c r="I382" s="271"/>
      <c r="J382" s="267"/>
      <c r="K382" s="267"/>
      <c r="L382" s="272"/>
      <c r="M382" s="273"/>
      <c r="N382" s="274"/>
      <c r="O382" s="274"/>
      <c r="P382" s="274"/>
      <c r="Q382" s="274"/>
      <c r="R382" s="274"/>
      <c r="S382" s="274"/>
      <c r="T382" s="275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76" t="s">
        <v>468</v>
      </c>
      <c r="AU382" s="276" t="s">
        <v>80</v>
      </c>
      <c r="AV382" s="14" t="s">
        <v>80</v>
      </c>
      <c r="AW382" s="14" t="s">
        <v>33</v>
      </c>
      <c r="AX382" s="14" t="s">
        <v>71</v>
      </c>
      <c r="AY382" s="276" t="s">
        <v>133</v>
      </c>
    </row>
    <row r="383" s="14" customFormat="1">
      <c r="A383" s="14"/>
      <c r="B383" s="266"/>
      <c r="C383" s="267"/>
      <c r="D383" s="222" t="s">
        <v>468</v>
      </c>
      <c r="E383" s="268" t="s">
        <v>19</v>
      </c>
      <c r="F383" s="269" t="s">
        <v>972</v>
      </c>
      <c r="G383" s="267"/>
      <c r="H383" s="270">
        <v>14.720000000000001</v>
      </c>
      <c r="I383" s="271"/>
      <c r="J383" s="267"/>
      <c r="K383" s="267"/>
      <c r="L383" s="272"/>
      <c r="M383" s="273"/>
      <c r="N383" s="274"/>
      <c r="O383" s="274"/>
      <c r="P383" s="274"/>
      <c r="Q383" s="274"/>
      <c r="R383" s="274"/>
      <c r="S383" s="274"/>
      <c r="T383" s="275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76" t="s">
        <v>468</v>
      </c>
      <c r="AU383" s="276" t="s">
        <v>80</v>
      </c>
      <c r="AV383" s="14" t="s">
        <v>80</v>
      </c>
      <c r="AW383" s="14" t="s">
        <v>33</v>
      </c>
      <c r="AX383" s="14" t="s">
        <v>71</v>
      </c>
      <c r="AY383" s="276" t="s">
        <v>133</v>
      </c>
    </row>
    <row r="384" s="15" customFormat="1">
      <c r="A384" s="15"/>
      <c r="B384" s="282"/>
      <c r="C384" s="283"/>
      <c r="D384" s="222" t="s">
        <v>468</v>
      </c>
      <c r="E384" s="284" t="s">
        <v>19</v>
      </c>
      <c r="F384" s="285" t="s">
        <v>617</v>
      </c>
      <c r="G384" s="283"/>
      <c r="H384" s="286">
        <v>97.370000000000005</v>
      </c>
      <c r="I384" s="287"/>
      <c r="J384" s="283"/>
      <c r="K384" s="283"/>
      <c r="L384" s="288"/>
      <c r="M384" s="289"/>
      <c r="N384" s="290"/>
      <c r="O384" s="290"/>
      <c r="P384" s="290"/>
      <c r="Q384" s="290"/>
      <c r="R384" s="290"/>
      <c r="S384" s="290"/>
      <c r="T384" s="291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92" t="s">
        <v>468</v>
      </c>
      <c r="AU384" s="292" t="s">
        <v>80</v>
      </c>
      <c r="AV384" s="15" t="s">
        <v>139</v>
      </c>
      <c r="AW384" s="15" t="s">
        <v>33</v>
      </c>
      <c r="AX384" s="15" t="s">
        <v>78</v>
      </c>
      <c r="AY384" s="292" t="s">
        <v>133</v>
      </c>
    </row>
    <row r="385" s="2" customFormat="1" ht="16.5" customHeight="1">
      <c r="A385" s="41"/>
      <c r="B385" s="42"/>
      <c r="C385" s="256" t="s">
        <v>287</v>
      </c>
      <c r="D385" s="256" t="s">
        <v>464</v>
      </c>
      <c r="E385" s="257" t="s">
        <v>973</v>
      </c>
      <c r="F385" s="258" t="s">
        <v>974</v>
      </c>
      <c r="G385" s="259" t="s">
        <v>175</v>
      </c>
      <c r="H385" s="260">
        <v>26.239999999999998</v>
      </c>
      <c r="I385" s="261"/>
      <c r="J385" s="262">
        <f>ROUND(I385*H385,2)</f>
        <v>0</v>
      </c>
      <c r="K385" s="258" t="s">
        <v>442</v>
      </c>
      <c r="L385" s="263"/>
      <c r="M385" s="264" t="s">
        <v>19</v>
      </c>
      <c r="N385" s="265" t="s">
        <v>42</v>
      </c>
      <c r="O385" s="87"/>
      <c r="P385" s="218">
        <f>O385*H385</f>
        <v>0</v>
      </c>
      <c r="Q385" s="218">
        <v>0.024</v>
      </c>
      <c r="R385" s="218">
        <f>Q385*H385</f>
        <v>0.62975999999999999</v>
      </c>
      <c r="S385" s="218">
        <v>0</v>
      </c>
      <c r="T385" s="219">
        <f>S385*H385</f>
        <v>0</v>
      </c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R385" s="220" t="s">
        <v>153</v>
      </c>
      <c r="AT385" s="220" t="s">
        <v>464</v>
      </c>
      <c r="AU385" s="220" t="s">
        <v>80</v>
      </c>
      <c r="AY385" s="20" t="s">
        <v>133</v>
      </c>
      <c r="BE385" s="221">
        <f>IF(N385="základní",J385,0)</f>
        <v>0</v>
      </c>
      <c r="BF385" s="221">
        <f>IF(N385="snížená",J385,0)</f>
        <v>0</v>
      </c>
      <c r="BG385" s="221">
        <f>IF(N385="zákl. přenesená",J385,0)</f>
        <v>0</v>
      </c>
      <c r="BH385" s="221">
        <f>IF(N385="sníž. přenesená",J385,0)</f>
        <v>0</v>
      </c>
      <c r="BI385" s="221">
        <f>IF(N385="nulová",J385,0)</f>
        <v>0</v>
      </c>
      <c r="BJ385" s="20" t="s">
        <v>78</v>
      </c>
      <c r="BK385" s="221">
        <f>ROUND(I385*H385,2)</f>
        <v>0</v>
      </c>
      <c r="BL385" s="20" t="s">
        <v>139</v>
      </c>
      <c r="BM385" s="220" t="s">
        <v>975</v>
      </c>
    </row>
    <row r="386" s="14" customFormat="1">
      <c r="A386" s="14"/>
      <c r="B386" s="266"/>
      <c r="C386" s="267"/>
      <c r="D386" s="222" t="s">
        <v>468</v>
      </c>
      <c r="E386" s="268" t="s">
        <v>19</v>
      </c>
      <c r="F386" s="269" t="s">
        <v>968</v>
      </c>
      <c r="G386" s="267"/>
      <c r="H386" s="270">
        <v>25.725000000000001</v>
      </c>
      <c r="I386" s="271"/>
      <c r="J386" s="267"/>
      <c r="K386" s="267"/>
      <c r="L386" s="272"/>
      <c r="M386" s="273"/>
      <c r="N386" s="274"/>
      <c r="O386" s="274"/>
      <c r="P386" s="274"/>
      <c r="Q386" s="274"/>
      <c r="R386" s="274"/>
      <c r="S386" s="274"/>
      <c r="T386" s="275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76" t="s">
        <v>468</v>
      </c>
      <c r="AU386" s="276" t="s">
        <v>80</v>
      </c>
      <c r="AV386" s="14" t="s">
        <v>80</v>
      </c>
      <c r="AW386" s="14" t="s">
        <v>33</v>
      </c>
      <c r="AX386" s="14" t="s">
        <v>78</v>
      </c>
      <c r="AY386" s="276" t="s">
        <v>133</v>
      </c>
    </row>
    <row r="387" s="14" customFormat="1">
      <c r="A387" s="14"/>
      <c r="B387" s="266"/>
      <c r="C387" s="267"/>
      <c r="D387" s="222" t="s">
        <v>468</v>
      </c>
      <c r="E387" s="267"/>
      <c r="F387" s="269" t="s">
        <v>976</v>
      </c>
      <c r="G387" s="267"/>
      <c r="H387" s="270">
        <v>26.239999999999998</v>
      </c>
      <c r="I387" s="271"/>
      <c r="J387" s="267"/>
      <c r="K387" s="267"/>
      <c r="L387" s="272"/>
      <c r="M387" s="273"/>
      <c r="N387" s="274"/>
      <c r="O387" s="274"/>
      <c r="P387" s="274"/>
      <c r="Q387" s="274"/>
      <c r="R387" s="274"/>
      <c r="S387" s="274"/>
      <c r="T387" s="275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76" t="s">
        <v>468</v>
      </c>
      <c r="AU387" s="276" t="s">
        <v>80</v>
      </c>
      <c r="AV387" s="14" t="s">
        <v>80</v>
      </c>
      <c r="AW387" s="14" t="s">
        <v>4</v>
      </c>
      <c r="AX387" s="14" t="s">
        <v>78</v>
      </c>
      <c r="AY387" s="276" t="s">
        <v>133</v>
      </c>
    </row>
    <row r="388" s="2" customFormat="1" ht="24.15" customHeight="1">
      <c r="A388" s="41"/>
      <c r="B388" s="42"/>
      <c r="C388" s="256" t="s">
        <v>977</v>
      </c>
      <c r="D388" s="256" t="s">
        <v>464</v>
      </c>
      <c r="E388" s="257" t="s">
        <v>978</v>
      </c>
      <c r="F388" s="258" t="s">
        <v>979</v>
      </c>
      <c r="G388" s="259" t="s">
        <v>175</v>
      </c>
      <c r="H388" s="260">
        <v>58.064</v>
      </c>
      <c r="I388" s="261"/>
      <c r="J388" s="262">
        <f>ROUND(I388*H388,2)</f>
        <v>0</v>
      </c>
      <c r="K388" s="258" t="s">
        <v>442</v>
      </c>
      <c r="L388" s="263"/>
      <c r="M388" s="264" t="s">
        <v>19</v>
      </c>
      <c r="N388" s="265" t="s">
        <v>42</v>
      </c>
      <c r="O388" s="87"/>
      <c r="P388" s="218">
        <f>O388*H388</f>
        <v>0</v>
      </c>
      <c r="Q388" s="218">
        <v>0.017999999999999999</v>
      </c>
      <c r="R388" s="218">
        <f>Q388*H388</f>
        <v>1.0451519999999999</v>
      </c>
      <c r="S388" s="218">
        <v>0</v>
      </c>
      <c r="T388" s="219">
        <f>S388*H388</f>
        <v>0</v>
      </c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R388" s="220" t="s">
        <v>153</v>
      </c>
      <c r="AT388" s="220" t="s">
        <v>464</v>
      </c>
      <c r="AU388" s="220" t="s">
        <v>80</v>
      </c>
      <c r="AY388" s="20" t="s">
        <v>133</v>
      </c>
      <c r="BE388" s="221">
        <f>IF(N388="základní",J388,0)</f>
        <v>0</v>
      </c>
      <c r="BF388" s="221">
        <f>IF(N388="snížená",J388,0)</f>
        <v>0</v>
      </c>
      <c r="BG388" s="221">
        <f>IF(N388="zákl. přenesená",J388,0)</f>
        <v>0</v>
      </c>
      <c r="BH388" s="221">
        <f>IF(N388="sníž. přenesená",J388,0)</f>
        <v>0</v>
      </c>
      <c r="BI388" s="221">
        <f>IF(N388="nulová",J388,0)</f>
        <v>0</v>
      </c>
      <c r="BJ388" s="20" t="s">
        <v>78</v>
      </c>
      <c r="BK388" s="221">
        <f>ROUND(I388*H388,2)</f>
        <v>0</v>
      </c>
      <c r="BL388" s="20" t="s">
        <v>139</v>
      </c>
      <c r="BM388" s="220" t="s">
        <v>980</v>
      </c>
    </row>
    <row r="389" s="14" customFormat="1">
      <c r="A389" s="14"/>
      <c r="B389" s="266"/>
      <c r="C389" s="267"/>
      <c r="D389" s="222" t="s">
        <v>468</v>
      </c>
      <c r="E389" s="268" t="s">
        <v>19</v>
      </c>
      <c r="F389" s="269" t="s">
        <v>967</v>
      </c>
      <c r="G389" s="267"/>
      <c r="H389" s="270">
        <v>12.41</v>
      </c>
      <c r="I389" s="271"/>
      <c r="J389" s="267"/>
      <c r="K389" s="267"/>
      <c r="L389" s="272"/>
      <c r="M389" s="273"/>
      <c r="N389" s="274"/>
      <c r="O389" s="274"/>
      <c r="P389" s="274"/>
      <c r="Q389" s="274"/>
      <c r="R389" s="274"/>
      <c r="S389" s="274"/>
      <c r="T389" s="275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76" t="s">
        <v>468</v>
      </c>
      <c r="AU389" s="276" t="s">
        <v>80</v>
      </c>
      <c r="AV389" s="14" t="s">
        <v>80</v>
      </c>
      <c r="AW389" s="14" t="s">
        <v>33</v>
      </c>
      <c r="AX389" s="14" t="s">
        <v>71</v>
      </c>
      <c r="AY389" s="276" t="s">
        <v>133</v>
      </c>
    </row>
    <row r="390" s="14" customFormat="1">
      <c r="A390" s="14"/>
      <c r="B390" s="266"/>
      <c r="C390" s="267"/>
      <c r="D390" s="222" t="s">
        <v>468</v>
      </c>
      <c r="E390" s="268" t="s">
        <v>19</v>
      </c>
      <c r="F390" s="269" t="s">
        <v>969</v>
      </c>
      <c r="G390" s="267"/>
      <c r="H390" s="270">
        <v>10.525</v>
      </c>
      <c r="I390" s="271"/>
      <c r="J390" s="267"/>
      <c r="K390" s="267"/>
      <c r="L390" s="272"/>
      <c r="M390" s="273"/>
      <c r="N390" s="274"/>
      <c r="O390" s="274"/>
      <c r="P390" s="274"/>
      <c r="Q390" s="274"/>
      <c r="R390" s="274"/>
      <c r="S390" s="274"/>
      <c r="T390" s="275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76" t="s">
        <v>468</v>
      </c>
      <c r="AU390" s="276" t="s">
        <v>80</v>
      </c>
      <c r="AV390" s="14" t="s">
        <v>80</v>
      </c>
      <c r="AW390" s="14" t="s">
        <v>33</v>
      </c>
      <c r="AX390" s="14" t="s">
        <v>71</v>
      </c>
      <c r="AY390" s="276" t="s">
        <v>133</v>
      </c>
    </row>
    <row r="391" s="14" customFormat="1">
      <c r="A391" s="14"/>
      <c r="B391" s="266"/>
      <c r="C391" s="267"/>
      <c r="D391" s="222" t="s">
        <v>468</v>
      </c>
      <c r="E391" s="268" t="s">
        <v>19</v>
      </c>
      <c r="F391" s="269" t="s">
        <v>970</v>
      </c>
      <c r="G391" s="267"/>
      <c r="H391" s="270">
        <v>17.5</v>
      </c>
      <c r="I391" s="271"/>
      <c r="J391" s="267"/>
      <c r="K391" s="267"/>
      <c r="L391" s="272"/>
      <c r="M391" s="273"/>
      <c r="N391" s="274"/>
      <c r="O391" s="274"/>
      <c r="P391" s="274"/>
      <c r="Q391" s="274"/>
      <c r="R391" s="274"/>
      <c r="S391" s="274"/>
      <c r="T391" s="275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76" t="s">
        <v>468</v>
      </c>
      <c r="AU391" s="276" t="s">
        <v>80</v>
      </c>
      <c r="AV391" s="14" t="s">
        <v>80</v>
      </c>
      <c r="AW391" s="14" t="s">
        <v>33</v>
      </c>
      <c r="AX391" s="14" t="s">
        <v>71</v>
      </c>
      <c r="AY391" s="276" t="s">
        <v>133</v>
      </c>
    </row>
    <row r="392" s="14" customFormat="1">
      <c r="A392" s="14"/>
      <c r="B392" s="266"/>
      <c r="C392" s="267"/>
      <c r="D392" s="222" t="s">
        <v>468</v>
      </c>
      <c r="E392" s="268" t="s">
        <v>19</v>
      </c>
      <c r="F392" s="269" t="s">
        <v>971</v>
      </c>
      <c r="G392" s="267"/>
      <c r="H392" s="270">
        <v>16.489999999999998</v>
      </c>
      <c r="I392" s="271"/>
      <c r="J392" s="267"/>
      <c r="K392" s="267"/>
      <c r="L392" s="272"/>
      <c r="M392" s="273"/>
      <c r="N392" s="274"/>
      <c r="O392" s="274"/>
      <c r="P392" s="274"/>
      <c r="Q392" s="274"/>
      <c r="R392" s="274"/>
      <c r="S392" s="274"/>
      <c r="T392" s="275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76" t="s">
        <v>468</v>
      </c>
      <c r="AU392" s="276" t="s">
        <v>80</v>
      </c>
      <c r="AV392" s="14" t="s">
        <v>80</v>
      </c>
      <c r="AW392" s="14" t="s">
        <v>33</v>
      </c>
      <c r="AX392" s="14" t="s">
        <v>71</v>
      </c>
      <c r="AY392" s="276" t="s">
        <v>133</v>
      </c>
    </row>
    <row r="393" s="15" customFormat="1">
      <c r="A393" s="15"/>
      <c r="B393" s="282"/>
      <c r="C393" s="283"/>
      <c r="D393" s="222" t="s">
        <v>468</v>
      </c>
      <c r="E393" s="284" t="s">
        <v>19</v>
      </c>
      <c r="F393" s="285" t="s">
        <v>617</v>
      </c>
      <c r="G393" s="283"/>
      <c r="H393" s="286">
        <v>56.924999999999997</v>
      </c>
      <c r="I393" s="287"/>
      <c r="J393" s="283"/>
      <c r="K393" s="283"/>
      <c r="L393" s="288"/>
      <c r="M393" s="289"/>
      <c r="N393" s="290"/>
      <c r="O393" s="290"/>
      <c r="P393" s="290"/>
      <c r="Q393" s="290"/>
      <c r="R393" s="290"/>
      <c r="S393" s="290"/>
      <c r="T393" s="291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92" t="s">
        <v>468</v>
      </c>
      <c r="AU393" s="292" t="s">
        <v>80</v>
      </c>
      <c r="AV393" s="15" t="s">
        <v>139</v>
      </c>
      <c r="AW393" s="15" t="s">
        <v>33</v>
      </c>
      <c r="AX393" s="15" t="s">
        <v>78</v>
      </c>
      <c r="AY393" s="292" t="s">
        <v>133</v>
      </c>
    </row>
    <row r="394" s="14" customFormat="1">
      <c r="A394" s="14"/>
      <c r="B394" s="266"/>
      <c r="C394" s="267"/>
      <c r="D394" s="222" t="s">
        <v>468</v>
      </c>
      <c r="E394" s="267"/>
      <c r="F394" s="269" t="s">
        <v>981</v>
      </c>
      <c r="G394" s="267"/>
      <c r="H394" s="270">
        <v>58.064</v>
      </c>
      <c r="I394" s="271"/>
      <c r="J394" s="267"/>
      <c r="K394" s="267"/>
      <c r="L394" s="272"/>
      <c r="M394" s="273"/>
      <c r="N394" s="274"/>
      <c r="O394" s="274"/>
      <c r="P394" s="274"/>
      <c r="Q394" s="274"/>
      <c r="R394" s="274"/>
      <c r="S394" s="274"/>
      <c r="T394" s="275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76" t="s">
        <v>468</v>
      </c>
      <c r="AU394" s="276" t="s">
        <v>80</v>
      </c>
      <c r="AV394" s="14" t="s">
        <v>80</v>
      </c>
      <c r="AW394" s="14" t="s">
        <v>4</v>
      </c>
      <c r="AX394" s="14" t="s">
        <v>78</v>
      </c>
      <c r="AY394" s="276" t="s">
        <v>133</v>
      </c>
    </row>
    <row r="395" s="2" customFormat="1" ht="16.5" customHeight="1">
      <c r="A395" s="41"/>
      <c r="B395" s="42"/>
      <c r="C395" s="256" t="s">
        <v>290</v>
      </c>
      <c r="D395" s="256" t="s">
        <v>464</v>
      </c>
      <c r="E395" s="257" t="s">
        <v>982</v>
      </c>
      <c r="F395" s="258" t="s">
        <v>983</v>
      </c>
      <c r="G395" s="259" t="s">
        <v>175</v>
      </c>
      <c r="H395" s="260">
        <v>15.013999999999999</v>
      </c>
      <c r="I395" s="261"/>
      <c r="J395" s="262">
        <f>ROUND(I395*H395,2)</f>
        <v>0</v>
      </c>
      <c r="K395" s="258" t="s">
        <v>442</v>
      </c>
      <c r="L395" s="263"/>
      <c r="M395" s="264" t="s">
        <v>19</v>
      </c>
      <c r="N395" s="265" t="s">
        <v>42</v>
      </c>
      <c r="O395" s="87"/>
      <c r="P395" s="218">
        <f>O395*H395</f>
        <v>0</v>
      </c>
      <c r="Q395" s="218">
        <v>0.056120000000000003</v>
      </c>
      <c r="R395" s="218">
        <f>Q395*H395</f>
        <v>0.84258568</v>
      </c>
      <c r="S395" s="218">
        <v>0</v>
      </c>
      <c r="T395" s="219">
        <f>S395*H395</f>
        <v>0</v>
      </c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R395" s="220" t="s">
        <v>153</v>
      </c>
      <c r="AT395" s="220" t="s">
        <v>464</v>
      </c>
      <c r="AU395" s="220" t="s">
        <v>80</v>
      </c>
      <c r="AY395" s="20" t="s">
        <v>133</v>
      </c>
      <c r="BE395" s="221">
        <f>IF(N395="základní",J395,0)</f>
        <v>0</v>
      </c>
      <c r="BF395" s="221">
        <f>IF(N395="snížená",J395,0)</f>
        <v>0</v>
      </c>
      <c r="BG395" s="221">
        <f>IF(N395="zákl. přenesená",J395,0)</f>
        <v>0</v>
      </c>
      <c r="BH395" s="221">
        <f>IF(N395="sníž. přenesená",J395,0)</f>
        <v>0</v>
      </c>
      <c r="BI395" s="221">
        <f>IF(N395="nulová",J395,0)</f>
        <v>0</v>
      </c>
      <c r="BJ395" s="20" t="s">
        <v>78</v>
      </c>
      <c r="BK395" s="221">
        <f>ROUND(I395*H395,2)</f>
        <v>0</v>
      </c>
      <c r="BL395" s="20" t="s">
        <v>139</v>
      </c>
      <c r="BM395" s="220" t="s">
        <v>984</v>
      </c>
    </row>
    <row r="396" s="14" customFormat="1">
      <c r="A396" s="14"/>
      <c r="B396" s="266"/>
      <c r="C396" s="267"/>
      <c r="D396" s="222" t="s">
        <v>468</v>
      </c>
      <c r="E396" s="268" t="s">
        <v>19</v>
      </c>
      <c r="F396" s="269" t="s">
        <v>972</v>
      </c>
      <c r="G396" s="267"/>
      <c r="H396" s="270">
        <v>14.720000000000001</v>
      </c>
      <c r="I396" s="271"/>
      <c r="J396" s="267"/>
      <c r="K396" s="267"/>
      <c r="L396" s="272"/>
      <c r="M396" s="273"/>
      <c r="N396" s="274"/>
      <c r="O396" s="274"/>
      <c r="P396" s="274"/>
      <c r="Q396" s="274"/>
      <c r="R396" s="274"/>
      <c r="S396" s="274"/>
      <c r="T396" s="275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76" t="s">
        <v>468</v>
      </c>
      <c r="AU396" s="276" t="s">
        <v>80</v>
      </c>
      <c r="AV396" s="14" t="s">
        <v>80</v>
      </c>
      <c r="AW396" s="14" t="s">
        <v>33</v>
      </c>
      <c r="AX396" s="14" t="s">
        <v>78</v>
      </c>
      <c r="AY396" s="276" t="s">
        <v>133</v>
      </c>
    </row>
    <row r="397" s="14" customFormat="1">
      <c r="A397" s="14"/>
      <c r="B397" s="266"/>
      <c r="C397" s="267"/>
      <c r="D397" s="222" t="s">
        <v>468</v>
      </c>
      <c r="E397" s="267"/>
      <c r="F397" s="269" t="s">
        <v>985</v>
      </c>
      <c r="G397" s="267"/>
      <c r="H397" s="270">
        <v>15.013999999999999</v>
      </c>
      <c r="I397" s="271"/>
      <c r="J397" s="267"/>
      <c r="K397" s="267"/>
      <c r="L397" s="272"/>
      <c r="M397" s="273"/>
      <c r="N397" s="274"/>
      <c r="O397" s="274"/>
      <c r="P397" s="274"/>
      <c r="Q397" s="274"/>
      <c r="R397" s="274"/>
      <c r="S397" s="274"/>
      <c r="T397" s="275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76" t="s">
        <v>468</v>
      </c>
      <c r="AU397" s="276" t="s">
        <v>80</v>
      </c>
      <c r="AV397" s="14" t="s">
        <v>80</v>
      </c>
      <c r="AW397" s="14" t="s">
        <v>4</v>
      </c>
      <c r="AX397" s="14" t="s">
        <v>78</v>
      </c>
      <c r="AY397" s="276" t="s">
        <v>133</v>
      </c>
    </row>
    <row r="398" s="2" customFormat="1" ht="62.7" customHeight="1">
      <c r="A398" s="41"/>
      <c r="B398" s="42"/>
      <c r="C398" s="209" t="s">
        <v>986</v>
      </c>
      <c r="D398" s="209" t="s">
        <v>134</v>
      </c>
      <c r="E398" s="210" t="s">
        <v>987</v>
      </c>
      <c r="F398" s="211" t="s">
        <v>988</v>
      </c>
      <c r="G398" s="212" t="s">
        <v>175</v>
      </c>
      <c r="H398" s="213">
        <v>53.5</v>
      </c>
      <c r="I398" s="214"/>
      <c r="J398" s="215">
        <f>ROUND(I398*H398,2)</f>
        <v>0</v>
      </c>
      <c r="K398" s="211" t="s">
        <v>442</v>
      </c>
      <c r="L398" s="47"/>
      <c r="M398" s="216" t="s">
        <v>19</v>
      </c>
      <c r="N398" s="217" t="s">
        <v>42</v>
      </c>
      <c r="O398" s="87"/>
      <c r="P398" s="218">
        <f>O398*H398</f>
        <v>0</v>
      </c>
      <c r="Q398" s="218">
        <v>0.36969999999999997</v>
      </c>
      <c r="R398" s="218">
        <f>Q398*H398</f>
        <v>19.778949999999998</v>
      </c>
      <c r="S398" s="218">
        <v>0</v>
      </c>
      <c r="T398" s="219">
        <f>S398*H398</f>
        <v>0</v>
      </c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R398" s="220" t="s">
        <v>139</v>
      </c>
      <c r="AT398" s="220" t="s">
        <v>134</v>
      </c>
      <c r="AU398" s="220" t="s">
        <v>80</v>
      </c>
      <c r="AY398" s="20" t="s">
        <v>133</v>
      </c>
      <c r="BE398" s="221">
        <f>IF(N398="základní",J398,0)</f>
        <v>0</v>
      </c>
      <c r="BF398" s="221">
        <f>IF(N398="snížená",J398,0)</f>
        <v>0</v>
      </c>
      <c r="BG398" s="221">
        <f>IF(N398="zákl. přenesená",J398,0)</f>
        <v>0</v>
      </c>
      <c r="BH398" s="221">
        <f>IF(N398="sníž. přenesená",J398,0)</f>
        <v>0</v>
      </c>
      <c r="BI398" s="221">
        <f>IF(N398="nulová",J398,0)</f>
        <v>0</v>
      </c>
      <c r="BJ398" s="20" t="s">
        <v>78</v>
      </c>
      <c r="BK398" s="221">
        <f>ROUND(I398*H398,2)</f>
        <v>0</v>
      </c>
      <c r="BL398" s="20" t="s">
        <v>139</v>
      </c>
      <c r="BM398" s="220" t="s">
        <v>989</v>
      </c>
    </row>
    <row r="399" s="2" customFormat="1">
      <c r="A399" s="41"/>
      <c r="B399" s="42"/>
      <c r="C399" s="43"/>
      <c r="D399" s="241" t="s">
        <v>444</v>
      </c>
      <c r="E399" s="43"/>
      <c r="F399" s="242" t="s">
        <v>990</v>
      </c>
      <c r="G399" s="43"/>
      <c r="H399" s="43"/>
      <c r="I399" s="224"/>
      <c r="J399" s="43"/>
      <c r="K399" s="43"/>
      <c r="L399" s="47"/>
      <c r="M399" s="225"/>
      <c r="N399" s="226"/>
      <c r="O399" s="87"/>
      <c r="P399" s="87"/>
      <c r="Q399" s="87"/>
      <c r="R399" s="87"/>
      <c r="S399" s="87"/>
      <c r="T399" s="88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T399" s="20" t="s">
        <v>444</v>
      </c>
      <c r="AU399" s="20" t="s">
        <v>80</v>
      </c>
    </row>
    <row r="400" s="14" customFormat="1">
      <c r="A400" s="14"/>
      <c r="B400" s="266"/>
      <c r="C400" s="267"/>
      <c r="D400" s="222" t="s">
        <v>468</v>
      </c>
      <c r="E400" s="268" t="s">
        <v>19</v>
      </c>
      <c r="F400" s="269" t="s">
        <v>766</v>
      </c>
      <c r="G400" s="267"/>
      <c r="H400" s="270">
        <v>53.5</v>
      </c>
      <c r="I400" s="271"/>
      <c r="J400" s="267"/>
      <c r="K400" s="267"/>
      <c r="L400" s="272"/>
      <c r="M400" s="273"/>
      <c r="N400" s="274"/>
      <c r="O400" s="274"/>
      <c r="P400" s="274"/>
      <c r="Q400" s="274"/>
      <c r="R400" s="274"/>
      <c r="S400" s="274"/>
      <c r="T400" s="275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76" t="s">
        <v>468</v>
      </c>
      <c r="AU400" s="276" t="s">
        <v>80</v>
      </c>
      <c r="AV400" s="14" t="s">
        <v>80</v>
      </c>
      <c r="AW400" s="14" t="s">
        <v>33</v>
      </c>
      <c r="AX400" s="14" t="s">
        <v>78</v>
      </c>
      <c r="AY400" s="276" t="s">
        <v>133</v>
      </c>
    </row>
    <row r="401" s="2" customFormat="1" ht="24.15" customHeight="1">
      <c r="A401" s="41"/>
      <c r="B401" s="42"/>
      <c r="C401" s="209" t="s">
        <v>294</v>
      </c>
      <c r="D401" s="209" t="s">
        <v>134</v>
      </c>
      <c r="E401" s="210" t="s">
        <v>991</v>
      </c>
      <c r="F401" s="211" t="s">
        <v>992</v>
      </c>
      <c r="G401" s="212" t="s">
        <v>175</v>
      </c>
      <c r="H401" s="213">
        <v>150</v>
      </c>
      <c r="I401" s="214"/>
      <c r="J401" s="215">
        <f>ROUND(I401*H401,2)</f>
        <v>0</v>
      </c>
      <c r="K401" s="211" t="s">
        <v>442</v>
      </c>
      <c r="L401" s="47"/>
      <c r="M401" s="216" t="s">
        <v>19</v>
      </c>
      <c r="N401" s="217" t="s">
        <v>42</v>
      </c>
      <c r="O401" s="87"/>
      <c r="P401" s="218">
        <f>O401*H401</f>
        <v>0</v>
      </c>
      <c r="Q401" s="218">
        <v>3.0000000000000001E-05</v>
      </c>
      <c r="R401" s="218">
        <f>Q401*H401</f>
        <v>0.0045000000000000005</v>
      </c>
      <c r="S401" s="218">
        <v>0</v>
      </c>
      <c r="T401" s="219">
        <f>S401*H401</f>
        <v>0</v>
      </c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R401" s="220" t="s">
        <v>139</v>
      </c>
      <c r="AT401" s="220" t="s">
        <v>134</v>
      </c>
      <c r="AU401" s="220" t="s">
        <v>80</v>
      </c>
      <c r="AY401" s="20" t="s">
        <v>133</v>
      </c>
      <c r="BE401" s="221">
        <f>IF(N401="základní",J401,0)</f>
        <v>0</v>
      </c>
      <c r="BF401" s="221">
        <f>IF(N401="snížená",J401,0)</f>
        <v>0</v>
      </c>
      <c r="BG401" s="221">
        <f>IF(N401="zákl. přenesená",J401,0)</f>
        <v>0</v>
      </c>
      <c r="BH401" s="221">
        <f>IF(N401="sníž. přenesená",J401,0)</f>
        <v>0</v>
      </c>
      <c r="BI401" s="221">
        <f>IF(N401="nulová",J401,0)</f>
        <v>0</v>
      </c>
      <c r="BJ401" s="20" t="s">
        <v>78</v>
      </c>
      <c r="BK401" s="221">
        <f>ROUND(I401*H401,2)</f>
        <v>0</v>
      </c>
      <c r="BL401" s="20" t="s">
        <v>139</v>
      </c>
      <c r="BM401" s="220" t="s">
        <v>993</v>
      </c>
    </row>
    <row r="402" s="2" customFormat="1">
      <c r="A402" s="41"/>
      <c r="B402" s="42"/>
      <c r="C402" s="43"/>
      <c r="D402" s="241" t="s">
        <v>444</v>
      </c>
      <c r="E402" s="43"/>
      <c r="F402" s="242" t="s">
        <v>994</v>
      </c>
      <c r="G402" s="43"/>
      <c r="H402" s="43"/>
      <c r="I402" s="224"/>
      <c r="J402" s="43"/>
      <c r="K402" s="43"/>
      <c r="L402" s="47"/>
      <c r="M402" s="225"/>
      <c r="N402" s="226"/>
      <c r="O402" s="87"/>
      <c r="P402" s="87"/>
      <c r="Q402" s="87"/>
      <c r="R402" s="87"/>
      <c r="S402" s="87"/>
      <c r="T402" s="88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T402" s="20" t="s">
        <v>444</v>
      </c>
      <c r="AU402" s="20" t="s">
        <v>80</v>
      </c>
    </row>
    <row r="403" s="14" customFormat="1">
      <c r="A403" s="14"/>
      <c r="B403" s="266"/>
      <c r="C403" s="267"/>
      <c r="D403" s="222" t="s">
        <v>468</v>
      </c>
      <c r="E403" s="268" t="s">
        <v>19</v>
      </c>
      <c r="F403" s="269" t="s">
        <v>874</v>
      </c>
      <c r="G403" s="267"/>
      <c r="H403" s="270">
        <v>150</v>
      </c>
      <c r="I403" s="271"/>
      <c r="J403" s="267"/>
      <c r="K403" s="267"/>
      <c r="L403" s="272"/>
      <c r="M403" s="273"/>
      <c r="N403" s="274"/>
      <c r="O403" s="274"/>
      <c r="P403" s="274"/>
      <c r="Q403" s="274"/>
      <c r="R403" s="274"/>
      <c r="S403" s="274"/>
      <c r="T403" s="275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76" t="s">
        <v>468</v>
      </c>
      <c r="AU403" s="276" t="s">
        <v>80</v>
      </c>
      <c r="AV403" s="14" t="s">
        <v>80</v>
      </c>
      <c r="AW403" s="14" t="s">
        <v>33</v>
      </c>
      <c r="AX403" s="14" t="s">
        <v>78</v>
      </c>
      <c r="AY403" s="276" t="s">
        <v>133</v>
      </c>
    </row>
    <row r="404" s="2" customFormat="1" ht="55.5" customHeight="1">
      <c r="A404" s="41"/>
      <c r="B404" s="42"/>
      <c r="C404" s="209" t="s">
        <v>995</v>
      </c>
      <c r="D404" s="209" t="s">
        <v>134</v>
      </c>
      <c r="E404" s="210" t="s">
        <v>996</v>
      </c>
      <c r="F404" s="211" t="s">
        <v>997</v>
      </c>
      <c r="G404" s="212" t="s">
        <v>175</v>
      </c>
      <c r="H404" s="213">
        <v>38.5</v>
      </c>
      <c r="I404" s="214"/>
      <c r="J404" s="215">
        <f>ROUND(I404*H404,2)</f>
        <v>0</v>
      </c>
      <c r="K404" s="211" t="s">
        <v>442</v>
      </c>
      <c r="L404" s="47"/>
      <c r="M404" s="216" t="s">
        <v>19</v>
      </c>
      <c r="N404" s="217" t="s">
        <v>42</v>
      </c>
      <c r="O404" s="87"/>
      <c r="P404" s="218">
        <f>O404*H404</f>
        <v>0</v>
      </c>
      <c r="Q404" s="218">
        <v>0.16370999999999999</v>
      </c>
      <c r="R404" s="218">
        <f>Q404*H404</f>
        <v>6.302835</v>
      </c>
      <c r="S404" s="218">
        <v>0</v>
      </c>
      <c r="T404" s="219">
        <f>S404*H404</f>
        <v>0</v>
      </c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R404" s="220" t="s">
        <v>139</v>
      </c>
      <c r="AT404" s="220" t="s">
        <v>134</v>
      </c>
      <c r="AU404" s="220" t="s">
        <v>80</v>
      </c>
      <c r="AY404" s="20" t="s">
        <v>133</v>
      </c>
      <c r="BE404" s="221">
        <f>IF(N404="základní",J404,0)</f>
        <v>0</v>
      </c>
      <c r="BF404" s="221">
        <f>IF(N404="snížená",J404,0)</f>
        <v>0</v>
      </c>
      <c r="BG404" s="221">
        <f>IF(N404="zákl. přenesená",J404,0)</f>
        <v>0</v>
      </c>
      <c r="BH404" s="221">
        <f>IF(N404="sníž. přenesená",J404,0)</f>
        <v>0</v>
      </c>
      <c r="BI404" s="221">
        <f>IF(N404="nulová",J404,0)</f>
        <v>0</v>
      </c>
      <c r="BJ404" s="20" t="s">
        <v>78</v>
      </c>
      <c r="BK404" s="221">
        <f>ROUND(I404*H404,2)</f>
        <v>0</v>
      </c>
      <c r="BL404" s="20" t="s">
        <v>139</v>
      </c>
      <c r="BM404" s="220" t="s">
        <v>998</v>
      </c>
    </row>
    <row r="405" s="2" customFormat="1">
      <c r="A405" s="41"/>
      <c r="B405" s="42"/>
      <c r="C405" s="43"/>
      <c r="D405" s="241" t="s">
        <v>444</v>
      </c>
      <c r="E405" s="43"/>
      <c r="F405" s="242" t="s">
        <v>999</v>
      </c>
      <c r="G405" s="43"/>
      <c r="H405" s="43"/>
      <c r="I405" s="224"/>
      <c r="J405" s="43"/>
      <c r="K405" s="43"/>
      <c r="L405" s="47"/>
      <c r="M405" s="225"/>
      <c r="N405" s="226"/>
      <c r="O405" s="87"/>
      <c r="P405" s="87"/>
      <c r="Q405" s="87"/>
      <c r="R405" s="87"/>
      <c r="S405" s="87"/>
      <c r="T405" s="88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T405" s="20" t="s">
        <v>444</v>
      </c>
      <c r="AU405" s="20" t="s">
        <v>80</v>
      </c>
    </row>
    <row r="406" s="14" customFormat="1">
      <c r="A406" s="14"/>
      <c r="B406" s="266"/>
      <c r="C406" s="267"/>
      <c r="D406" s="222" t="s">
        <v>468</v>
      </c>
      <c r="E406" s="268" t="s">
        <v>19</v>
      </c>
      <c r="F406" s="269" t="s">
        <v>1000</v>
      </c>
      <c r="G406" s="267"/>
      <c r="H406" s="270">
        <v>38.5</v>
      </c>
      <c r="I406" s="271"/>
      <c r="J406" s="267"/>
      <c r="K406" s="267"/>
      <c r="L406" s="272"/>
      <c r="M406" s="273"/>
      <c r="N406" s="274"/>
      <c r="O406" s="274"/>
      <c r="P406" s="274"/>
      <c r="Q406" s="274"/>
      <c r="R406" s="274"/>
      <c r="S406" s="274"/>
      <c r="T406" s="275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76" t="s">
        <v>468</v>
      </c>
      <c r="AU406" s="276" t="s">
        <v>80</v>
      </c>
      <c r="AV406" s="14" t="s">
        <v>80</v>
      </c>
      <c r="AW406" s="14" t="s">
        <v>33</v>
      </c>
      <c r="AX406" s="14" t="s">
        <v>78</v>
      </c>
      <c r="AY406" s="276" t="s">
        <v>133</v>
      </c>
    </row>
    <row r="407" s="2" customFormat="1" ht="16.5" customHeight="1">
      <c r="A407" s="41"/>
      <c r="B407" s="42"/>
      <c r="C407" s="256" t="s">
        <v>298</v>
      </c>
      <c r="D407" s="256" t="s">
        <v>464</v>
      </c>
      <c r="E407" s="257" t="s">
        <v>1001</v>
      </c>
      <c r="F407" s="258" t="s">
        <v>1002</v>
      </c>
      <c r="G407" s="259" t="s">
        <v>175</v>
      </c>
      <c r="H407" s="260">
        <v>38.5</v>
      </c>
      <c r="I407" s="261"/>
      <c r="J407" s="262">
        <f>ROUND(I407*H407,2)</f>
        <v>0</v>
      </c>
      <c r="K407" s="258" t="s">
        <v>764</v>
      </c>
      <c r="L407" s="263"/>
      <c r="M407" s="264" t="s">
        <v>19</v>
      </c>
      <c r="N407" s="265" t="s">
        <v>42</v>
      </c>
      <c r="O407" s="87"/>
      <c r="P407" s="218">
        <f>O407*H407</f>
        <v>0</v>
      </c>
      <c r="Q407" s="218">
        <v>0.13400000000000001</v>
      </c>
      <c r="R407" s="218">
        <f>Q407*H407</f>
        <v>5.1590000000000007</v>
      </c>
      <c r="S407" s="218">
        <v>0</v>
      </c>
      <c r="T407" s="219">
        <f>S407*H407</f>
        <v>0</v>
      </c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R407" s="220" t="s">
        <v>153</v>
      </c>
      <c r="AT407" s="220" t="s">
        <v>464</v>
      </c>
      <c r="AU407" s="220" t="s">
        <v>80</v>
      </c>
      <c r="AY407" s="20" t="s">
        <v>133</v>
      </c>
      <c r="BE407" s="221">
        <f>IF(N407="základní",J407,0)</f>
        <v>0</v>
      </c>
      <c r="BF407" s="221">
        <f>IF(N407="snížená",J407,0)</f>
        <v>0</v>
      </c>
      <c r="BG407" s="221">
        <f>IF(N407="zákl. přenesená",J407,0)</f>
        <v>0</v>
      </c>
      <c r="BH407" s="221">
        <f>IF(N407="sníž. přenesená",J407,0)</f>
        <v>0</v>
      </c>
      <c r="BI407" s="221">
        <f>IF(N407="nulová",J407,0)</f>
        <v>0</v>
      </c>
      <c r="BJ407" s="20" t="s">
        <v>78</v>
      </c>
      <c r="BK407" s="221">
        <f>ROUND(I407*H407,2)</f>
        <v>0</v>
      </c>
      <c r="BL407" s="20" t="s">
        <v>139</v>
      </c>
      <c r="BM407" s="220" t="s">
        <v>1003</v>
      </c>
    </row>
    <row r="408" s="2" customFormat="1">
      <c r="A408" s="41"/>
      <c r="B408" s="42"/>
      <c r="C408" s="43"/>
      <c r="D408" s="222" t="s">
        <v>140</v>
      </c>
      <c r="E408" s="43"/>
      <c r="F408" s="223" t="s">
        <v>1004</v>
      </c>
      <c r="G408" s="43"/>
      <c r="H408" s="43"/>
      <c r="I408" s="224"/>
      <c r="J408" s="43"/>
      <c r="K408" s="43"/>
      <c r="L408" s="47"/>
      <c r="M408" s="225"/>
      <c r="N408" s="226"/>
      <c r="O408" s="87"/>
      <c r="P408" s="87"/>
      <c r="Q408" s="87"/>
      <c r="R408" s="87"/>
      <c r="S408" s="87"/>
      <c r="T408" s="88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T408" s="20" t="s">
        <v>140</v>
      </c>
      <c r="AU408" s="20" t="s">
        <v>80</v>
      </c>
    </row>
    <row r="409" s="2" customFormat="1" ht="24.15" customHeight="1">
      <c r="A409" s="41"/>
      <c r="B409" s="42"/>
      <c r="C409" s="209" t="s">
        <v>1005</v>
      </c>
      <c r="D409" s="209" t="s">
        <v>134</v>
      </c>
      <c r="E409" s="210" t="s">
        <v>1006</v>
      </c>
      <c r="F409" s="211" t="s">
        <v>1007</v>
      </c>
      <c r="G409" s="212" t="s">
        <v>175</v>
      </c>
      <c r="H409" s="213">
        <v>3</v>
      </c>
      <c r="I409" s="214"/>
      <c r="J409" s="215">
        <f>ROUND(I409*H409,2)</f>
        <v>0</v>
      </c>
      <c r="K409" s="211" t="s">
        <v>442</v>
      </c>
      <c r="L409" s="47"/>
      <c r="M409" s="216" t="s">
        <v>19</v>
      </c>
      <c r="N409" s="217" t="s">
        <v>42</v>
      </c>
      <c r="O409" s="87"/>
      <c r="P409" s="218">
        <f>O409*H409</f>
        <v>0</v>
      </c>
      <c r="Q409" s="218">
        <v>0.29221000000000003</v>
      </c>
      <c r="R409" s="218">
        <f>Q409*H409</f>
        <v>0.87663000000000002</v>
      </c>
      <c r="S409" s="218">
        <v>0</v>
      </c>
      <c r="T409" s="219">
        <f>S409*H409</f>
        <v>0</v>
      </c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R409" s="220" t="s">
        <v>139</v>
      </c>
      <c r="AT409" s="220" t="s">
        <v>134</v>
      </c>
      <c r="AU409" s="220" t="s">
        <v>80</v>
      </c>
      <c r="AY409" s="20" t="s">
        <v>133</v>
      </c>
      <c r="BE409" s="221">
        <f>IF(N409="základní",J409,0)</f>
        <v>0</v>
      </c>
      <c r="BF409" s="221">
        <f>IF(N409="snížená",J409,0)</f>
        <v>0</v>
      </c>
      <c r="BG409" s="221">
        <f>IF(N409="zákl. přenesená",J409,0)</f>
        <v>0</v>
      </c>
      <c r="BH409" s="221">
        <f>IF(N409="sníž. přenesená",J409,0)</f>
        <v>0</v>
      </c>
      <c r="BI409" s="221">
        <f>IF(N409="nulová",J409,0)</f>
        <v>0</v>
      </c>
      <c r="BJ409" s="20" t="s">
        <v>78</v>
      </c>
      <c r="BK409" s="221">
        <f>ROUND(I409*H409,2)</f>
        <v>0</v>
      </c>
      <c r="BL409" s="20" t="s">
        <v>139</v>
      </c>
      <c r="BM409" s="220" t="s">
        <v>1008</v>
      </c>
    </row>
    <row r="410" s="2" customFormat="1">
      <c r="A410" s="41"/>
      <c r="B410" s="42"/>
      <c r="C410" s="43"/>
      <c r="D410" s="241" t="s">
        <v>444</v>
      </c>
      <c r="E410" s="43"/>
      <c r="F410" s="242" t="s">
        <v>1009</v>
      </c>
      <c r="G410" s="43"/>
      <c r="H410" s="43"/>
      <c r="I410" s="224"/>
      <c r="J410" s="43"/>
      <c r="K410" s="43"/>
      <c r="L410" s="47"/>
      <c r="M410" s="225"/>
      <c r="N410" s="226"/>
      <c r="O410" s="87"/>
      <c r="P410" s="87"/>
      <c r="Q410" s="87"/>
      <c r="R410" s="87"/>
      <c r="S410" s="87"/>
      <c r="T410" s="88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T410" s="20" t="s">
        <v>444</v>
      </c>
      <c r="AU410" s="20" t="s">
        <v>80</v>
      </c>
    </row>
    <row r="411" s="2" customFormat="1" ht="24.15" customHeight="1">
      <c r="A411" s="41"/>
      <c r="B411" s="42"/>
      <c r="C411" s="256" t="s">
        <v>304</v>
      </c>
      <c r="D411" s="256" t="s">
        <v>464</v>
      </c>
      <c r="E411" s="257" t="s">
        <v>1010</v>
      </c>
      <c r="F411" s="258" t="s">
        <v>1011</v>
      </c>
      <c r="G411" s="259" t="s">
        <v>175</v>
      </c>
      <c r="H411" s="260">
        <v>3</v>
      </c>
      <c r="I411" s="261"/>
      <c r="J411" s="262">
        <f>ROUND(I411*H411,2)</f>
        <v>0</v>
      </c>
      <c r="K411" s="258" t="s">
        <v>764</v>
      </c>
      <c r="L411" s="263"/>
      <c r="M411" s="264" t="s">
        <v>19</v>
      </c>
      <c r="N411" s="265" t="s">
        <v>42</v>
      </c>
      <c r="O411" s="87"/>
      <c r="P411" s="218">
        <f>O411*H411</f>
        <v>0</v>
      </c>
      <c r="Q411" s="218">
        <v>0.015599999999999999</v>
      </c>
      <c r="R411" s="218">
        <f>Q411*H411</f>
        <v>0.046799999999999994</v>
      </c>
      <c r="S411" s="218">
        <v>0</v>
      </c>
      <c r="T411" s="219">
        <f>S411*H411</f>
        <v>0</v>
      </c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R411" s="220" t="s">
        <v>153</v>
      </c>
      <c r="AT411" s="220" t="s">
        <v>464</v>
      </c>
      <c r="AU411" s="220" t="s">
        <v>80</v>
      </c>
      <c r="AY411" s="20" t="s">
        <v>133</v>
      </c>
      <c r="BE411" s="221">
        <f>IF(N411="základní",J411,0)</f>
        <v>0</v>
      </c>
      <c r="BF411" s="221">
        <f>IF(N411="snížená",J411,0)</f>
        <v>0</v>
      </c>
      <c r="BG411" s="221">
        <f>IF(N411="zákl. přenesená",J411,0)</f>
        <v>0</v>
      </c>
      <c r="BH411" s="221">
        <f>IF(N411="sníž. přenesená",J411,0)</f>
        <v>0</v>
      </c>
      <c r="BI411" s="221">
        <f>IF(N411="nulová",J411,0)</f>
        <v>0</v>
      </c>
      <c r="BJ411" s="20" t="s">
        <v>78</v>
      </c>
      <c r="BK411" s="221">
        <f>ROUND(I411*H411,2)</f>
        <v>0</v>
      </c>
      <c r="BL411" s="20" t="s">
        <v>139</v>
      </c>
      <c r="BM411" s="220" t="s">
        <v>1012</v>
      </c>
    </row>
    <row r="412" s="2" customFormat="1" ht="16.5" customHeight="1">
      <c r="A412" s="41"/>
      <c r="B412" s="42"/>
      <c r="C412" s="256" t="s">
        <v>1013</v>
      </c>
      <c r="D412" s="256" t="s">
        <v>464</v>
      </c>
      <c r="E412" s="257" t="s">
        <v>1014</v>
      </c>
      <c r="F412" s="258" t="s">
        <v>1015</v>
      </c>
      <c r="G412" s="259" t="s">
        <v>175</v>
      </c>
      <c r="H412" s="260">
        <v>3</v>
      </c>
      <c r="I412" s="261"/>
      <c r="J412" s="262">
        <f>ROUND(I412*H412,2)</f>
        <v>0</v>
      </c>
      <c r="K412" s="258" t="s">
        <v>442</v>
      </c>
      <c r="L412" s="263"/>
      <c r="M412" s="264" t="s">
        <v>19</v>
      </c>
      <c r="N412" s="265" t="s">
        <v>42</v>
      </c>
      <c r="O412" s="87"/>
      <c r="P412" s="218">
        <f>O412*H412</f>
        <v>0</v>
      </c>
      <c r="Q412" s="218">
        <v>0.0030200000000000001</v>
      </c>
      <c r="R412" s="218">
        <f>Q412*H412</f>
        <v>0.0090600000000000003</v>
      </c>
      <c r="S412" s="218">
        <v>0</v>
      </c>
      <c r="T412" s="219">
        <f>S412*H412</f>
        <v>0</v>
      </c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R412" s="220" t="s">
        <v>153</v>
      </c>
      <c r="AT412" s="220" t="s">
        <v>464</v>
      </c>
      <c r="AU412" s="220" t="s">
        <v>80</v>
      </c>
      <c r="AY412" s="20" t="s">
        <v>133</v>
      </c>
      <c r="BE412" s="221">
        <f>IF(N412="základní",J412,0)</f>
        <v>0</v>
      </c>
      <c r="BF412" s="221">
        <f>IF(N412="snížená",J412,0)</f>
        <v>0</v>
      </c>
      <c r="BG412" s="221">
        <f>IF(N412="zákl. přenesená",J412,0)</f>
        <v>0</v>
      </c>
      <c r="BH412" s="221">
        <f>IF(N412="sníž. přenesená",J412,0)</f>
        <v>0</v>
      </c>
      <c r="BI412" s="221">
        <f>IF(N412="nulová",J412,0)</f>
        <v>0</v>
      </c>
      <c r="BJ412" s="20" t="s">
        <v>78</v>
      </c>
      <c r="BK412" s="221">
        <f>ROUND(I412*H412,2)</f>
        <v>0</v>
      </c>
      <c r="BL412" s="20" t="s">
        <v>139</v>
      </c>
      <c r="BM412" s="220" t="s">
        <v>1016</v>
      </c>
    </row>
    <row r="413" s="2" customFormat="1" ht="24.15" customHeight="1">
      <c r="A413" s="41"/>
      <c r="B413" s="42"/>
      <c r="C413" s="209" t="s">
        <v>308</v>
      </c>
      <c r="D413" s="209" t="s">
        <v>134</v>
      </c>
      <c r="E413" s="210" t="s">
        <v>1017</v>
      </c>
      <c r="F413" s="211" t="s">
        <v>1018</v>
      </c>
      <c r="G413" s="212" t="s">
        <v>175</v>
      </c>
      <c r="H413" s="213">
        <v>17.5</v>
      </c>
      <c r="I413" s="214"/>
      <c r="J413" s="215">
        <f>ROUND(I413*H413,2)</f>
        <v>0</v>
      </c>
      <c r="K413" s="211" t="s">
        <v>442</v>
      </c>
      <c r="L413" s="47"/>
      <c r="M413" s="216" t="s">
        <v>19</v>
      </c>
      <c r="N413" s="217" t="s">
        <v>42</v>
      </c>
      <c r="O413" s="87"/>
      <c r="P413" s="218">
        <f>O413*H413</f>
        <v>0</v>
      </c>
      <c r="Q413" s="218">
        <v>0.43819000000000002</v>
      </c>
      <c r="R413" s="218">
        <f>Q413*H413</f>
        <v>7.6683250000000003</v>
      </c>
      <c r="S413" s="218">
        <v>0</v>
      </c>
      <c r="T413" s="219">
        <f>S413*H413</f>
        <v>0</v>
      </c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R413" s="220" t="s">
        <v>139</v>
      </c>
      <c r="AT413" s="220" t="s">
        <v>134</v>
      </c>
      <c r="AU413" s="220" t="s">
        <v>80</v>
      </c>
      <c r="AY413" s="20" t="s">
        <v>133</v>
      </c>
      <c r="BE413" s="221">
        <f>IF(N413="základní",J413,0)</f>
        <v>0</v>
      </c>
      <c r="BF413" s="221">
        <f>IF(N413="snížená",J413,0)</f>
        <v>0</v>
      </c>
      <c r="BG413" s="221">
        <f>IF(N413="zákl. přenesená",J413,0)</f>
        <v>0</v>
      </c>
      <c r="BH413" s="221">
        <f>IF(N413="sníž. přenesená",J413,0)</f>
        <v>0</v>
      </c>
      <c r="BI413" s="221">
        <f>IF(N413="nulová",J413,0)</f>
        <v>0</v>
      </c>
      <c r="BJ413" s="20" t="s">
        <v>78</v>
      </c>
      <c r="BK413" s="221">
        <f>ROUND(I413*H413,2)</f>
        <v>0</v>
      </c>
      <c r="BL413" s="20" t="s">
        <v>139</v>
      </c>
      <c r="BM413" s="220" t="s">
        <v>1019</v>
      </c>
    </row>
    <row r="414" s="2" customFormat="1">
      <c r="A414" s="41"/>
      <c r="B414" s="42"/>
      <c r="C414" s="43"/>
      <c r="D414" s="241" t="s">
        <v>444</v>
      </c>
      <c r="E414" s="43"/>
      <c r="F414" s="242" t="s">
        <v>1020</v>
      </c>
      <c r="G414" s="43"/>
      <c r="H414" s="43"/>
      <c r="I414" s="224"/>
      <c r="J414" s="43"/>
      <c r="K414" s="43"/>
      <c r="L414" s="47"/>
      <c r="M414" s="225"/>
      <c r="N414" s="226"/>
      <c r="O414" s="87"/>
      <c r="P414" s="87"/>
      <c r="Q414" s="87"/>
      <c r="R414" s="87"/>
      <c r="S414" s="87"/>
      <c r="T414" s="88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T414" s="20" t="s">
        <v>444</v>
      </c>
      <c r="AU414" s="20" t="s">
        <v>80</v>
      </c>
    </row>
    <row r="415" s="2" customFormat="1" ht="24.15" customHeight="1">
      <c r="A415" s="41"/>
      <c r="B415" s="42"/>
      <c r="C415" s="256" t="s">
        <v>1021</v>
      </c>
      <c r="D415" s="256" t="s">
        <v>464</v>
      </c>
      <c r="E415" s="257" t="s">
        <v>1022</v>
      </c>
      <c r="F415" s="258" t="s">
        <v>1023</v>
      </c>
      <c r="G415" s="259" t="s">
        <v>175</v>
      </c>
      <c r="H415" s="260">
        <v>17.5</v>
      </c>
      <c r="I415" s="261"/>
      <c r="J415" s="262">
        <f>ROUND(I415*H415,2)</f>
        <v>0</v>
      </c>
      <c r="K415" s="258" t="s">
        <v>764</v>
      </c>
      <c r="L415" s="263"/>
      <c r="M415" s="264" t="s">
        <v>19</v>
      </c>
      <c r="N415" s="265" t="s">
        <v>42</v>
      </c>
      <c r="O415" s="87"/>
      <c r="P415" s="218">
        <f>O415*H415</f>
        <v>0</v>
      </c>
      <c r="Q415" s="218">
        <v>0.0166</v>
      </c>
      <c r="R415" s="218">
        <f>Q415*H415</f>
        <v>0.29049999999999998</v>
      </c>
      <c r="S415" s="218">
        <v>0</v>
      </c>
      <c r="T415" s="219">
        <f>S415*H415</f>
        <v>0</v>
      </c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R415" s="220" t="s">
        <v>153</v>
      </c>
      <c r="AT415" s="220" t="s">
        <v>464</v>
      </c>
      <c r="AU415" s="220" t="s">
        <v>80</v>
      </c>
      <c r="AY415" s="20" t="s">
        <v>133</v>
      </c>
      <c r="BE415" s="221">
        <f>IF(N415="základní",J415,0)</f>
        <v>0</v>
      </c>
      <c r="BF415" s="221">
        <f>IF(N415="snížená",J415,0)</f>
        <v>0</v>
      </c>
      <c r="BG415" s="221">
        <f>IF(N415="zákl. přenesená",J415,0)</f>
        <v>0</v>
      </c>
      <c r="BH415" s="221">
        <f>IF(N415="sníž. přenesená",J415,0)</f>
        <v>0</v>
      </c>
      <c r="BI415" s="221">
        <f>IF(N415="nulová",J415,0)</f>
        <v>0</v>
      </c>
      <c r="BJ415" s="20" t="s">
        <v>78</v>
      </c>
      <c r="BK415" s="221">
        <f>ROUND(I415*H415,2)</f>
        <v>0</v>
      </c>
      <c r="BL415" s="20" t="s">
        <v>139</v>
      </c>
      <c r="BM415" s="220" t="s">
        <v>1024</v>
      </c>
    </row>
    <row r="416" s="2" customFormat="1" ht="16.5" customHeight="1">
      <c r="A416" s="41"/>
      <c r="B416" s="42"/>
      <c r="C416" s="256" t="s">
        <v>313</v>
      </c>
      <c r="D416" s="256" t="s">
        <v>464</v>
      </c>
      <c r="E416" s="257" t="s">
        <v>1025</v>
      </c>
      <c r="F416" s="258" t="s">
        <v>1026</v>
      </c>
      <c r="G416" s="259" t="s">
        <v>175</v>
      </c>
      <c r="H416" s="260">
        <v>17.5</v>
      </c>
      <c r="I416" s="261"/>
      <c r="J416" s="262">
        <f>ROUND(I416*H416,2)</f>
        <v>0</v>
      </c>
      <c r="K416" s="258" t="s">
        <v>442</v>
      </c>
      <c r="L416" s="263"/>
      <c r="M416" s="264" t="s">
        <v>19</v>
      </c>
      <c r="N416" s="265" t="s">
        <v>42</v>
      </c>
      <c r="O416" s="87"/>
      <c r="P416" s="218">
        <f>O416*H416</f>
        <v>0</v>
      </c>
      <c r="Q416" s="218">
        <v>0.0070299999999999998</v>
      </c>
      <c r="R416" s="218">
        <f>Q416*H416</f>
        <v>0.123025</v>
      </c>
      <c r="S416" s="218">
        <v>0</v>
      </c>
      <c r="T416" s="219">
        <f>S416*H416</f>
        <v>0</v>
      </c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R416" s="220" t="s">
        <v>153</v>
      </c>
      <c r="AT416" s="220" t="s">
        <v>464</v>
      </c>
      <c r="AU416" s="220" t="s">
        <v>80</v>
      </c>
      <c r="AY416" s="20" t="s">
        <v>133</v>
      </c>
      <c r="BE416" s="221">
        <f>IF(N416="základní",J416,0)</f>
        <v>0</v>
      </c>
      <c r="BF416" s="221">
        <f>IF(N416="snížená",J416,0)</f>
        <v>0</v>
      </c>
      <c r="BG416" s="221">
        <f>IF(N416="zákl. přenesená",J416,0)</f>
        <v>0</v>
      </c>
      <c r="BH416" s="221">
        <f>IF(N416="sníž. přenesená",J416,0)</f>
        <v>0</v>
      </c>
      <c r="BI416" s="221">
        <f>IF(N416="nulová",J416,0)</f>
        <v>0</v>
      </c>
      <c r="BJ416" s="20" t="s">
        <v>78</v>
      </c>
      <c r="BK416" s="221">
        <f>ROUND(I416*H416,2)</f>
        <v>0</v>
      </c>
      <c r="BL416" s="20" t="s">
        <v>139</v>
      </c>
      <c r="BM416" s="220" t="s">
        <v>1027</v>
      </c>
    </row>
    <row r="417" s="2" customFormat="1" ht="24.15" customHeight="1">
      <c r="A417" s="41"/>
      <c r="B417" s="42"/>
      <c r="C417" s="209" t="s">
        <v>1028</v>
      </c>
      <c r="D417" s="209" t="s">
        <v>134</v>
      </c>
      <c r="E417" s="210" t="s">
        <v>1029</v>
      </c>
      <c r="F417" s="211" t="s">
        <v>1030</v>
      </c>
      <c r="G417" s="212" t="s">
        <v>441</v>
      </c>
      <c r="H417" s="213">
        <v>1</v>
      </c>
      <c r="I417" s="214"/>
      <c r="J417" s="215">
        <f>ROUND(I417*H417,2)</f>
        <v>0</v>
      </c>
      <c r="K417" s="211" t="s">
        <v>442</v>
      </c>
      <c r="L417" s="47"/>
      <c r="M417" s="216" t="s">
        <v>19</v>
      </c>
      <c r="N417" s="217" t="s">
        <v>42</v>
      </c>
      <c r="O417" s="87"/>
      <c r="P417" s="218">
        <f>O417*H417</f>
        <v>0</v>
      </c>
      <c r="Q417" s="218">
        <v>0.27205000000000001</v>
      </c>
      <c r="R417" s="218">
        <f>Q417*H417</f>
        <v>0.27205000000000001</v>
      </c>
      <c r="S417" s="218">
        <v>0</v>
      </c>
      <c r="T417" s="219">
        <f>S417*H417</f>
        <v>0</v>
      </c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R417" s="220" t="s">
        <v>139</v>
      </c>
      <c r="AT417" s="220" t="s">
        <v>134</v>
      </c>
      <c r="AU417" s="220" t="s">
        <v>80</v>
      </c>
      <c r="AY417" s="20" t="s">
        <v>133</v>
      </c>
      <c r="BE417" s="221">
        <f>IF(N417="základní",J417,0)</f>
        <v>0</v>
      </c>
      <c r="BF417" s="221">
        <f>IF(N417="snížená",J417,0)</f>
        <v>0</v>
      </c>
      <c r="BG417" s="221">
        <f>IF(N417="zákl. přenesená",J417,0)</f>
        <v>0</v>
      </c>
      <c r="BH417" s="221">
        <f>IF(N417="sníž. přenesená",J417,0)</f>
        <v>0</v>
      </c>
      <c r="BI417" s="221">
        <f>IF(N417="nulová",J417,0)</f>
        <v>0</v>
      </c>
      <c r="BJ417" s="20" t="s">
        <v>78</v>
      </c>
      <c r="BK417" s="221">
        <f>ROUND(I417*H417,2)</f>
        <v>0</v>
      </c>
      <c r="BL417" s="20" t="s">
        <v>139</v>
      </c>
      <c r="BM417" s="220" t="s">
        <v>1031</v>
      </c>
    </row>
    <row r="418" s="2" customFormat="1">
      <c r="A418" s="41"/>
      <c r="B418" s="42"/>
      <c r="C418" s="43"/>
      <c r="D418" s="241" t="s">
        <v>444</v>
      </c>
      <c r="E418" s="43"/>
      <c r="F418" s="242" t="s">
        <v>1032</v>
      </c>
      <c r="G418" s="43"/>
      <c r="H418" s="43"/>
      <c r="I418" s="224"/>
      <c r="J418" s="43"/>
      <c r="K418" s="43"/>
      <c r="L418" s="47"/>
      <c r="M418" s="225"/>
      <c r="N418" s="226"/>
      <c r="O418" s="87"/>
      <c r="P418" s="87"/>
      <c r="Q418" s="87"/>
      <c r="R418" s="87"/>
      <c r="S418" s="87"/>
      <c r="T418" s="88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T418" s="20" t="s">
        <v>444</v>
      </c>
      <c r="AU418" s="20" t="s">
        <v>80</v>
      </c>
    </row>
    <row r="419" s="2" customFormat="1" ht="24.15" customHeight="1">
      <c r="A419" s="41"/>
      <c r="B419" s="42"/>
      <c r="C419" s="256" t="s">
        <v>318</v>
      </c>
      <c r="D419" s="256" t="s">
        <v>464</v>
      </c>
      <c r="E419" s="257" t="s">
        <v>1033</v>
      </c>
      <c r="F419" s="258" t="s">
        <v>1034</v>
      </c>
      <c r="G419" s="259" t="s">
        <v>441</v>
      </c>
      <c r="H419" s="260">
        <v>1</v>
      </c>
      <c r="I419" s="261"/>
      <c r="J419" s="262">
        <f>ROUND(I419*H419,2)</f>
        <v>0</v>
      </c>
      <c r="K419" s="258" t="s">
        <v>764</v>
      </c>
      <c r="L419" s="263"/>
      <c r="M419" s="264" t="s">
        <v>19</v>
      </c>
      <c r="N419" s="265" t="s">
        <v>42</v>
      </c>
      <c r="O419" s="87"/>
      <c r="P419" s="218">
        <f>O419*H419</f>
        <v>0</v>
      </c>
      <c r="Q419" s="218">
        <v>0.021999999999999999</v>
      </c>
      <c r="R419" s="218">
        <f>Q419*H419</f>
        <v>0.021999999999999999</v>
      </c>
      <c r="S419" s="218">
        <v>0</v>
      </c>
      <c r="T419" s="219">
        <f>S419*H419</f>
        <v>0</v>
      </c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R419" s="220" t="s">
        <v>153</v>
      </c>
      <c r="AT419" s="220" t="s">
        <v>464</v>
      </c>
      <c r="AU419" s="220" t="s">
        <v>80</v>
      </c>
      <c r="AY419" s="20" t="s">
        <v>133</v>
      </c>
      <c r="BE419" s="221">
        <f>IF(N419="základní",J419,0)</f>
        <v>0</v>
      </c>
      <c r="BF419" s="221">
        <f>IF(N419="snížená",J419,0)</f>
        <v>0</v>
      </c>
      <c r="BG419" s="221">
        <f>IF(N419="zákl. přenesená",J419,0)</f>
        <v>0</v>
      </c>
      <c r="BH419" s="221">
        <f>IF(N419="sníž. přenesená",J419,0)</f>
        <v>0</v>
      </c>
      <c r="BI419" s="221">
        <f>IF(N419="nulová",J419,0)</f>
        <v>0</v>
      </c>
      <c r="BJ419" s="20" t="s">
        <v>78</v>
      </c>
      <c r="BK419" s="221">
        <f>ROUND(I419*H419,2)</f>
        <v>0</v>
      </c>
      <c r="BL419" s="20" t="s">
        <v>139</v>
      </c>
      <c r="BM419" s="220" t="s">
        <v>1035</v>
      </c>
    </row>
    <row r="420" s="2" customFormat="1" ht="24.15" customHeight="1">
      <c r="A420" s="41"/>
      <c r="B420" s="42"/>
      <c r="C420" s="209" t="s">
        <v>1036</v>
      </c>
      <c r="D420" s="209" t="s">
        <v>134</v>
      </c>
      <c r="E420" s="210" t="s">
        <v>1037</v>
      </c>
      <c r="F420" s="211" t="s">
        <v>1038</v>
      </c>
      <c r="G420" s="212" t="s">
        <v>441</v>
      </c>
      <c r="H420" s="213">
        <v>1</v>
      </c>
      <c r="I420" s="214"/>
      <c r="J420" s="215">
        <f>ROUND(I420*H420,2)</f>
        <v>0</v>
      </c>
      <c r="K420" s="211" t="s">
        <v>442</v>
      </c>
      <c r="L420" s="47"/>
      <c r="M420" s="216" t="s">
        <v>19</v>
      </c>
      <c r="N420" s="217" t="s">
        <v>42</v>
      </c>
      <c r="O420" s="87"/>
      <c r="P420" s="218">
        <f>O420*H420</f>
        <v>0</v>
      </c>
      <c r="Q420" s="218">
        <v>0.37164000000000003</v>
      </c>
      <c r="R420" s="218">
        <f>Q420*H420</f>
        <v>0.37164000000000003</v>
      </c>
      <c r="S420" s="218">
        <v>0</v>
      </c>
      <c r="T420" s="219">
        <f>S420*H420</f>
        <v>0</v>
      </c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R420" s="220" t="s">
        <v>139</v>
      </c>
      <c r="AT420" s="220" t="s">
        <v>134</v>
      </c>
      <c r="AU420" s="220" t="s">
        <v>80</v>
      </c>
      <c r="AY420" s="20" t="s">
        <v>133</v>
      </c>
      <c r="BE420" s="221">
        <f>IF(N420="základní",J420,0)</f>
        <v>0</v>
      </c>
      <c r="BF420" s="221">
        <f>IF(N420="snížená",J420,0)</f>
        <v>0</v>
      </c>
      <c r="BG420" s="221">
        <f>IF(N420="zákl. přenesená",J420,0)</f>
        <v>0</v>
      </c>
      <c r="BH420" s="221">
        <f>IF(N420="sníž. přenesená",J420,0)</f>
        <v>0</v>
      </c>
      <c r="BI420" s="221">
        <f>IF(N420="nulová",J420,0)</f>
        <v>0</v>
      </c>
      <c r="BJ420" s="20" t="s">
        <v>78</v>
      </c>
      <c r="BK420" s="221">
        <f>ROUND(I420*H420,2)</f>
        <v>0</v>
      </c>
      <c r="BL420" s="20" t="s">
        <v>139</v>
      </c>
      <c r="BM420" s="220" t="s">
        <v>1039</v>
      </c>
    </row>
    <row r="421" s="2" customFormat="1">
      <c r="A421" s="41"/>
      <c r="B421" s="42"/>
      <c r="C421" s="43"/>
      <c r="D421" s="241" t="s">
        <v>444</v>
      </c>
      <c r="E421" s="43"/>
      <c r="F421" s="242" t="s">
        <v>1040</v>
      </c>
      <c r="G421" s="43"/>
      <c r="H421" s="43"/>
      <c r="I421" s="224"/>
      <c r="J421" s="43"/>
      <c r="K421" s="43"/>
      <c r="L421" s="47"/>
      <c r="M421" s="225"/>
      <c r="N421" s="226"/>
      <c r="O421" s="87"/>
      <c r="P421" s="87"/>
      <c r="Q421" s="87"/>
      <c r="R421" s="87"/>
      <c r="S421" s="87"/>
      <c r="T421" s="88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T421" s="20" t="s">
        <v>444</v>
      </c>
      <c r="AU421" s="20" t="s">
        <v>80</v>
      </c>
    </row>
    <row r="422" s="2" customFormat="1" ht="24.15" customHeight="1">
      <c r="A422" s="41"/>
      <c r="B422" s="42"/>
      <c r="C422" s="256" t="s">
        <v>324</v>
      </c>
      <c r="D422" s="256" t="s">
        <v>464</v>
      </c>
      <c r="E422" s="257" t="s">
        <v>1041</v>
      </c>
      <c r="F422" s="258" t="s">
        <v>1042</v>
      </c>
      <c r="G422" s="259" t="s">
        <v>441</v>
      </c>
      <c r="H422" s="260">
        <v>1</v>
      </c>
      <c r="I422" s="261"/>
      <c r="J422" s="262">
        <f>ROUND(I422*H422,2)</f>
        <v>0</v>
      </c>
      <c r="K422" s="258" t="s">
        <v>764</v>
      </c>
      <c r="L422" s="263"/>
      <c r="M422" s="264" t="s">
        <v>19</v>
      </c>
      <c r="N422" s="265" t="s">
        <v>42</v>
      </c>
      <c r="O422" s="87"/>
      <c r="P422" s="218">
        <f>O422*H422</f>
        <v>0</v>
      </c>
      <c r="Q422" s="218">
        <v>0.068000000000000005</v>
      </c>
      <c r="R422" s="218">
        <f>Q422*H422</f>
        <v>0.068000000000000005</v>
      </c>
      <c r="S422" s="218">
        <v>0</v>
      </c>
      <c r="T422" s="219">
        <f>S422*H422</f>
        <v>0</v>
      </c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R422" s="220" t="s">
        <v>153</v>
      </c>
      <c r="AT422" s="220" t="s">
        <v>464</v>
      </c>
      <c r="AU422" s="220" t="s">
        <v>80</v>
      </c>
      <c r="AY422" s="20" t="s">
        <v>133</v>
      </c>
      <c r="BE422" s="221">
        <f>IF(N422="základní",J422,0)</f>
        <v>0</v>
      </c>
      <c r="BF422" s="221">
        <f>IF(N422="snížená",J422,0)</f>
        <v>0</v>
      </c>
      <c r="BG422" s="221">
        <f>IF(N422="zákl. přenesená",J422,0)</f>
        <v>0</v>
      </c>
      <c r="BH422" s="221">
        <f>IF(N422="sníž. přenesená",J422,0)</f>
        <v>0</v>
      </c>
      <c r="BI422" s="221">
        <f>IF(N422="nulová",J422,0)</f>
        <v>0</v>
      </c>
      <c r="BJ422" s="20" t="s">
        <v>78</v>
      </c>
      <c r="BK422" s="221">
        <f>ROUND(I422*H422,2)</f>
        <v>0</v>
      </c>
      <c r="BL422" s="20" t="s">
        <v>139</v>
      </c>
      <c r="BM422" s="220" t="s">
        <v>1043</v>
      </c>
    </row>
    <row r="423" s="2" customFormat="1" ht="16.5" customHeight="1">
      <c r="A423" s="41"/>
      <c r="B423" s="42"/>
      <c r="C423" s="209" t="s">
        <v>1044</v>
      </c>
      <c r="D423" s="209" t="s">
        <v>134</v>
      </c>
      <c r="E423" s="210" t="s">
        <v>1045</v>
      </c>
      <c r="F423" s="211" t="s">
        <v>1046</v>
      </c>
      <c r="G423" s="212" t="s">
        <v>168</v>
      </c>
      <c r="H423" s="213">
        <v>1.6000000000000001</v>
      </c>
      <c r="I423" s="214"/>
      <c r="J423" s="215">
        <f>ROUND(I423*H423,2)</f>
        <v>0</v>
      </c>
      <c r="K423" s="211" t="s">
        <v>442</v>
      </c>
      <c r="L423" s="47"/>
      <c r="M423" s="216" t="s">
        <v>19</v>
      </c>
      <c r="N423" s="217" t="s">
        <v>42</v>
      </c>
      <c r="O423" s="87"/>
      <c r="P423" s="218">
        <f>O423*H423</f>
        <v>0</v>
      </c>
      <c r="Q423" s="218">
        <v>0</v>
      </c>
      <c r="R423" s="218">
        <f>Q423*H423</f>
        <v>0</v>
      </c>
      <c r="S423" s="218">
        <v>2.3999999999999999</v>
      </c>
      <c r="T423" s="219">
        <f>S423*H423</f>
        <v>3.8399999999999999</v>
      </c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R423" s="220" t="s">
        <v>139</v>
      </c>
      <c r="AT423" s="220" t="s">
        <v>134</v>
      </c>
      <c r="AU423" s="220" t="s">
        <v>80</v>
      </c>
      <c r="AY423" s="20" t="s">
        <v>133</v>
      </c>
      <c r="BE423" s="221">
        <f>IF(N423="základní",J423,0)</f>
        <v>0</v>
      </c>
      <c r="BF423" s="221">
        <f>IF(N423="snížená",J423,0)</f>
        <v>0</v>
      </c>
      <c r="BG423" s="221">
        <f>IF(N423="zákl. přenesená",J423,0)</f>
        <v>0</v>
      </c>
      <c r="BH423" s="221">
        <f>IF(N423="sníž. přenesená",J423,0)</f>
        <v>0</v>
      </c>
      <c r="BI423" s="221">
        <f>IF(N423="nulová",J423,0)</f>
        <v>0</v>
      </c>
      <c r="BJ423" s="20" t="s">
        <v>78</v>
      </c>
      <c r="BK423" s="221">
        <f>ROUND(I423*H423,2)</f>
        <v>0</v>
      </c>
      <c r="BL423" s="20" t="s">
        <v>139</v>
      </c>
      <c r="BM423" s="220" t="s">
        <v>1047</v>
      </c>
    </row>
    <row r="424" s="2" customFormat="1">
      <c r="A424" s="41"/>
      <c r="B424" s="42"/>
      <c r="C424" s="43"/>
      <c r="D424" s="241" t="s">
        <v>444</v>
      </c>
      <c r="E424" s="43"/>
      <c r="F424" s="242" t="s">
        <v>1048</v>
      </c>
      <c r="G424" s="43"/>
      <c r="H424" s="43"/>
      <c r="I424" s="224"/>
      <c r="J424" s="43"/>
      <c r="K424" s="43"/>
      <c r="L424" s="47"/>
      <c r="M424" s="225"/>
      <c r="N424" s="226"/>
      <c r="O424" s="87"/>
      <c r="P424" s="87"/>
      <c r="Q424" s="87"/>
      <c r="R424" s="87"/>
      <c r="S424" s="87"/>
      <c r="T424" s="88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T424" s="20" t="s">
        <v>444</v>
      </c>
      <c r="AU424" s="20" t="s">
        <v>80</v>
      </c>
    </row>
    <row r="425" s="14" customFormat="1">
      <c r="A425" s="14"/>
      <c r="B425" s="266"/>
      <c r="C425" s="267"/>
      <c r="D425" s="222" t="s">
        <v>468</v>
      </c>
      <c r="E425" s="268" t="s">
        <v>19</v>
      </c>
      <c r="F425" s="269" t="s">
        <v>1049</v>
      </c>
      <c r="G425" s="267"/>
      <c r="H425" s="270">
        <v>1.6000000000000001</v>
      </c>
      <c r="I425" s="271"/>
      <c r="J425" s="267"/>
      <c r="K425" s="267"/>
      <c r="L425" s="272"/>
      <c r="M425" s="273"/>
      <c r="N425" s="274"/>
      <c r="O425" s="274"/>
      <c r="P425" s="274"/>
      <c r="Q425" s="274"/>
      <c r="R425" s="274"/>
      <c r="S425" s="274"/>
      <c r="T425" s="275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76" t="s">
        <v>468</v>
      </c>
      <c r="AU425" s="276" t="s">
        <v>80</v>
      </c>
      <c r="AV425" s="14" t="s">
        <v>80</v>
      </c>
      <c r="AW425" s="14" t="s">
        <v>33</v>
      </c>
      <c r="AX425" s="14" t="s">
        <v>78</v>
      </c>
      <c r="AY425" s="276" t="s">
        <v>133</v>
      </c>
    </row>
    <row r="426" s="2" customFormat="1" ht="62.7" customHeight="1">
      <c r="A426" s="41"/>
      <c r="B426" s="42"/>
      <c r="C426" s="209" t="s">
        <v>329</v>
      </c>
      <c r="D426" s="209" t="s">
        <v>134</v>
      </c>
      <c r="E426" s="210" t="s">
        <v>1050</v>
      </c>
      <c r="F426" s="211" t="s">
        <v>1051</v>
      </c>
      <c r="G426" s="212" t="s">
        <v>175</v>
      </c>
      <c r="H426" s="213">
        <v>27.5</v>
      </c>
      <c r="I426" s="214"/>
      <c r="J426" s="215">
        <f>ROUND(I426*H426,2)</f>
        <v>0</v>
      </c>
      <c r="K426" s="211" t="s">
        <v>442</v>
      </c>
      <c r="L426" s="47"/>
      <c r="M426" s="216" t="s">
        <v>19</v>
      </c>
      <c r="N426" s="217" t="s">
        <v>42</v>
      </c>
      <c r="O426" s="87"/>
      <c r="P426" s="218">
        <f>O426*H426</f>
        <v>0</v>
      </c>
      <c r="Q426" s="218">
        <v>0</v>
      </c>
      <c r="R426" s="218">
        <f>Q426*H426</f>
        <v>0</v>
      </c>
      <c r="S426" s="218">
        <v>0.25</v>
      </c>
      <c r="T426" s="219">
        <f>S426*H426</f>
        <v>6.875</v>
      </c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R426" s="220" t="s">
        <v>139</v>
      </c>
      <c r="AT426" s="220" t="s">
        <v>134</v>
      </c>
      <c r="AU426" s="220" t="s">
        <v>80</v>
      </c>
      <c r="AY426" s="20" t="s">
        <v>133</v>
      </c>
      <c r="BE426" s="221">
        <f>IF(N426="základní",J426,0)</f>
        <v>0</v>
      </c>
      <c r="BF426" s="221">
        <f>IF(N426="snížená",J426,0)</f>
        <v>0</v>
      </c>
      <c r="BG426" s="221">
        <f>IF(N426="zákl. přenesená",J426,0)</f>
        <v>0</v>
      </c>
      <c r="BH426" s="221">
        <f>IF(N426="sníž. přenesená",J426,0)</f>
        <v>0</v>
      </c>
      <c r="BI426" s="221">
        <f>IF(N426="nulová",J426,0)</f>
        <v>0</v>
      </c>
      <c r="BJ426" s="20" t="s">
        <v>78</v>
      </c>
      <c r="BK426" s="221">
        <f>ROUND(I426*H426,2)</f>
        <v>0</v>
      </c>
      <c r="BL426" s="20" t="s">
        <v>139</v>
      </c>
      <c r="BM426" s="220" t="s">
        <v>1052</v>
      </c>
    </row>
    <row r="427" s="2" customFormat="1">
      <c r="A427" s="41"/>
      <c r="B427" s="42"/>
      <c r="C427" s="43"/>
      <c r="D427" s="241" t="s">
        <v>444</v>
      </c>
      <c r="E427" s="43"/>
      <c r="F427" s="242" t="s">
        <v>1053</v>
      </c>
      <c r="G427" s="43"/>
      <c r="H427" s="43"/>
      <c r="I427" s="224"/>
      <c r="J427" s="43"/>
      <c r="K427" s="43"/>
      <c r="L427" s="47"/>
      <c r="M427" s="225"/>
      <c r="N427" s="226"/>
      <c r="O427" s="87"/>
      <c r="P427" s="87"/>
      <c r="Q427" s="87"/>
      <c r="R427" s="87"/>
      <c r="S427" s="87"/>
      <c r="T427" s="88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T427" s="20" t="s">
        <v>444</v>
      </c>
      <c r="AU427" s="20" t="s">
        <v>80</v>
      </c>
    </row>
    <row r="428" s="14" customFormat="1">
      <c r="A428" s="14"/>
      <c r="B428" s="266"/>
      <c r="C428" s="267"/>
      <c r="D428" s="222" t="s">
        <v>468</v>
      </c>
      <c r="E428" s="268" t="s">
        <v>19</v>
      </c>
      <c r="F428" s="269" t="s">
        <v>1054</v>
      </c>
      <c r="G428" s="267"/>
      <c r="H428" s="270">
        <v>27.5</v>
      </c>
      <c r="I428" s="271"/>
      <c r="J428" s="267"/>
      <c r="K428" s="267"/>
      <c r="L428" s="272"/>
      <c r="M428" s="273"/>
      <c r="N428" s="274"/>
      <c r="O428" s="274"/>
      <c r="P428" s="274"/>
      <c r="Q428" s="274"/>
      <c r="R428" s="274"/>
      <c r="S428" s="274"/>
      <c r="T428" s="275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76" t="s">
        <v>468</v>
      </c>
      <c r="AU428" s="276" t="s">
        <v>80</v>
      </c>
      <c r="AV428" s="14" t="s">
        <v>80</v>
      </c>
      <c r="AW428" s="14" t="s">
        <v>33</v>
      </c>
      <c r="AX428" s="14" t="s">
        <v>78</v>
      </c>
      <c r="AY428" s="276" t="s">
        <v>133</v>
      </c>
    </row>
    <row r="429" s="2" customFormat="1" ht="44.25" customHeight="1">
      <c r="A429" s="41"/>
      <c r="B429" s="42"/>
      <c r="C429" s="209" t="s">
        <v>1055</v>
      </c>
      <c r="D429" s="209" t="s">
        <v>134</v>
      </c>
      <c r="E429" s="210" t="s">
        <v>1056</v>
      </c>
      <c r="F429" s="211" t="s">
        <v>1057</v>
      </c>
      <c r="G429" s="212" t="s">
        <v>175</v>
      </c>
      <c r="H429" s="213">
        <v>4</v>
      </c>
      <c r="I429" s="214"/>
      <c r="J429" s="215">
        <f>ROUND(I429*H429,2)</f>
        <v>0</v>
      </c>
      <c r="K429" s="211" t="s">
        <v>442</v>
      </c>
      <c r="L429" s="47"/>
      <c r="M429" s="216" t="s">
        <v>19</v>
      </c>
      <c r="N429" s="217" t="s">
        <v>42</v>
      </c>
      <c r="O429" s="87"/>
      <c r="P429" s="218">
        <f>O429*H429</f>
        <v>0</v>
      </c>
      <c r="Q429" s="218">
        <v>0.0012800000000000001</v>
      </c>
      <c r="R429" s="218">
        <f>Q429*H429</f>
        <v>0.0051200000000000004</v>
      </c>
      <c r="S429" s="218">
        <v>0.021000000000000001</v>
      </c>
      <c r="T429" s="219">
        <f>S429*H429</f>
        <v>0.084000000000000005</v>
      </c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R429" s="220" t="s">
        <v>139</v>
      </c>
      <c r="AT429" s="220" t="s">
        <v>134</v>
      </c>
      <c r="AU429" s="220" t="s">
        <v>80</v>
      </c>
      <c r="AY429" s="20" t="s">
        <v>133</v>
      </c>
      <c r="BE429" s="221">
        <f>IF(N429="základní",J429,0)</f>
        <v>0</v>
      </c>
      <c r="BF429" s="221">
        <f>IF(N429="snížená",J429,0)</f>
        <v>0</v>
      </c>
      <c r="BG429" s="221">
        <f>IF(N429="zákl. přenesená",J429,0)</f>
        <v>0</v>
      </c>
      <c r="BH429" s="221">
        <f>IF(N429="sníž. přenesená",J429,0)</f>
        <v>0</v>
      </c>
      <c r="BI429" s="221">
        <f>IF(N429="nulová",J429,0)</f>
        <v>0</v>
      </c>
      <c r="BJ429" s="20" t="s">
        <v>78</v>
      </c>
      <c r="BK429" s="221">
        <f>ROUND(I429*H429,2)</f>
        <v>0</v>
      </c>
      <c r="BL429" s="20" t="s">
        <v>139</v>
      </c>
      <c r="BM429" s="220" t="s">
        <v>1058</v>
      </c>
    </row>
    <row r="430" s="2" customFormat="1">
      <c r="A430" s="41"/>
      <c r="B430" s="42"/>
      <c r="C430" s="43"/>
      <c r="D430" s="241" t="s">
        <v>444</v>
      </c>
      <c r="E430" s="43"/>
      <c r="F430" s="242" t="s">
        <v>1059</v>
      </c>
      <c r="G430" s="43"/>
      <c r="H430" s="43"/>
      <c r="I430" s="224"/>
      <c r="J430" s="43"/>
      <c r="K430" s="43"/>
      <c r="L430" s="47"/>
      <c r="M430" s="225"/>
      <c r="N430" s="226"/>
      <c r="O430" s="87"/>
      <c r="P430" s="87"/>
      <c r="Q430" s="87"/>
      <c r="R430" s="87"/>
      <c r="S430" s="87"/>
      <c r="T430" s="88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T430" s="20" t="s">
        <v>444</v>
      </c>
      <c r="AU430" s="20" t="s">
        <v>80</v>
      </c>
    </row>
    <row r="431" s="14" customFormat="1">
      <c r="A431" s="14"/>
      <c r="B431" s="266"/>
      <c r="C431" s="267"/>
      <c r="D431" s="222" t="s">
        <v>468</v>
      </c>
      <c r="E431" s="268" t="s">
        <v>19</v>
      </c>
      <c r="F431" s="269" t="s">
        <v>880</v>
      </c>
      <c r="G431" s="267"/>
      <c r="H431" s="270">
        <v>4</v>
      </c>
      <c r="I431" s="271"/>
      <c r="J431" s="267"/>
      <c r="K431" s="267"/>
      <c r="L431" s="272"/>
      <c r="M431" s="273"/>
      <c r="N431" s="274"/>
      <c r="O431" s="274"/>
      <c r="P431" s="274"/>
      <c r="Q431" s="274"/>
      <c r="R431" s="274"/>
      <c r="S431" s="274"/>
      <c r="T431" s="275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76" t="s">
        <v>468</v>
      </c>
      <c r="AU431" s="276" t="s">
        <v>80</v>
      </c>
      <c r="AV431" s="14" t="s">
        <v>80</v>
      </c>
      <c r="AW431" s="14" t="s">
        <v>33</v>
      </c>
      <c r="AX431" s="14" t="s">
        <v>78</v>
      </c>
      <c r="AY431" s="276" t="s">
        <v>133</v>
      </c>
    </row>
    <row r="432" s="2" customFormat="1" ht="33" customHeight="1">
      <c r="A432" s="41"/>
      <c r="B432" s="42"/>
      <c r="C432" s="209" t="s">
        <v>334</v>
      </c>
      <c r="D432" s="209" t="s">
        <v>134</v>
      </c>
      <c r="E432" s="210" t="s">
        <v>1060</v>
      </c>
      <c r="F432" s="211" t="s">
        <v>1061</v>
      </c>
      <c r="G432" s="212" t="s">
        <v>137</v>
      </c>
      <c r="H432" s="213">
        <v>190.56899999999999</v>
      </c>
      <c r="I432" s="214"/>
      <c r="J432" s="215">
        <f>ROUND(I432*H432,2)</f>
        <v>0</v>
      </c>
      <c r="K432" s="211" t="s">
        <v>442</v>
      </c>
      <c r="L432" s="47"/>
      <c r="M432" s="216" t="s">
        <v>19</v>
      </c>
      <c r="N432" s="217" t="s">
        <v>42</v>
      </c>
      <c r="O432" s="87"/>
      <c r="P432" s="218">
        <f>O432*H432</f>
        <v>0</v>
      </c>
      <c r="Q432" s="218">
        <v>0.038850000000000003</v>
      </c>
      <c r="R432" s="218">
        <f>Q432*H432</f>
        <v>7.4036056500000003</v>
      </c>
      <c r="S432" s="218">
        <v>0</v>
      </c>
      <c r="T432" s="219">
        <f>S432*H432</f>
        <v>0</v>
      </c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R432" s="220" t="s">
        <v>139</v>
      </c>
      <c r="AT432" s="220" t="s">
        <v>134</v>
      </c>
      <c r="AU432" s="220" t="s">
        <v>80</v>
      </c>
      <c r="AY432" s="20" t="s">
        <v>133</v>
      </c>
      <c r="BE432" s="221">
        <f>IF(N432="základní",J432,0)</f>
        <v>0</v>
      </c>
      <c r="BF432" s="221">
        <f>IF(N432="snížená",J432,0)</f>
        <v>0</v>
      </c>
      <c r="BG432" s="221">
        <f>IF(N432="zákl. přenesená",J432,0)</f>
        <v>0</v>
      </c>
      <c r="BH432" s="221">
        <f>IF(N432="sníž. přenesená",J432,0)</f>
        <v>0</v>
      </c>
      <c r="BI432" s="221">
        <f>IF(N432="nulová",J432,0)</f>
        <v>0</v>
      </c>
      <c r="BJ432" s="20" t="s">
        <v>78</v>
      </c>
      <c r="BK432" s="221">
        <f>ROUND(I432*H432,2)</f>
        <v>0</v>
      </c>
      <c r="BL432" s="20" t="s">
        <v>139</v>
      </c>
      <c r="BM432" s="220" t="s">
        <v>1062</v>
      </c>
    </row>
    <row r="433" s="2" customFormat="1">
      <c r="A433" s="41"/>
      <c r="B433" s="42"/>
      <c r="C433" s="43"/>
      <c r="D433" s="241" t="s">
        <v>444</v>
      </c>
      <c r="E433" s="43"/>
      <c r="F433" s="242" t="s">
        <v>1063</v>
      </c>
      <c r="G433" s="43"/>
      <c r="H433" s="43"/>
      <c r="I433" s="224"/>
      <c r="J433" s="43"/>
      <c r="K433" s="43"/>
      <c r="L433" s="47"/>
      <c r="M433" s="225"/>
      <c r="N433" s="226"/>
      <c r="O433" s="87"/>
      <c r="P433" s="87"/>
      <c r="Q433" s="87"/>
      <c r="R433" s="87"/>
      <c r="S433" s="87"/>
      <c r="T433" s="88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T433" s="20" t="s">
        <v>444</v>
      </c>
      <c r="AU433" s="20" t="s">
        <v>80</v>
      </c>
    </row>
    <row r="434" s="17" customFormat="1">
      <c r="A434" s="17"/>
      <c r="B434" s="304"/>
      <c r="C434" s="305"/>
      <c r="D434" s="222" t="s">
        <v>468</v>
      </c>
      <c r="E434" s="306" t="s">
        <v>19</v>
      </c>
      <c r="F434" s="307" t="s">
        <v>861</v>
      </c>
      <c r="G434" s="305"/>
      <c r="H434" s="306" t="s">
        <v>19</v>
      </c>
      <c r="I434" s="308"/>
      <c r="J434" s="305"/>
      <c r="K434" s="305"/>
      <c r="L434" s="309"/>
      <c r="M434" s="310"/>
      <c r="N434" s="311"/>
      <c r="O434" s="311"/>
      <c r="P434" s="311"/>
      <c r="Q434" s="311"/>
      <c r="R434" s="311"/>
      <c r="S434" s="311"/>
      <c r="T434" s="312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T434" s="313" t="s">
        <v>468</v>
      </c>
      <c r="AU434" s="313" t="s">
        <v>80</v>
      </c>
      <c r="AV434" s="17" t="s">
        <v>78</v>
      </c>
      <c r="AW434" s="17" t="s">
        <v>33</v>
      </c>
      <c r="AX434" s="17" t="s">
        <v>71</v>
      </c>
      <c r="AY434" s="313" t="s">
        <v>133</v>
      </c>
    </row>
    <row r="435" s="14" customFormat="1">
      <c r="A435" s="14"/>
      <c r="B435" s="266"/>
      <c r="C435" s="267"/>
      <c r="D435" s="222" t="s">
        <v>468</v>
      </c>
      <c r="E435" s="268" t="s">
        <v>19</v>
      </c>
      <c r="F435" s="269" t="s">
        <v>1064</v>
      </c>
      <c r="G435" s="267"/>
      <c r="H435" s="270">
        <v>14.272</v>
      </c>
      <c r="I435" s="271"/>
      <c r="J435" s="267"/>
      <c r="K435" s="267"/>
      <c r="L435" s="272"/>
      <c r="M435" s="273"/>
      <c r="N435" s="274"/>
      <c r="O435" s="274"/>
      <c r="P435" s="274"/>
      <c r="Q435" s="274"/>
      <c r="R435" s="274"/>
      <c r="S435" s="274"/>
      <c r="T435" s="275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76" t="s">
        <v>468</v>
      </c>
      <c r="AU435" s="276" t="s">
        <v>80</v>
      </c>
      <c r="AV435" s="14" t="s">
        <v>80</v>
      </c>
      <c r="AW435" s="14" t="s">
        <v>33</v>
      </c>
      <c r="AX435" s="14" t="s">
        <v>71</v>
      </c>
      <c r="AY435" s="276" t="s">
        <v>133</v>
      </c>
    </row>
    <row r="436" s="14" customFormat="1">
      <c r="A436" s="14"/>
      <c r="B436" s="266"/>
      <c r="C436" s="267"/>
      <c r="D436" s="222" t="s">
        <v>468</v>
      </c>
      <c r="E436" s="268" t="s">
        <v>19</v>
      </c>
      <c r="F436" s="269" t="s">
        <v>1065</v>
      </c>
      <c r="G436" s="267"/>
      <c r="H436" s="270">
        <v>17.231999999999999</v>
      </c>
      <c r="I436" s="271"/>
      <c r="J436" s="267"/>
      <c r="K436" s="267"/>
      <c r="L436" s="272"/>
      <c r="M436" s="273"/>
      <c r="N436" s="274"/>
      <c r="O436" s="274"/>
      <c r="P436" s="274"/>
      <c r="Q436" s="274"/>
      <c r="R436" s="274"/>
      <c r="S436" s="274"/>
      <c r="T436" s="275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76" t="s">
        <v>468</v>
      </c>
      <c r="AU436" s="276" t="s">
        <v>80</v>
      </c>
      <c r="AV436" s="14" t="s">
        <v>80</v>
      </c>
      <c r="AW436" s="14" t="s">
        <v>33</v>
      </c>
      <c r="AX436" s="14" t="s">
        <v>71</v>
      </c>
      <c r="AY436" s="276" t="s">
        <v>133</v>
      </c>
    </row>
    <row r="437" s="14" customFormat="1">
      <c r="A437" s="14"/>
      <c r="B437" s="266"/>
      <c r="C437" s="267"/>
      <c r="D437" s="222" t="s">
        <v>468</v>
      </c>
      <c r="E437" s="268" t="s">
        <v>19</v>
      </c>
      <c r="F437" s="269" t="s">
        <v>1066</v>
      </c>
      <c r="G437" s="267"/>
      <c r="H437" s="270">
        <v>3.3260000000000001</v>
      </c>
      <c r="I437" s="271"/>
      <c r="J437" s="267"/>
      <c r="K437" s="267"/>
      <c r="L437" s="272"/>
      <c r="M437" s="273"/>
      <c r="N437" s="274"/>
      <c r="O437" s="274"/>
      <c r="P437" s="274"/>
      <c r="Q437" s="274"/>
      <c r="R437" s="274"/>
      <c r="S437" s="274"/>
      <c r="T437" s="275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76" t="s">
        <v>468</v>
      </c>
      <c r="AU437" s="276" t="s">
        <v>80</v>
      </c>
      <c r="AV437" s="14" t="s">
        <v>80</v>
      </c>
      <c r="AW437" s="14" t="s">
        <v>33</v>
      </c>
      <c r="AX437" s="14" t="s">
        <v>71</v>
      </c>
      <c r="AY437" s="276" t="s">
        <v>133</v>
      </c>
    </row>
    <row r="438" s="16" customFormat="1">
      <c r="A438" s="16"/>
      <c r="B438" s="293"/>
      <c r="C438" s="294"/>
      <c r="D438" s="222" t="s">
        <v>468</v>
      </c>
      <c r="E438" s="295" t="s">
        <v>19</v>
      </c>
      <c r="F438" s="296" t="s">
        <v>656</v>
      </c>
      <c r="G438" s="294"/>
      <c r="H438" s="297">
        <v>34.829999999999998</v>
      </c>
      <c r="I438" s="298"/>
      <c r="J438" s="294"/>
      <c r="K438" s="294"/>
      <c r="L438" s="299"/>
      <c r="M438" s="300"/>
      <c r="N438" s="301"/>
      <c r="O438" s="301"/>
      <c r="P438" s="301"/>
      <c r="Q438" s="301"/>
      <c r="R438" s="301"/>
      <c r="S438" s="301"/>
      <c r="T438" s="302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T438" s="303" t="s">
        <v>468</v>
      </c>
      <c r="AU438" s="303" t="s">
        <v>80</v>
      </c>
      <c r="AV438" s="16" t="s">
        <v>90</v>
      </c>
      <c r="AW438" s="16" t="s">
        <v>33</v>
      </c>
      <c r="AX438" s="16" t="s">
        <v>71</v>
      </c>
      <c r="AY438" s="303" t="s">
        <v>133</v>
      </c>
    </row>
    <row r="439" s="17" customFormat="1">
      <c r="A439" s="17"/>
      <c r="B439" s="304"/>
      <c r="C439" s="305"/>
      <c r="D439" s="222" t="s">
        <v>468</v>
      </c>
      <c r="E439" s="306" t="s">
        <v>19</v>
      </c>
      <c r="F439" s="307" t="s">
        <v>865</v>
      </c>
      <c r="G439" s="305"/>
      <c r="H439" s="306" t="s">
        <v>19</v>
      </c>
      <c r="I439" s="308"/>
      <c r="J439" s="305"/>
      <c r="K439" s="305"/>
      <c r="L439" s="309"/>
      <c r="M439" s="310"/>
      <c r="N439" s="311"/>
      <c r="O439" s="311"/>
      <c r="P439" s="311"/>
      <c r="Q439" s="311"/>
      <c r="R439" s="311"/>
      <c r="S439" s="311"/>
      <c r="T439" s="312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T439" s="313" t="s">
        <v>468</v>
      </c>
      <c r="AU439" s="313" t="s">
        <v>80</v>
      </c>
      <c r="AV439" s="17" t="s">
        <v>78</v>
      </c>
      <c r="AW439" s="17" t="s">
        <v>33</v>
      </c>
      <c r="AX439" s="17" t="s">
        <v>71</v>
      </c>
      <c r="AY439" s="313" t="s">
        <v>133</v>
      </c>
    </row>
    <row r="440" s="14" customFormat="1">
      <c r="A440" s="14"/>
      <c r="B440" s="266"/>
      <c r="C440" s="267"/>
      <c r="D440" s="222" t="s">
        <v>468</v>
      </c>
      <c r="E440" s="268" t="s">
        <v>19</v>
      </c>
      <c r="F440" s="269" t="s">
        <v>1067</v>
      </c>
      <c r="G440" s="267"/>
      <c r="H440" s="270">
        <v>43.990000000000002</v>
      </c>
      <c r="I440" s="271"/>
      <c r="J440" s="267"/>
      <c r="K440" s="267"/>
      <c r="L440" s="272"/>
      <c r="M440" s="273"/>
      <c r="N440" s="274"/>
      <c r="O440" s="274"/>
      <c r="P440" s="274"/>
      <c r="Q440" s="274"/>
      <c r="R440" s="274"/>
      <c r="S440" s="274"/>
      <c r="T440" s="275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76" t="s">
        <v>468</v>
      </c>
      <c r="AU440" s="276" t="s">
        <v>80</v>
      </c>
      <c r="AV440" s="14" t="s">
        <v>80</v>
      </c>
      <c r="AW440" s="14" t="s">
        <v>33</v>
      </c>
      <c r="AX440" s="14" t="s">
        <v>71</v>
      </c>
      <c r="AY440" s="276" t="s">
        <v>133</v>
      </c>
    </row>
    <row r="441" s="14" customFormat="1">
      <c r="A441" s="14"/>
      <c r="B441" s="266"/>
      <c r="C441" s="267"/>
      <c r="D441" s="222" t="s">
        <v>468</v>
      </c>
      <c r="E441" s="268" t="s">
        <v>19</v>
      </c>
      <c r="F441" s="269" t="s">
        <v>1068</v>
      </c>
      <c r="G441" s="267"/>
      <c r="H441" s="270">
        <v>8.75</v>
      </c>
      <c r="I441" s="271"/>
      <c r="J441" s="267"/>
      <c r="K441" s="267"/>
      <c r="L441" s="272"/>
      <c r="M441" s="273"/>
      <c r="N441" s="274"/>
      <c r="O441" s="274"/>
      <c r="P441" s="274"/>
      <c r="Q441" s="274"/>
      <c r="R441" s="274"/>
      <c r="S441" s="274"/>
      <c r="T441" s="275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76" t="s">
        <v>468</v>
      </c>
      <c r="AU441" s="276" t="s">
        <v>80</v>
      </c>
      <c r="AV441" s="14" t="s">
        <v>80</v>
      </c>
      <c r="AW441" s="14" t="s">
        <v>33</v>
      </c>
      <c r="AX441" s="14" t="s">
        <v>71</v>
      </c>
      <c r="AY441" s="276" t="s">
        <v>133</v>
      </c>
    </row>
    <row r="442" s="14" customFormat="1">
      <c r="A442" s="14"/>
      <c r="B442" s="266"/>
      <c r="C442" s="267"/>
      <c r="D442" s="222" t="s">
        <v>468</v>
      </c>
      <c r="E442" s="268" t="s">
        <v>19</v>
      </c>
      <c r="F442" s="269" t="s">
        <v>1069</v>
      </c>
      <c r="G442" s="267"/>
      <c r="H442" s="270">
        <v>16.355</v>
      </c>
      <c r="I442" s="271"/>
      <c r="J442" s="267"/>
      <c r="K442" s="267"/>
      <c r="L442" s="272"/>
      <c r="M442" s="273"/>
      <c r="N442" s="274"/>
      <c r="O442" s="274"/>
      <c r="P442" s="274"/>
      <c r="Q442" s="274"/>
      <c r="R442" s="274"/>
      <c r="S442" s="274"/>
      <c r="T442" s="275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76" t="s">
        <v>468</v>
      </c>
      <c r="AU442" s="276" t="s">
        <v>80</v>
      </c>
      <c r="AV442" s="14" t="s">
        <v>80</v>
      </c>
      <c r="AW442" s="14" t="s">
        <v>33</v>
      </c>
      <c r="AX442" s="14" t="s">
        <v>71</v>
      </c>
      <c r="AY442" s="276" t="s">
        <v>133</v>
      </c>
    </row>
    <row r="443" s="16" customFormat="1">
      <c r="A443" s="16"/>
      <c r="B443" s="293"/>
      <c r="C443" s="294"/>
      <c r="D443" s="222" t="s">
        <v>468</v>
      </c>
      <c r="E443" s="295" t="s">
        <v>19</v>
      </c>
      <c r="F443" s="296" t="s">
        <v>656</v>
      </c>
      <c r="G443" s="294"/>
      <c r="H443" s="297">
        <v>69.094999999999999</v>
      </c>
      <c r="I443" s="298"/>
      <c r="J443" s="294"/>
      <c r="K443" s="294"/>
      <c r="L443" s="299"/>
      <c r="M443" s="300"/>
      <c r="N443" s="301"/>
      <c r="O443" s="301"/>
      <c r="P443" s="301"/>
      <c r="Q443" s="301"/>
      <c r="R443" s="301"/>
      <c r="S443" s="301"/>
      <c r="T443" s="302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T443" s="303" t="s">
        <v>468</v>
      </c>
      <c r="AU443" s="303" t="s">
        <v>80</v>
      </c>
      <c r="AV443" s="16" t="s">
        <v>90</v>
      </c>
      <c r="AW443" s="16" t="s">
        <v>33</v>
      </c>
      <c r="AX443" s="16" t="s">
        <v>71</v>
      </c>
      <c r="AY443" s="303" t="s">
        <v>133</v>
      </c>
    </row>
    <row r="444" s="17" customFormat="1">
      <c r="A444" s="17"/>
      <c r="B444" s="304"/>
      <c r="C444" s="305"/>
      <c r="D444" s="222" t="s">
        <v>468</v>
      </c>
      <c r="E444" s="306" t="s">
        <v>19</v>
      </c>
      <c r="F444" s="307" t="s">
        <v>868</v>
      </c>
      <c r="G444" s="305"/>
      <c r="H444" s="306" t="s">
        <v>19</v>
      </c>
      <c r="I444" s="308"/>
      <c r="J444" s="305"/>
      <c r="K444" s="305"/>
      <c r="L444" s="309"/>
      <c r="M444" s="310"/>
      <c r="N444" s="311"/>
      <c r="O444" s="311"/>
      <c r="P444" s="311"/>
      <c r="Q444" s="311"/>
      <c r="R444" s="311"/>
      <c r="S444" s="311"/>
      <c r="T444" s="312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T444" s="313" t="s">
        <v>468</v>
      </c>
      <c r="AU444" s="313" t="s">
        <v>80</v>
      </c>
      <c r="AV444" s="17" t="s">
        <v>78</v>
      </c>
      <c r="AW444" s="17" t="s">
        <v>33</v>
      </c>
      <c r="AX444" s="17" t="s">
        <v>71</v>
      </c>
      <c r="AY444" s="313" t="s">
        <v>133</v>
      </c>
    </row>
    <row r="445" s="14" customFormat="1">
      <c r="A445" s="14"/>
      <c r="B445" s="266"/>
      <c r="C445" s="267"/>
      <c r="D445" s="222" t="s">
        <v>468</v>
      </c>
      <c r="E445" s="268" t="s">
        <v>19</v>
      </c>
      <c r="F445" s="269" t="s">
        <v>869</v>
      </c>
      <c r="G445" s="267"/>
      <c r="H445" s="270">
        <v>32.887</v>
      </c>
      <c r="I445" s="271"/>
      <c r="J445" s="267"/>
      <c r="K445" s="267"/>
      <c r="L445" s="272"/>
      <c r="M445" s="273"/>
      <c r="N445" s="274"/>
      <c r="O445" s="274"/>
      <c r="P445" s="274"/>
      <c r="Q445" s="274"/>
      <c r="R445" s="274"/>
      <c r="S445" s="274"/>
      <c r="T445" s="275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76" t="s">
        <v>468</v>
      </c>
      <c r="AU445" s="276" t="s">
        <v>80</v>
      </c>
      <c r="AV445" s="14" t="s">
        <v>80</v>
      </c>
      <c r="AW445" s="14" t="s">
        <v>33</v>
      </c>
      <c r="AX445" s="14" t="s">
        <v>71</v>
      </c>
      <c r="AY445" s="276" t="s">
        <v>133</v>
      </c>
    </row>
    <row r="446" s="14" customFormat="1">
      <c r="A446" s="14"/>
      <c r="B446" s="266"/>
      <c r="C446" s="267"/>
      <c r="D446" s="222" t="s">
        <v>468</v>
      </c>
      <c r="E446" s="268" t="s">
        <v>19</v>
      </c>
      <c r="F446" s="269" t="s">
        <v>870</v>
      </c>
      <c r="G446" s="267"/>
      <c r="H446" s="270">
        <v>53.756999999999998</v>
      </c>
      <c r="I446" s="271"/>
      <c r="J446" s="267"/>
      <c r="K446" s="267"/>
      <c r="L446" s="272"/>
      <c r="M446" s="273"/>
      <c r="N446" s="274"/>
      <c r="O446" s="274"/>
      <c r="P446" s="274"/>
      <c r="Q446" s="274"/>
      <c r="R446" s="274"/>
      <c r="S446" s="274"/>
      <c r="T446" s="275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76" t="s">
        <v>468</v>
      </c>
      <c r="AU446" s="276" t="s">
        <v>80</v>
      </c>
      <c r="AV446" s="14" t="s">
        <v>80</v>
      </c>
      <c r="AW446" s="14" t="s">
        <v>33</v>
      </c>
      <c r="AX446" s="14" t="s">
        <v>71</v>
      </c>
      <c r="AY446" s="276" t="s">
        <v>133</v>
      </c>
    </row>
    <row r="447" s="16" customFormat="1">
      <c r="A447" s="16"/>
      <c r="B447" s="293"/>
      <c r="C447" s="294"/>
      <c r="D447" s="222" t="s">
        <v>468</v>
      </c>
      <c r="E447" s="295" t="s">
        <v>19</v>
      </c>
      <c r="F447" s="296" t="s">
        <v>656</v>
      </c>
      <c r="G447" s="294"/>
      <c r="H447" s="297">
        <v>86.644000000000005</v>
      </c>
      <c r="I447" s="298"/>
      <c r="J447" s="294"/>
      <c r="K447" s="294"/>
      <c r="L447" s="299"/>
      <c r="M447" s="300"/>
      <c r="N447" s="301"/>
      <c r="O447" s="301"/>
      <c r="P447" s="301"/>
      <c r="Q447" s="301"/>
      <c r="R447" s="301"/>
      <c r="S447" s="301"/>
      <c r="T447" s="302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T447" s="303" t="s">
        <v>468</v>
      </c>
      <c r="AU447" s="303" t="s">
        <v>80</v>
      </c>
      <c r="AV447" s="16" t="s">
        <v>90</v>
      </c>
      <c r="AW447" s="16" t="s">
        <v>33</v>
      </c>
      <c r="AX447" s="16" t="s">
        <v>71</v>
      </c>
      <c r="AY447" s="303" t="s">
        <v>133</v>
      </c>
    </row>
    <row r="448" s="15" customFormat="1">
      <c r="A448" s="15"/>
      <c r="B448" s="282"/>
      <c r="C448" s="283"/>
      <c r="D448" s="222" t="s">
        <v>468</v>
      </c>
      <c r="E448" s="284" t="s">
        <v>19</v>
      </c>
      <c r="F448" s="285" t="s">
        <v>617</v>
      </c>
      <c r="G448" s="283"/>
      <c r="H448" s="286">
        <v>190.56900000000002</v>
      </c>
      <c r="I448" s="287"/>
      <c r="J448" s="283"/>
      <c r="K448" s="283"/>
      <c r="L448" s="288"/>
      <c r="M448" s="289"/>
      <c r="N448" s="290"/>
      <c r="O448" s="290"/>
      <c r="P448" s="290"/>
      <c r="Q448" s="290"/>
      <c r="R448" s="290"/>
      <c r="S448" s="290"/>
      <c r="T448" s="291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T448" s="292" t="s">
        <v>468</v>
      </c>
      <c r="AU448" s="292" t="s">
        <v>80</v>
      </c>
      <c r="AV448" s="15" t="s">
        <v>139</v>
      </c>
      <c r="AW448" s="15" t="s">
        <v>33</v>
      </c>
      <c r="AX448" s="15" t="s">
        <v>78</v>
      </c>
      <c r="AY448" s="292" t="s">
        <v>133</v>
      </c>
    </row>
    <row r="449" s="11" customFormat="1" ht="22.8" customHeight="1">
      <c r="A449" s="11"/>
      <c r="B449" s="195"/>
      <c r="C449" s="196"/>
      <c r="D449" s="197" t="s">
        <v>70</v>
      </c>
      <c r="E449" s="239" t="s">
        <v>1070</v>
      </c>
      <c r="F449" s="239" t="s">
        <v>1071</v>
      </c>
      <c r="G449" s="196"/>
      <c r="H449" s="196"/>
      <c r="I449" s="199"/>
      <c r="J449" s="240">
        <f>BK449</f>
        <v>0</v>
      </c>
      <c r="K449" s="196"/>
      <c r="L449" s="201"/>
      <c r="M449" s="202"/>
      <c r="N449" s="203"/>
      <c r="O449" s="203"/>
      <c r="P449" s="204">
        <f>SUM(P450:P459)</f>
        <v>0</v>
      </c>
      <c r="Q449" s="203"/>
      <c r="R449" s="204">
        <f>SUM(R450:R459)</f>
        <v>0</v>
      </c>
      <c r="S449" s="203"/>
      <c r="T449" s="205">
        <f>SUM(T450:T459)</f>
        <v>0</v>
      </c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R449" s="206" t="s">
        <v>78</v>
      </c>
      <c r="AT449" s="207" t="s">
        <v>70</v>
      </c>
      <c r="AU449" s="207" t="s">
        <v>78</v>
      </c>
      <c r="AY449" s="206" t="s">
        <v>133</v>
      </c>
      <c r="BK449" s="208">
        <f>SUM(BK450:BK459)</f>
        <v>0</v>
      </c>
    </row>
    <row r="450" s="2" customFormat="1" ht="24.15" customHeight="1">
      <c r="A450" s="41"/>
      <c r="B450" s="42"/>
      <c r="C450" s="209" t="s">
        <v>1072</v>
      </c>
      <c r="D450" s="209" t="s">
        <v>134</v>
      </c>
      <c r="E450" s="210" t="s">
        <v>1073</v>
      </c>
      <c r="F450" s="211" t="s">
        <v>1074</v>
      </c>
      <c r="G450" s="212" t="s">
        <v>361</v>
      </c>
      <c r="H450" s="213">
        <v>111.89400000000001</v>
      </c>
      <c r="I450" s="214"/>
      <c r="J450" s="215">
        <f>ROUND(I450*H450,2)</f>
        <v>0</v>
      </c>
      <c r="K450" s="211" t="s">
        <v>442</v>
      </c>
      <c r="L450" s="47"/>
      <c r="M450" s="216" t="s">
        <v>19</v>
      </c>
      <c r="N450" s="217" t="s">
        <v>42</v>
      </c>
      <c r="O450" s="87"/>
      <c r="P450" s="218">
        <f>O450*H450</f>
        <v>0</v>
      </c>
      <c r="Q450" s="218">
        <v>0</v>
      </c>
      <c r="R450" s="218">
        <f>Q450*H450</f>
        <v>0</v>
      </c>
      <c r="S450" s="218">
        <v>0</v>
      </c>
      <c r="T450" s="219">
        <f>S450*H450</f>
        <v>0</v>
      </c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R450" s="220" t="s">
        <v>139</v>
      </c>
      <c r="AT450" s="220" t="s">
        <v>134</v>
      </c>
      <c r="AU450" s="220" t="s">
        <v>80</v>
      </c>
      <c r="AY450" s="20" t="s">
        <v>133</v>
      </c>
      <c r="BE450" s="221">
        <f>IF(N450="základní",J450,0)</f>
        <v>0</v>
      </c>
      <c r="BF450" s="221">
        <f>IF(N450="snížená",J450,0)</f>
        <v>0</v>
      </c>
      <c r="BG450" s="221">
        <f>IF(N450="zákl. přenesená",J450,0)</f>
        <v>0</v>
      </c>
      <c r="BH450" s="221">
        <f>IF(N450="sníž. přenesená",J450,0)</f>
        <v>0</v>
      </c>
      <c r="BI450" s="221">
        <f>IF(N450="nulová",J450,0)</f>
        <v>0</v>
      </c>
      <c r="BJ450" s="20" t="s">
        <v>78</v>
      </c>
      <c r="BK450" s="221">
        <f>ROUND(I450*H450,2)</f>
        <v>0</v>
      </c>
      <c r="BL450" s="20" t="s">
        <v>139</v>
      </c>
      <c r="BM450" s="220" t="s">
        <v>1075</v>
      </c>
    </row>
    <row r="451" s="2" customFormat="1">
      <c r="A451" s="41"/>
      <c r="B451" s="42"/>
      <c r="C451" s="43"/>
      <c r="D451" s="241" t="s">
        <v>444</v>
      </c>
      <c r="E451" s="43"/>
      <c r="F451" s="242" t="s">
        <v>1076</v>
      </c>
      <c r="G451" s="43"/>
      <c r="H451" s="43"/>
      <c r="I451" s="224"/>
      <c r="J451" s="43"/>
      <c r="K451" s="43"/>
      <c r="L451" s="47"/>
      <c r="M451" s="225"/>
      <c r="N451" s="226"/>
      <c r="O451" s="87"/>
      <c r="P451" s="87"/>
      <c r="Q451" s="87"/>
      <c r="R451" s="87"/>
      <c r="S451" s="87"/>
      <c r="T451" s="88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T451" s="20" t="s">
        <v>444</v>
      </c>
      <c r="AU451" s="20" t="s">
        <v>80</v>
      </c>
    </row>
    <row r="452" s="2" customFormat="1" ht="33" customHeight="1">
      <c r="A452" s="41"/>
      <c r="B452" s="42"/>
      <c r="C452" s="209" t="s">
        <v>338</v>
      </c>
      <c r="D452" s="209" t="s">
        <v>134</v>
      </c>
      <c r="E452" s="210" t="s">
        <v>1077</v>
      </c>
      <c r="F452" s="211" t="s">
        <v>1078</v>
      </c>
      <c r="G452" s="212" t="s">
        <v>361</v>
      </c>
      <c r="H452" s="213">
        <v>111.89400000000001</v>
      </c>
      <c r="I452" s="214"/>
      <c r="J452" s="215">
        <f>ROUND(I452*H452,2)</f>
        <v>0</v>
      </c>
      <c r="K452" s="211" t="s">
        <v>442</v>
      </c>
      <c r="L452" s="47"/>
      <c r="M452" s="216" t="s">
        <v>19</v>
      </c>
      <c r="N452" s="217" t="s">
        <v>42</v>
      </c>
      <c r="O452" s="87"/>
      <c r="P452" s="218">
        <f>O452*H452</f>
        <v>0</v>
      </c>
      <c r="Q452" s="218">
        <v>0</v>
      </c>
      <c r="R452" s="218">
        <f>Q452*H452</f>
        <v>0</v>
      </c>
      <c r="S452" s="218">
        <v>0</v>
      </c>
      <c r="T452" s="219">
        <f>S452*H452</f>
        <v>0</v>
      </c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R452" s="220" t="s">
        <v>139</v>
      </c>
      <c r="AT452" s="220" t="s">
        <v>134</v>
      </c>
      <c r="AU452" s="220" t="s">
        <v>80</v>
      </c>
      <c r="AY452" s="20" t="s">
        <v>133</v>
      </c>
      <c r="BE452" s="221">
        <f>IF(N452="základní",J452,0)</f>
        <v>0</v>
      </c>
      <c r="BF452" s="221">
        <f>IF(N452="snížená",J452,0)</f>
        <v>0</v>
      </c>
      <c r="BG452" s="221">
        <f>IF(N452="zákl. přenesená",J452,0)</f>
        <v>0</v>
      </c>
      <c r="BH452" s="221">
        <f>IF(N452="sníž. přenesená",J452,0)</f>
        <v>0</v>
      </c>
      <c r="BI452" s="221">
        <f>IF(N452="nulová",J452,0)</f>
        <v>0</v>
      </c>
      <c r="BJ452" s="20" t="s">
        <v>78</v>
      </c>
      <c r="BK452" s="221">
        <f>ROUND(I452*H452,2)</f>
        <v>0</v>
      </c>
      <c r="BL452" s="20" t="s">
        <v>139</v>
      </c>
      <c r="BM452" s="220" t="s">
        <v>1079</v>
      </c>
    </row>
    <row r="453" s="2" customFormat="1">
      <c r="A453" s="41"/>
      <c r="B453" s="42"/>
      <c r="C453" s="43"/>
      <c r="D453" s="241" t="s">
        <v>444</v>
      </c>
      <c r="E453" s="43"/>
      <c r="F453" s="242" t="s">
        <v>1080</v>
      </c>
      <c r="G453" s="43"/>
      <c r="H453" s="43"/>
      <c r="I453" s="224"/>
      <c r="J453" s="43"/>
      <c r="K453" s="43"/>
      <c r="L453" s="47"/>
      <c r="M453" s="225"/>
      <c r="N453" s="226"/>
      <c r="O453" s="87"/>
      <c r="P453" s="87"/>
      <c r="Q453" s="87"/>
      <c r="R453" s="87"/>
      <c r="S453" s="87"/>
      <c r="T453" s="88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T453" s="20" t="s">
        <v>444</v>
      </c>
      <c r="AU453" s="20" t="s">
        <v>80</v>
      </c>
    </row>
    <row r="454" s="2" customFormat="1" ht="44.25" customHeight="1">
      <c r="A454" s="41"/>
      <c r="B454" s="42"/>
      <c r="C454" s="209" t="s">
        <v>1081</v>
      </c>
      <c r="D454" s="209" t="s">
        <v>134</v>
      </c>
      <c r="E454" s="210" t="s">
        <v>1082</v>
      </c>
      <c r="F454" s="211" t="s">
        <v>1083</v>
      </c>
      <c r="G454" s="212" t="s">
        <v>361</v>
      </c>
      <c r="H454" s="213">
        <v>1007.0460000000001</v>
      </c>
      <c r="I454" s="214"/>
      <c r="J454" s="215">
        <f>ROUND(I454*H454,2)</f>
        <v>0</v>
      </c>
      <c r="K454" s="211" t="s">
        <v>442</v>
      </c>
      <c r="L454" s="47"/>
      <c r="M454" s="216" t="s">
        <v>19</v>
      </c>
      <c r="N454" s="217" t="s">
        <v>42</v>
      </c>
      <c r="O454" s="87"/>
      <c r="P454" s="218">
        <f>O454*H454</f>
        <v>0</v>
      </c>
      <c r="Q454" s="218">
        <v>0</v>
      </c>
      <c r="R454" s="218">
        <f>Q454*H454</f>
        <v>0</v>
      </c>
      <c r="S454" s="218">
        <v>0</v>
      </c>
      <c r="T454" s="219">
        <f>S454*H454</f>
        <v>0</v>
      </c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R454" s="220" t="s">
        <v>139</v>
      </c>
      <c r="AT454" s="220" t="s">
        <v>134</v>
      </c>
      <c r="AU454" s="220" t="s">
        <v>80</v>
      </c>
      <c r="AY454" s="20" t="s">
        <v>133</v>
      </c>
      <c r="BE454" s="221">
        <f>IF(N454="základní",J454,0)</f>
        <v>0</v>
      </c>
      <c r="BF454" s="221">
        <f>IF(N454="snížená",J454,0)</f>
        <v>0</v>
      </c>
      <c r="BG454" s="221">
        <f>IF(N454="zákl. přenesená",J454,0)</f>
        <v>0</v>
      </c>
      <c r="BH454" s="221">
        <f>IF(N454="sníž. přenesená",J454,0)</f>
        <v>0</v>
      </c>
      <c r="BI454" s="221">
        <f>IF(N454="nulová",J454,0)</f>
        <v>0</v>
      </c>
      <c r="BJ454" s="20" t="s">
        <v>78</v>
      </c>
      <c r="BK454" s="221">
        <f>ROUND(I454*H454,2)</f>
        <v>0</v>
      </c>
      <c r="BL454" s="20" t="s">
        <v>139</v>
      </c>
      <c r="BM454" s="220" t="s">
        <v>1084</v>
      </c>
    </row>
    <row r="455" s="2" customFormat="1">
      <c r="A455" s="41"/>
      <c r="B455" s="42"/>
      <c r="C455" s="43"/>
      <c r="D455" s="241" t="s">
        <v>444</v>
      </c>
      <c r="E455" s="43"/>
      <c r="F455" s="242" t="s">
        <v>1085</v>
      </c>
      <c r="G455" s="43"/>
      <c r="H455" s="43"/>
      <c r="I455" s="224"/>
      <c r="J455" s="43"/>
      <c r="K455" s="43"/>
      <c r="L455" s="47"/>
      <c r="M455" s="225"/>
      <c r="N455" s="226"/>
      <c r="O455" s="87"/>
      <c r="P455" s="87"/>
      <c r="Q455" s="87"/>
      <c r="R455" s="87"/>
      <c r="S455" s="87"/>
      <c r="T455" s="88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T455" s="20" t="s">
        <v>444</v>
      </c>
      <c r="AU455" s="20" t="s">
        <v>80</v>
      </c>
    </row>
    <row r="456" s="2" customFormat="1">
      <c r="A456" s="41"/>
      <c r="B456" s="42"/>
      <c r="C456" s="43"/>
      <c r="D456" s="222" t="s">
        <v>140</v>
      </c>
      <c r="E456" s="43"/>
      <c r="F456" s="223" t="s">
        <v>1086</v>
      </c>
      <c r="G456" s="43"/>
      <c r="H456" s="43"/>
      <c r="I456" s="224"/>
      <c r="J456" s="43"/>
      <c r="K456" s="43"/>
      <c r="L456" s="47"/>
      <c r="M456" s="225"/>
      <c r="N456" s="226"/>
      <c r="O456" s="87"/>
      <c r="P456" s="87"/>
      <c r="Q456" s="87"/>
      <c r="R456" s="87"/>
      <c r="S456" s="87"/>
      <c r="T456" s="88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T456" s="20" t="s">
        <v>140</v>
      </c>
      <c r="AU456" s="20" t="s">
        <v>80</v>
      </c>
    </row>
    <row r="457" s="14" customFormat="1">
      <c r="A457" s="14"/>
      <c r="B457" s="266"/>
      <c r="C457" s="267"/>
      <c r="D457" s="222" t="s">
        <v>468</v>
      </c>
      <c r="E457" s="267"/>
      <c r="F457" s="269" t="s">
        <v>1087</v>
      </c>
      <c r="G457" s="267"/>
      <c r="H457" s="270">
        <v>1007.0460000000001</v>
      </c>
      <c r="I457" s="271"/>
      <c r="J457" s="267"/>
      <c r="K457" s="267"/>
      <c r="L457" s="272"/>
      <c r="M457" s="273"/>
      <c r="N457" s="274"/>
      <c r="O457" s="274"/>
      <c r="P457" s="274"/>
      <c r="Q457" s="274"/>
      <c r="R457" s="274"/>
      <c r="S457" s="274"/>
      <c r="T457" s="275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76" t="s">
        <v>468</v>
      </c>
      <c r="AU457" s="276" t="s">
        <v>80</v>
      </c>
      <c r="AV457" s="14" t="s">
        <v>80</v>
      </c>
      <c r="AW457" s="14" t="s">
        <v>4</v>
      </c>
      <c r="AX457" s="14" t="s">
        <v>78</v>
      </c>
      <c r="AY457" s="276" t="s">
        <v>133</v>
      </c>
    </row>
    <row r="458" s="2" customFormat="1" ht="49.05" customHeight="1">
      <c r="A458" s="41"/>
      <c r="B458" s="42"/>
      <c r="C458" s="209" t="s">
        <v>343</v>
      </c>
      <c r="D458" s="209" t="s">
        <v>134</v>
      </c>
      <c r="E458" s="210" t="s">
        <v>1088</v>
      </c>
      <c r="F458" s="211" t="s">
        <v>1089</v>
      </c>
      <c r="G458" s="212" t="s">
        <v>361</v>
      </c>
      <c r="H458" s="213">
        <v>111.89400000000001</v>
      </c>
      <c r="I458" s="214"/>
      <c r="J458" s="215">
        <f>ROUND(I458*H458,2)</f>
        <v>0</v>
      </c>
      <c r="K458" s="211" t="s">
        <v>442</v>
      </c>
      <c r="L458" s="47"/>
      <c r="M458" s="216" t="s">
        <v>19</v>
      </c>
      <c r="N458" s="217" t="s">
        <v>42</v>
      </c>
      <c r="O458" s="87"/>
      <c r="P458" s="218">
        <f>O458*H458</f>
        <v>0</v>
      </c>
      <c r="Q458" s="218">
        <v>0</v>
      </c>
      <c r="R458" s="218">
        <f>Q458*H458</f>
        <v>0</v>
      </c>
      <c r="S458" s="218">
        <v>0</v>
      </c>
      <c r="T458" s="219">
        <f>S458*H458</f>
        <v>0</v>
      </c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R458" s="220" t="s">
        <v>139</v>
      </c>
      <c r="AT458" s="220" t="s">
        <v>134</v>
      </c>
      <c r="AU458" s="220" t="s">
        <v>80</v>
      </c>
      <c r="AY458" s="20" t="s">
        <v>133</v>
      </c>
      <c r="BE458" s="221">
        <f>IF(N458="základní",J458,0)</f>
        <v>0</v>
      </c>
      <c r="BF458" s="221">
        <f>IF(N458="snížená",J458,0)</f>
        <v>0</v>
      </c>
      <c r="BG458" s="221">
        <f>IF(N458="zákl. přenesená",J458,0)</f>
        <v>0</v>
      </c>
      <c r="BH458" s="221">
        <f>IF(N458="sníž. přenesená",J458,0)</f>
        <v>0</v>
      </c>
      <c r="BI458" s="221">
        <f>IF(N458="nulová",J458,0)</f>
        <v>0</v>
      </c>
      <c r="BJ458" s="20" t="s">
        <v>78</v>
      </c>
      <c r="BK458" s="221">
        <f>ROUND(I458*H458,2)</f>
        <v>0</v>
      </c>
      <c r="BL458" s="20" t="s">
        <v>139</v>
      </c>
      <c r="BM458" s="220" t="s">
        <v>1090</v>
      </c>
    </row>
    <row r="459" s="2" customFormat="1">
      <c r="A459" s="41"/>
      <c r="B459" s="42"/>
      <c r="C459" s="43"/>
      <c r="D459" s="241" t="s">
        <v>444</v>
      </c>
      <c r="E459" s="43"/>
      <c r="F459" s="242" t="s">
        <v>1091</v>
      </c>
      <c r="G459" s="43"/>
      <c r="H459" s="43"/>
      <c r="I459" s="224"/>
      <c r="J459" s="43"/>
      <c r="K459" s="43"/>
      <c r="L459" s="47"/>
      <c r="M459" s="225"/>
      <c r="N459" s="226"/>
      <c r="O459" s="87"/>
      <c r="P459" s="87"/>
      <c r="Q459" s="87"/>
      <c r="R459" s="87"/>
      <c r="S459" s="87"/>
      <c r="T459" s="88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T459" s="20" t="s">
        <v>444</v>
      </c>
      <c r="AU459" s="20" t="s">
        <v>80</v>
      </c>
    </row>
    <row r="460" s="11" customFormat="1" ht="22.8" customHeight="1">
      <c r="A460" s="11"/>
      <c r="B460" s="195"/>
      <c r="C460" s="196"/>
      <c r="D460" s="197" t="s">
        <v>70</v>
      </c>
      <c r="E460" s="239" t="s">
        <v>1092</v>
      </c>
      <c r="F460" s="239" t="s">
        <v>1093</v>
      </c>
      <c r="G460" s="196"/>
      <c r="H460" s="196"/>
      <c r="I460" s="199"/>
      <c r="J460" s="240">
        <f>BK460</f>
        <v>0</v>
      </c>
      <c r="K460" s="196"/>
      <c r="L460" s="201"/>
      <c r="M460" s="202"/>
      <c r="N460" s="203"/>
      <c r="O460" s="203"/>
      <c r="P460" s="204">
        <f>SUM(P461:P462)</f>
        <v>0</v>
      </c>
      <c r="Q460" s="203"/>
      <c r="R460" s="204">
        <f>SUM(R461:R462)</f>
        <v>0</v>
      </c>
      <c r="S460" s="203"/>
      <c r="T460" s="205">
        <f>SUM(T461:T462)</f>
        <v>0</v>
      </c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R460" s="206" t="s">
        <v>78</v>
      </c>
      <c r="AT460" s="207" t="s">
        <v>70</v>
      </c>
      <c r="AU460" s="207" t="s">
        <v>78</v>
      </c>
      <c r="AY460" s="206" t="s">
        <v>133</v>
      </c>
      <c r="BK460" s="208">
        <f>SUM(BK461:BK462)</f>
        <v>0</v>
      </c>
    </row>
    <row r="461" s="2" customFormat="1" ht="49.05" customHeight="1">
      <c r="A461" s="41"/>
      <c r="B461" s="42"/>
      <c r="C461" s="209" t="s">
        <v>186</v>
      </c>
      <c r="D461" s="209" t="s">
        <v>134</v>
      </c>
      <c r="E461" s="210" t="s">
        <v>1094</v>
      </c>
      <c r="F461" s="211" t="s">
        <v>1095</v>
      </c>
      <c r="G461" s="212" t="s">
        <v>361</v>
      </c>
      <c r="H461" s="213">
        <v>559.577</v>
      </c>
      <c r="I461" s="214"/>
      <c r="J461" s="215">
        <f>ROUND(I461*H461,2)</f>
        <v>0</v>
      </c>
      <c r="K461" s="211" t="s">
        <v>442</v>
      </c>
      <c r="L461" s="47"/>
      <c r="M461" s="216" t="s">
        <v>19</v>
      </c>
      <c r="N461" s="217" t="s">
        <v>42</v>
      </c>
      <c r="O461" s="87"/>
      <c r="P461" s="218">
        <f>O461*H461</f>
        <v>0</v>
      </c>
      <c r="Q461" s="218">
        <v>0</v>
      </c>
      <c r="R461" s="218">
        <f>Q461*H461</f>
        <v>0</v>
      </c>
      <c r="S461" s="218">
        <v>0</v>
      </c>
      <c r="T461" s="219">
        <f>S461*H461</f>
        <v>0</v>
      </c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R461" s="220" t="s">
        <v>139</v>
      </c>
      <c r="AT461" s="220" t="s">
        <v>134</v>
      </c>
      <c r="AU461" s="220" t="s">
        <v>80</v>
      </c>
      <c r="AY461" s="20" t="s">
        <v>133</v>
      </c>
      <c r="BE461" s="221">
        <f>IF(N461="základní",J461,0)</f>
        <v>0</v>
      </c>
      <c r="BF461" s="221">
        <f>IF(N461="snížená",J461,0)</f>
        <v>0</v>
      </c>
      <c r="BG461" s="221">
        <f>IF(N461="zákl. přenesená",J461,0)</f>
        <v>0</v>
      </c>
      <c r="BH461" s="221">
        <f>IF(N461="sníž. přenesená",J461,0)</f>
        <v>0</v>
      </c>
      <c r="BI461" s="221">
        <f>IF(N461="nulová",J461,0)</f>
        <v>0</v>
      </c>
      <c r="BJ461" s="20" t="s">
        <v>78</v>
      </c>
      <c r="BK461" s="221">
        <f>ROUND(I461*H461,2)</f>
        <v>0</v>
      </c>
      <c r="BL461" s="20" t="s">
        <v>139</v>
      </c>
      <c r="BM461" s="220" t="s">
        <v>1096</v>
      </c>
    </row>
    <row r="462" s="2" customFormat="1">
      <c r="A462" s="41"/>
      <c r="B462" s="42"/>
      <c r="C462" s="43"/>
      <c r="D462" s="241" t="s">
        <v>444</v>
      </c>
      <c r="E462" s="43"/>
      <c r="F462" s="242" t="s">
        <v>1097</v>
      </c>
      <c r="G462" s="43"/>
      <c r="H462" s="43"/>
      <c r="I462" s="224"/>
      <c r="J462" s="43"/>
      <c r="K462" s="43"/>
      <c r="L462" s="47"/>
      <c r="M462" s="225"/>
      <c r="N462" s="226"/>
      <c r="O462" s="87"/>
      <c r="P462" s="87"/>
      <c r="Q462" s="87"/>
      <c r="R462" s="87"/>
      <c r="S462" s="87"/>
      <c r="T462" s="88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T462" s="20" t="s">
        <v>444</v>
      </c>
      <c r="AU462" s="20" t="s">
        <v>80</v>
      </c>
    </row>
    <row r="463" s="11" customFormat="1" ht="25.92" customHeight="1">
      <c r="A463" s="11"/>
      <c r="B463" s="195"/>
      <c r="C463" s="196"/>
      <c r="D463" s="197" t="s">
        <v>70</v>
      </c>
      <c r="E463" s="198" t="s">
        <v>437</v>
      </c>
      <c r="F463" s="198" t="s">
        <v>438</v>
      </c>
      <c r="G463" s="196"/>
      <c r="H463" s="196"/>
      <c r="I463" s="199"/>
      <c r="J463" s="200">
        <f>BK463</f>
        <v>0</v>
      </c>
      <c r="K463" s="196"/>
      <c r="L463" s="201"/>
      <c r="M463" s="202"/>
      <c r="N463" s="203"/>
      <c r="O463" s="203"/>
      <c r="P463" s="204">
        <f>P464+P555+P570+P586</f>
        <v>0</v>
      </c>
      <c r="Q463" s="203"/>
      <c r="R463" s="204">
        <f>R464+R555+R570+R586</f>
        <v>5.4196486700000008</v>
      </c>
      <c r="S463" s="203"/>
      <c r="T463" s="205">
        <f>T464+T555+T570+T586</f>
        <v>2.028699</v>
      </c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R463" s="206" t="s">
        <v>80</v>
      </c>
      <c r="AT463" s="207" t="s">
        <v>70</v>
      </c>
      <c r="AU463" s="207" t="s">
        <v>71</v>
      </c>
      <c r="AY463" s="206" t="s">
        <v>133</v>
      </c>
      <c r="BK463" s="208">
        <f>BK464+BK555+BK570+BK586</f>
        <v>0</v>
      </c>
    </row>
    <row r="464" s="11" customFormat="1" ht="22.8" customHeight="1">
      <c r="A464" s="11"/>
      <c r="B464" s="195"/>
      <c r="C464" s="196"/>
      <c r="D464" s="197" t="s">
        <v>70</v>
      </c>
      <c r="E464" s="239" t="s">
        <v>254</v>
      </c>
      <c r="F464" s="239" t="s">
        <v>1098</v>
      </c>
      <c r="G464" s="196"/>
      <c r="H464" s="196"/>
      <c r="I464" s="199"/>
      <c r="J464" s="240">
        <f>BK464</f>
        <v>0</v>
      </c>
      <c r="K464" s="196"/>
      <c r="L464" s="201"/>
      <c r="M464" s="202"/>
      <c r="N464" s="203"/>
      <c r="O464" s="203"/>
      <c r="P464" s="204">
        <f>SUM(P465:P554)</f>
        <v>0</v>
      </c>
      <c r="Q464" s="203"/>
      <c r="R464" s="204">
        <f>SUM(R465:R554)</f>
        <v>3.3552911300000003</v>
      </c>
      <c r="S464" s="203"/>
      <c r="T464" s="205">
        <f>SUM(T465:T554)</f>
        <v>2.028699</v>
      </c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R464" s="206" t="s">
        <v>80</v>
      </c>
      <c r="AT464" s="207" t="s">
        <v>70</v>
      </c>
      <c r="AU464" s="207" t="s">
        <v>78</v>
      </c>
      <c r="AY464" s="206" t="s">
        <v>133</v>
      </c>
      <c r="BK464" s="208">
        <f>SUM(BK465:BK554)</f>
        <v>0</v>
      </c>
    </row>
    <row r="465" s="2" customFormat="1" ht="24.15" customHeight="1">
      <c r="A465" s="41"/>
      <c r="B465" s="42"/>
      <c r="C465" s="209" t="s">
        <v>347</v>
      </c>
      <c r="D465" s="209" t="s">
        <v>134</v>
      </c>
      <c r="E465" s="210" t="s">
        <v>1099</v>
      </c>
      <c r="F465" s="211" t="s">
        <v>1100</v>
      </c>
      <c r="G465" s="212" t="s">
        <v>137</v>
      </c>
      <c r="H465" s="213">
        <v>450.822</v>
      </c>
      <c r="I465" s="214"/>
      <c r="J465" s="215">
        <f>ROUND(I465*H465,2)</f>
        <v>0</v>
      </c>
      <c r="K465" s="211" t="s">
        <v>442</v>
      </c>
      <c r="L465" s="47"/>
      <c r="M465" s="216" t="s">
        <v>19</v>
      </c>
      <c r="N465" s="217" t="s">
        <v>42</v>
      </c>
      <c r="O465" s="87"/>
      <c r="P465" s="218">
        <f>O465*H465</f>
        <v>0</v>
      </c>
      <c r="Q465" s="218">
        <v>0</v>
      </c>
      <c r="R465" s="218">
        <f>Q465*H465</f>
        <v>0</v>
      </c>
      <c r="S465" s="218">
        <v>0.0044999999999999997</v>
      </c>
      <c r="T465" s="219">
        <f>S465*H465</f>
        <v>2.028699</v>
      </c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R465" s="220" t="s">
        <v>170</v>
      </c>
      <c r="AT465" s="220" t="s">
        <v>134</v>
      </c>
      <c r="AU465" s="220" t="s">
        <v>80</v>
      </c>
      <c r="AY465" s="20" t="s">
        <v>133</v>
      </c>
      <c r="BE465" s="221">
        <f>IF(N465="základní",J465,0)</f>
        <v>0</v>
      </c>
      <c r="BF465" s="221">
        <f>IF(N465="snížená",J465,0)</f>
        <v>0</v>
      </c>
      <c r="BG465" s="221">
        <f>IF(N465="zákl. přenesená",J465,0)</f>
        <v>0</v>
      </c>
      <c r="BH465" s="221">
        <f>IF(N465="sníž. přenesená",J465,0)</f>
        <v>0</v>
      </c>
      <c r="BI465" s="221">
        <f>IF(N465="nulová",J465,0)</f>
        <v>0</v>
      </c>
      <c r="BJ465" s="20" t="s">
        <v>78</v>
      </c>
      <c r="BK465" s="221">
        <f>ROUND(I465*H465,2)</f>
        <v>0</v>
      </c>
      <c r="BL465" s="20" t="s">
        <v>170</v>
      </c>
      <c r="BM465" s="220" t="s">
        <v>1101</v>
      </c>
    </row>
    <row r="466" s="2" customFormat="1">
      <c r="A466" s="41"/>
      <c r="B466" s="42"/>
      <c r="C466" s="43"/>
      <c r="D466" s="241" t="s">
        <v>444</v>
      </c>
      <c r="E466" s="43"/>
      <c r="F466" s="242" t="s">
        <v>1102</v>
      </c>
      <c r="G466" s="43"/>
      <c r="H466" s="43"/>
      <c r="I466" s="224"/>
      <c r="J466" s="43"/>
      <c r="K466" s="43"/>
      <c r="L466" s="47"/>
      <c r="M466" s="225"/>
      <c r="N466" s="226"/>
      <c r="O466" s="87"/>
      <c r="P466" s="87"/>
      <c r="Q466" s="87"/>
      <c r="R466" s="87"/>
      <c r="S466" s="87"/>
      <c r="T466" s="88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T466" s="20" t="s">
        <v>444</v>
      </c>
      <c r="AU466" s="20" t="s">
        <v>80</v>
      </c>
    </row>
    <row r="467" s="17" customFormat="1">
      <c r="A467" s="17"/>
      <c r="B467" s="304"/>
      <c r="C467" s="305"/>
      <c r="D467" s="222" t="s">
        <v>468</v>
      </c>
      <c r="E467" s="306" t="s">
        <v>19</v>
      </c>
      <c r="F467" s="307" t="s">
        <v>1103</v>
      </c>
      <c r="G467" s="305"/>
      <c r="H467" s="306" t="s">
        <v>19</v>
      </c>
      <c r="I467" s="308"/>
      <c r="J467" s="305"/>
      <c r="K467" s="305"/>
      <c r="L467" s="309"/>
      <c r="M467" s="310"/>
      <c r="N467" s="311"/>
      <c r="O467" s="311"/>
      <c r="P467" s="311"/>
      <c r="Q467" s="311"/>
      <c r="R467" s="311"/>
      <c r="S467" s="311"/>
      <c r="T467" s="312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T467" s="313" t="s">
        <v>468</v>
      </c>
      <c r="AU467" s="313" t="s">
        <v>80</v>
      </c>
      <c r="AV467" s="17" t="s">
        <v>78</v>
      </c>
      <c r="AW467" s="17" t="s">
        <v>33</v>
      </c>
      <c r="AX467" s="17" t="s">
        <v>71</v>
      </c>
      <c r="AY467" s="313" t="s">
        <v>133</v>
      </c>
    </row>
    <row r="468" s="17" customFormat="1">
      <c r="A468" s="17"/>
      <c r="B468" s="304"/>
      <c r="C468" s="305"/>
      <c r="D468" s="222" t="s">
        <v>468</v>
      </c>
      <c r="E468" s="306" t="s">
        <v>19</v>
      </c>
      <c r="F468" s="307" t="s">
        <v>861</v>
      </c>
      <c r="G468" s="305"/>
      <c r="H468" s="306" t="s">
        <v>19</v>
      </c>
      <c r="I468" s="308"/>
      <c r="J468" s="305"/>
      <c r="K468" s="305"/>
      <c r="L468" s="309"/>
      <c r="M468" s="310"/>
      <c r="N468" s="311"/>
      <c r="O468" s="311"/>
      <c r="P468" s="311"/>
      <c r="Q468" s="311"/>
      <c r="R468" s="311"/>
      <c r="S468" s="311"/>
      <c r="T468" s="312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T468" s="313" t="s">
        <v>468</v>
      </c>
      <c r="AU468" s="313" t="s">
        <v>80</v>
      </c>
      <c r="AV468" s="17" t="s">
        <v>78</v>
      </c>
      <c r="AW468" s="17" t="s">
        <v>33</v>
      </c>
      <c r="AX468" s="17" t="s">
        <v>71</v>
      </c>
      <c r="AY468" s="313" t="s">
        <v>133</v>
      </c>
    </row>
    <row r="469" s="14" customFormat="1">
      <c r="A469" s="14"/>
      <c r="B469" s="266"/>
      <c r="C469" s="267"/>
      <c r="D469" s="222" t="s">
        <v>468</v>
      </c>
      <c r="E469" s="268" t="s">
        <v>19</v>
      </c>
      <c r="F469" s="269" t="s">
        <v>1104</v>
      </c>
      <c r="G469" s="267"/>
      <c r="H469" s="270">
        <v>34.747999999999998</v>
      </c>
      <c r="I469" s="271"/>
      <c r="J469" s="267"/>
      <c r="K469" s="267"/>
      <c r="L469" s="272"/>
      <c r="M469" s="273"/>
      <c r="N469" s="274"/>
      <c r="O469" s="274"/>
      <c r="P469" s="274"/>
      <c r="Q469" s="274"/>
      <c r="R469" s="274"/>
      <c r="S469" s="274"/>
      <c r="T469" s="275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76" t="s">
        <v>468</v>
      </c>
      <c r="AU469" s="276" t="s">
        <v>80</v>
      </c>
      <c r="AV469" s="14" t="s">
        <v>80</v>
      </c>
      <c r="AW469" s="14" t="s">
        <v>33</v>
      </c>
      <c r="AX469" s="14" t="s">
        <v>71</v>
      </c>
      <c r="AY469" s="276" t="s">
        <v>133</v>
      </c>
    </row>
    <row r="470" s="14" customFormat="1">
      <c r="A470" s="14"/>
      <c r="B470" s="266"/>
      <c r="C470" s="267"/>
      <c r="D470" s="222" t="s">
        <v>468</v>
      </c>
      <c r="E470" s="268" t="s">
        <v>19</v>
      </c>
      <c r="F470" s="269" t="s">
        <v>1105</v>
      </c>
      <c r="G470" s="267"/>
      <c r="H470" s="270">
        <v>46.171999999999997</v>
      </c>
      <c r="I470" s="271"/>
      <c r="J470" s="267"/>
      <c r="K470" s="267"/>
      <c r="L470" s="272"/>
      <c r="M470" s="273"/>
      <c r="N470" s="274"/>
      <c r="O470" s="274"/>
      <c r="P470" s="274"/>
      <c r="Q470" s="274"/>
      <c r="R470" s="274"/>
      <c r="S470" s="274"/>
      <c r="T470" s="275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76" t="s">
        <v>468</v>
      </c>
      <c r="AU470" s="276" t="s">
        <v>80</v>
      </c>
      <c r="AV470" s="14" t="s">
        <v>80</v>
      </c>
      <c r="AW470" s="14" t="s">
        <v>33</v>
      </c>
      <c r="AX470" s="14" t="s">
        <v>71</v>
      </c>
      <c r="AY470" s="276" t="s">
        <v>133</v>
      </c>
    </row>
    <row r="471" s="14" customFormat="1">
      <c r="A471" s="14"/>
      <c r="B471" s="266"/>
      <c r="C471" s="267"/>
      <c r="D471" s="222" t="s">
        <v>468</v>
      </c>
      <c r="E471" s="268" t="s">
        <v>19</v>
      </c>
      <c r="F471" s="269" t="s">
        <v>1106</v>
      </c>
      <c r="G471" s="267"/>
      <c r="H471" s="270">
        <v>35.481999999999999</v>
      </c>
      <c r="I471" s="271"/>
      <c r="J471" s="267"/>
      <c r="K471" s="267"/>
      <c r="L471" s="272"/>
      <c r="M471" s="273"/>
      <c r="N471" s="274"/>
      <c r="O471" s="274"/>
      <c r="P471" s="274"/>
      <c r="Q471" s="274"/>
      <c r="R471" s="274"/>
      <c r="S471" s="274"/>
      <c r="T471" s="275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76" t="s">
        <v>468</v>
      </c>
      <c r="AU471" s="276" t="s">
        <v>80</v>
      </c>
      <c r="AV471" s="14" t="s">
        <v>80</v>
      </c>
      <c r="AW471" s="14" t="s">
        <v>33</v>
      </c>
      <c r="AX471" s="14" t="s">
        <v>71</v>
      </c>
      <c r="AY471" s="276" t="s">
        <v>133</v>
      </c>
    </row>
    <row r="472" s="16" customFormat="1">
      <c r="A472" s="16"/>
      <c r="B472" s="293"/>
      <c r="C472" s="294"/>
      <c r="D472" s="222" t="s">
        <v>468</v>
      </c>
      <c r="E472" s="295" t="s">
        <v>19</v>
      </c>
      <c r="F472" s="296" t="s">
        <v>656</v>
      </c>
      <c r="G472" s="294"/>
      <c r="H472" s="297">
        <v>116.402</v>
      </c>
      <c r="I472" s="298"/>
      <c r="J472" s="294"/>
      <c r="K472" s="294"/>
      <c r="L472" s="299"/>
      <c r="M472" s="300"/>
      <c r="N472" s="301"/>
      <c r="O472" s="301"/>
      <c r="P472" s="301"/>
      <c r="Q472" s="301"/>
      <c r="R472" s="301"/>
      <c r="S472" s="301"/>
      <c r="T472" s="302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T472" s="303" t="s">
        <v>468</v>
      </c>
      <c r="AU472" s="303" t="s">
        <v>80</v>
      </c>
      <c r="AV472" s="16" t="s">
        <v>90</v>
      </c>
      <c r="AW472" s="16" t="s">
        <v>33</v>
      </c>
      <c r="AX472" s="16" t="s">
        <v>71</v>
      </c>
      <c r="AY472" s="303" t="s">
        <v>133</v>
      </c>
    </row>
    <row r="473" s="17" customFormat="1">
      <c r="A473" s="17"/>
      <c r="B473" s="304"/>
      <c r="C473" s="305"/>
      <c r="D473" s="222" t="s">
        <v>468</v>
      </c>
      <c r="E473" s="306" t="s">
        <v>19</v>
      </c>
      <c r="F473" s="307" t="s">
        <v>865</v>
      </c>
      <c r="G473" s="305"/>
      <c r="H473" s="306" t="s">
        <v>19</v>
      </c>
      <c r="I473" s="308"/>
      <c r="J473" s="305"/>
      <c r="K473" s="305"/>
      <c r="L473" s="309"/>
      <c r="M473" s="310"/>
      <c r="N473" s="311"/>
      <c r="O473" s="311"/>
      <c r="P473" s="311"/>
      <c r="Q473" s="311"/>
      <c r="R473" s="311"/>
      <c r="S473" s="311"/>
      <c r="T473" s="312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T473" s="313" t="s">
        <v>468</v>
      </c>
      <c r="AU473" s="313" t="s">
        <v>80</v>
      </c>
      <c r="AV473" s="17" t="s">
        <v>78</v>
      </c>
      <c r="AW473" s="17" t="s">
        <v>33</v>
      </c>
      <c r="AX473" s="17" t="s">
        <v>71</v>
      </c>
      <c r="AY473" s="313" t="s">
        <v>133</v>
      </c>
    </row>
    <row r="474" s="14" customFormat="1">
      <c r="A474" s="14"/>
      <c r="B474" s="266"/>
      <c r="C474" s="267"/>
      <c r="D474" s="222" t="s">
        <v>468</v>
      </c>
      <c r="E474" s="268" t="s">
        <v>19</v>
      </c>
      <c r="F474" s="269" t="s">
        <v>1107</v>
      </c>
      <c r="G474" s="267"/>
      <c r="H474" s="270">
        <v>102.90000000000001</v>
      </c>
      <c r="I474" s="271"/>
      <c r="J474" s="267"/>
      <c r="K474" s="267"/>
      <c r="L474" s="272"/>
      <c r="M474" s="273"/>
      <c r="N474" s="274"/>
      <c r="O474" s="274"/>
      <c r="P474" s="274"/>
      <c r="Q474" s="274"/>
      <c r="R474" s="274"/>
      <c r="S474" s="274"/>
      <c r="T474" s="275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76" t="s">
        <v>468</v>
      </c>
      <c r="AU474" s="276" t="s">
        <v>80</v>
      </c>
      <c r="AV474" s="14" t="s">
        <v>80</v>
      </c>
      <c r="AW474" s="14" t="s">
        <v>33</v>
      </c>
      <c r="AX474" s="14" t="s">
        <v>71</v>
      </c>
      <c r="AY474" s="276" t="s">
        <v>133</v>
      </c>
    </row>
    <row r="475" s="14" customFormat="1">
      <c r="A475" s="14"/>
      <c r="B475" s="266"/>
      <c r="C475" s="267"/>
      <c r="D475" s="222" t="s">
        <v>468</v>
      </c>
      <c r="E475" s="268" t="s">
        <v>19</v>
      </c>
      <c r="F475" s="269" t="s">
        <v>1108</v>
      </c>
      <c r="G475" s="267"/>
      <c r="H475" s="270">
        <v>22.75</v>
      </c>
      <c r="I475" s="271"/>
      <c r="J475" s="267"/>
      <c r="K475" s="267"/>
      <c r="L475" s="272"/>
      <c r="M475" s="273"/>
      <c r="N475" s="274"/>
      <c r="O475" s="274"/>
      <c r="P475" s="274"/>
      <c r="Q475" s="274"/>
      <c r="R475" s="274"/>
      <c r="S475" s="274"/>
      <c r="T475" s="275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76" t="s">
        <v>468</v>
      </c>
      <c r="AU475" s="276" t="s">
        <v>80</v>
      </c>
      <c r="AV475" s="14" t="s">
        <v>80</v>
      </c>
      <c r="AW475" s="14" t="s">
        <v>33</v>
      </c>
      <c r="AX475" s="14" t="s">
        <v>71</v>
      </c>
      <c r="AY475" s="276" t="s">
        <v>133</v>
      </c>
    </row>
    <row r="476" s="14" customFormat="1">
      <c r="A476" s="14"/>
      <c r="B476" s="266"/>
      <c r="C476" s="267"/>
      <c r="D476" s="222" t="s">
        <v>468</v>
      </c>
      <c r="E476" s="268" t="s">
        <v>19</v>
      </c>
      <c r="F476" s="269" t="s">
        <v>1106</v>
      </c>
      <c r="G476" s="267"/>
      <c r="H476" s="270">
        <v>35.481999999999999</v>
      </c>
      <c r="I476" s="271"/>
      <c r="J476" s="267"/>
      <c r="K476" s="267"/>
      <c r="L476" s="272"/>
      <c r="M476" s="273"/>
      <c r="N476" s="274"/>
      <c r="O476" s="274"/>
      <c r="P476" s="274"/>
      <c r="Q476" s="274"/>
      <c r="R476" s="274"/>
      <c r="S476" s="274"/>
      <c r="T476" s="275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76" t="s">
        <v>468</v>
      </c>
      <c r="AU476" s="276" t="s">
        <v>80</v>
      </c>
      <c r="AV476" s="14" t="s">
        <v>80</v>
      </c>
      <c r="AW476" s="14" t="s">
        <v>33</v>
      </c>
      <c r="AX476" s="14" t="s">
        <v>71</v>
      </c>
      <c r="AY476" s="276" t="s">
        <v>133</v>
      </c>
    </row>
    <row r="477" s="16" customFormat="1">
      <c r="A477" s="16"/>
      <c r="B477" s="293"/>
      <c r="C477" s="294"/>
      <c r="D477" s="222" t="s">
        <v>468</v>
      </c>
      <c r="E477" s="295" t="s">
        <v>19</v>
      </c>
      <c r="F477" s="296" t="s">
        <v>656</v>
      </c>
      <c r="G477" s="294"/>
      <c r="H477" s="297">
        <v>161.13200000000001</v>
      </c>
      <c r="I477" s="298"/>
      <c r="J477" s="294"/>
      <c r="K477" s="294"/>
      <c r="L477" s="299"/>
      <c r="M477" s="300"/>
      <c r="N477" s="301"/>
      <c r="O477" s="301"/>
      <c r="P477" s="301"/>
      <c r="Q477" s="301"/>
      <c r="R477" s="301"/>
      <c r="S477" s="301"/>
      <c r="T477" s="302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T477" s="303" t="s">
        <v>468</v>
      </c>
      <c r="AU477" s="303" t="s">
        <v>80</v>
      </c>
      <c r="AV477" s="16" t="s">
        <v>90</v>
      </c>
      <c r="AW477" s="16" t="s">
        <v>33</v>
      </c>
      <c r="AX477" s="16" t="s">
        <v>71</v>
      </c>
      <c r="AY477" s="303" t="s">
        <v>133</v>
      </c>
    </row>
    <row r="478" s="17" customFormat="1">
      <c r="A478" s="17"/>
      <c r="B478" s="304"/>
      <c r="C478" s="305"/>
      <c r="D478" s="222" t="s">
        <v>468</v>
      </c>
      <c r="E478" s="306" t="s">
        <v>19</v>
      </c>
      <c r="F478" s="307" t="s">
        <v>1109</v>
      </c>
      <c r="G478" s="305"/>
      <c r="H478" s="306" t="s">
        <v>19</v>
      </c>
      <c r="I478" s="308"/>
      <c r="J478" s="305"/>
      <c r="K478" s="305"/>
      <c r="L478" s="309"/>
      <c r="M478" s="310"/>
      <c r="N478" s="311"/>
      <c r="O478" s="311"/>
      <c r="P478" s="311"/>
      <c r="Q478" s="311"/>
      <c r="R478" s="311"/>
      <c r="S478" s="311"/>
      <c r="T478" s="312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T478" s="313" t="s">
        <v>468</v>
      </c>
      <c r="AU478" s="313" t="s">
        <v>80</v>
      </c>
      <c r="AV478" s="17" t="s">
        <v>78</v>
      </c>
      <c r="AW478" s="17" t="s">
        <v>33</v>
      </c>
      <c r="AX478" s="17" t="s">
        <v>71</v>
      </c>
      <c r="AY478" s="313" t="s">
        <v>133</v>
      </c>
    </row>
    <row r="479" s="16" customFormat="1">
      <c r="A479" s="16"/>
      <c r="B479" s="293"/>
      <c r="C479" s="294"/>
      <c r="D479" s="222" t="s">
        <v>468</v>
      </c>
      <c r="E479" s="295" t="s">
        <v>19</v>
      </c>
      <c r="F479" s="296" t="s">
        <v>656</v>
      </c>
      <c r="G479" s="294"/>
      <c r="H479" s="297">
        <v>0</v>
      </c>
      <c r="I479" s="298"/>
      <c r="J479" s="294"/>
      <c r="K479" s="294"/>
      <c r="L479" s="299"/>
      <c r="M479" s="300"/>
      <c r="N479" s="301"/>
      <c r="O479" s="301"/>
      <c r="P479" s="301"/>
      <c r="Q479" s="301"/>
      <c r="R479" s="301"/>
      <c r="S479" s="301"/>
      <c r="T479" s="302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T479" s="303" t="s">
        <v>468</v>
      </c>
      <c r="AU479" s="303" t="s">
        <v>80</v>
      </c>
      <c r="AV479" s="16" t="s">
        <v>90</v>
      </c>
      <c r="AW479" s="16" t="s">
        <v>33</v>
      </c>
      <c r="AX479" s="16" t="s">
        <v>71</v>
      </c>
      <c r="AY479" s="303" t="s">
        <v>133</v>
      </c>
    </row>
    <row r="480" s="17" customFormat="1">
      <c r="A480" s="17"/>
      <c r="B480" s="304"/>
      <c r="C480" s="305"/>
      <c r="D480" s="222" t="s">
        <v>468</v>
      </c>
      <c r="E480" s="306" t="s">
        <v>19</v>
      </c>
      <c r="F480" s="307" t="s">
        <v>868</v>
      </c>
      <c r="G480" s="305"/>
      <c r="H480" s="306" t="s">
        <v>19</v>
      </c>
      <c r="I480" s="308"/>
      <c r="J480" s="305"/>
      <c r="K480" s="305"/>
      <c r="L480" s="309"/>
      <c r="M480" s="310"/>
      <c r="N480" s="311"/>
      <c r="O480" s="311"/>
      <c r="P480" s="311"/>
      <c r="Q480" s="311"/>
      <c r="R480" s="311"/>
      <c r="S480" s="311"/>
      <c r="T480" s="312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T480" s="313" t="s">
        <v>468</v>
      </c>
      <c r="AU480" s="313" t="s">
        <v>80</v>
      </c>
      <c r="AV480" s="17" t="s">
        <v>78</v>
      </c>
      <c r="AW480" s="17" t="s">
        <v>33</v>
      </c>
      <c r="AX480" s="17" t="s">
        <v>71</v>
      </c>
      <c r="AY480" s="313" t="s">
        <v>133</v>
      </c>
    </row>
    <row r="481" s="14" customFormat="1">
      <c r="A481" s="14"/>
      <c r="B481" s="266"/>
      <c r="C481" s="267"/>
      <c r="D481" s="222" t="s">
        <v>468</v>
      </c>
      <c r="E481" s="268" t="s">
        <v>19</v>
      </c>
      <c r="F481" s="269" t="s">
        <v>1110</v>
      </c>
      <c r="G481" s="267"/>
      <c r="H481" s="270">
        <v>65.772999999999996</v>
      </c>
      <c r="I481" s="271"/>
      <c r="J481" s="267"/>
      <c r="K481" s="267"/>
      <c r="L481" s="272"/>
      <c r="M481" s="273"/>
      <c r="N481" s="274"/>
      <c r="O481" s="274"/>
      <c r="P481" s="274"/>
      <c r="Q481" s="274"/>
      <c r="R481" s="274"/>
      <c r="S481" s="274"/>
      <c r="T481" s="275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76" t="s">
        <v>468</v>
      </c>
      <c r="AU481" s="276" t="s">
        <v>80</v>
      </c>
      <c r="AV481" s="14" t="s">
        <v>80</v>
      </c>
      <c r="AW481" s="14" t="s">
        <v>33</v>
      </c>
      <c r="AX481" s="14" t="s">
        <v>71</v>
      </c>
      <c r="AY481" s="276" t="s">
        <v>133</v>
      </c>
    </row>
    <row r="482" s="14" customFormat="1">
      <c r="A482" s="14"/>
      <c r="B482" s="266"/>
      <c r="C482" s="267"/>
      <c r="D482" s="222" t="s">
        <v>468</v>
      </c>
      <c r="E482" s="268" t="s">
        <v>19</v>
      </c>
      <c r="F482" s="269" t="s">
        <v>1111</v>
      </c>
      <c r="G482" s="267"/>
      <c r="H482" s="270">
        <v>107.515</v>
      </c>
      <c r="I482" s="271"/>
      <c r="J482" s="267"/>
      <c r="K482" s="267"/>
      <c r="L482" s="272"/>
      <c r="M482" s="273"/>
      <c r="N482" s="274"/>
      <c r="O482" s="274"/>
      <c r="P482" s="274"/>
      <c r="Q482" s="274"/>
      <c r="R482" s="274"/>
      <c r="S482" s="274"/>
      <c r="T482" s="275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76" t="s">
        <v>468</v>
      </c>
      <c r="AU482" s="276" t="s">
        <v>80</v>
      </c>
      <c r="AV482" s="14" t="s">
        <v>80</v>
      </c>
      <c r="AW482" s="14" t="s">
        <v>33</v>
      </c>
      <c r="AX482" s="14" t="s">
        <v>71</v>
      </c>
      <c r="AY482" s="276" t="s">
        <v>133</v>
      </c>
    </row>
    <row r="483" s="16" customFormat="1">
      <c r="A483" s="16"/>
      <c r="B483" s="293"/>
      <c r="C483" s="294"/>
      <c r="D483" s="222" t="s">
        <v>468</v>
      </c>
      <c r="E483" s="295" t="s">
        <v>19</v>
      </c>
      <c r="F483" s="296" t="s">
        <v>656</v>
      </c>
      <c r="G483" s="294"/>
      <c r="H483" s="297">
        <v>173.28800000000001</v>
      </c>
      <c r="I483" s="298"/>
      <c r="J483" s="294"/>
      <c r="K483" s="294"/>
      <c r="L483" s="299"/>
      <c r="M483" s="300"/>
      <c r="N483" s="301"/>
      <c r="O483" s="301"/>
      <c r="P483" s="301"/>
      <c r="Q483" s="301"/>
      <c r="R483" s="301"/>
      <c r="S483" s="301"/>
      <c r="T483" s="302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T483" s="303" t="s">
        <v>468</v>
      </c>
      <c r="AU483" s="303" t="s">
        <v>80</v>
      </c>
      <c r="AV483" s="16" t="s">
        <v>90</v>
      </c>
      <c r="AW483" s="16" t="s">
        <v>33</v>
      </c>
      <c r="AX483" s="16" t="s">
        <v>71</v>
      </c>
      <c r="AY483" s="303" t="s">
        <v>133</v>
      </c>
    </row>
    <row r="484" s="15" customFormat="1">
      <c r="A484" s="15"/>
      <c r="B484" s="282"/>
      <c r="C484" s="283"/>
      <c r="D484" s="222" t="s">
        <v>468</v>
      </c>
      <c r="E484" s="284" t="s">
        <v>19</v>
      </c>
      <c r="F484" s="285" t="s">
        <v>617</v>
      </c>
      <c r="G484" s="283"/>
      <c r="H484" s="286">
        <v>450.822</v>
      </c>
      <c r="I484" s="287"/>
      <c r="J484" s="283"/>
      <c r="K484" s="283"/>
      <c r="L484" s="288"/>
      <c r="M484" s="289"/>
      <c r="N484" s="290"/>
      <c r="O484" s="290"/>
      <c r="P484" s="290"/>
      <c r="Q484" s="290"/>
      <c r="R484" s="290"/>
      <c r="S484" s="290"/>
      <c r="T484" s="291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T484" s="292" t="s">
        <v>468</v>
      </c>
      <c r="AU484" s="292" t="s">
        <v>80</v>
      </c>
      <c r="AV484" s="15" t="s">
        <v>139</v>
      </c>
      <c r="AW484" s="15" t="s">
        <v>33</v>
      </c>
      <c r="AX484" s="15" t="s">
        <v>78</v>
      </c>
      <c r="AY484" s="292" t="s">
        <v>133</v>
      </c>
    </row>
    <row r="485" s="2" customFormat="1" ht="55.5" customHeight="1">
      <c r="A485" s="41"/>
      <c r="B485" s="42"/>
      <c r="C485" s="209" t="s">
        <v>1112</v>
      </c>
      <c r="D485" s="209" t="s">
        <v>134</v>
      </c>
      <c r="E485" s="210" t="s">
        <v>1113</v>
      </c>
      <c r="F485" s="211" t="s">
        <v>1114</v>
      </c>
      <c r="G485" s="212" t="s">
        <v>137</v>
      </c>
      <c r="H485" s="213">
        <v>103.925</v>
      </c>
      <c r="I485" s="214"/>
      <c r="J485" s="215">
        <f>ROUND(I485*H485,2)</f>
        <v>0</v>
      </c>
      <c r="K485" s="211" t="s">
        <v>442</v>
      </c>
      <c r="L485" s="47"/>
      <c r="M485" s="216" t="s">
        <v>19</v>
      </c>
      <c r="N485" s="217" t="s">
        <v>42</v>
      </c>
      <c r="O485" s="87"/>
      <c r="P485" s="218">
        <f>O485*H485</f>
        <v>0</v>
      </c>
      <c r="Q485" s="218">
        <v>0.00064000000000000005</v>
      </c>
      <c r="R485" s="218">
        <f>Q485*H485</f>
        <v>0.066512000000000002</v>
      </c>
      <c r="S485" s="218">
        <v>0</v>
      </c>
      <c r="T485" s="219">
        <f>S485*H485</f>
        <v>0</v>
      </c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R485" s="220" t="s">
        <v>170</v>
      </c>
      <c r="AT485" s="220" t="s">
        <v>134</v>
      </c>
      <c r="AU485" s="220" t="s">
        <v>80</v>
      </c>
      <c r="AY485" s="20" t="s">
        <v>133</v>
      </c>
      <c r="BE485" s="221">
        <f>IF(N485="základní",J485,0)</f>
        <v>0</v>
      </c>
      <c r="BF485" s="221">
        <f>IF(N485="snížená",J485,0)</f>
        <v>0</v>
      </c>
      <c r="BG485" s="221">
        <f>IF(N485="zákl. přenesená",J485,0)</f>
        <v>0</v>
      </c>
      <c r="BH485" s="221">
        <f>IF(N485="sníž. přenesená",J485,0)</f>
        <v>0</v>
      </c>
      <c r="BI485" s="221">
        <f>IF(N485="nulová",J485,0)</f>
        <v>0</v>
      </c>
      <c r="BJ485" s="20" t="s">
        <v>78</v>
      </c>
      <c r="BK485" s="221">
        <f>ROUND(I485*H485,2)</f>
        <v>0</v>
      </c>
      <c r="BL485" s="20" t="s">
        <v>170</v>
      </c>
      <c r="BM485" s="220" t="s">
        <v>1115</v>
      </c>
    </row>
    <row r="486" s="2" customFormat="1">
      <c r="A486" s="41"/>
      <c r="B486" s="42"/>
      <c r="C486" s="43"/>
      <c r="D486" s="241" t="s">
        <v>444</v>
      </c>
      <c r="E486" s="43"/>
      <c r="F486" s="242" t="s">
        <v>1116</v>
      </c>
      <c r="G486" s="43"/>
      <c r="H486" s="43"/>
      <c r="I486" s="224"/>
      <c r="J486" s="43"/>
      <c r="K486" s="43"/>
      <c r="L486" s="47"/>
      <c r="M486" s="225"/>
      <c r="N486" s="226"/>
      <c r="O486" s="87"/>
      <c r="P486" s="87"/>
      <c r="Q486" s="87"/>
      <c r="R486" s="87"/>
      <c r="S486" s="87"/>
      <c r="T486" s="88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T486" s="20" t="s">
        <v>444</v>
      </c>
      <c r="AU486" s="20" t="s">
        <v>80</v>
      </c>
    </row>
    <row r="487" s="17" customFormat="1">
      <c r="A487" s="17"/>
      <c r="B487" s="304"/>
      <c r="C487" s="305"/>
      <c r="D487" s="222" t="s">
        <v>468</v>
      </c>
      <c r="E487" s="306" t="s">
        <v>19</v>
      </c>
      <c r="F487" s="307" t="s">
        <v>861</v>
      </c>
      <c r="G487" s="305"/>
      <c r="H487" s="306" t="s">
        <v>19</v>
      </c>
      <c r="I487" s="308"/>
      <c r="J487" s="305"/>
      <c r="K487" s="305"/>
      <c r="L487" s="309"/>
      <c r="M487" s="310"/>
      <c r="N487" s="311"/>
      <c r="O487" s="311"/>
      <c r="P487" s="311"/>
      <c r="Q487" s="311"/>
      <c r="R487" s="311"/>
      <c r="S487" s="311"/>
      <c r="T487" s="312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T487" s="313" t="s">
        <v>468</v>
      </c>
      <c r="AU487" s="313" t="s">
        <v>80</v>
      </c>
      <c r="AV487" s="17" t="s">
        <v>78</v>
      </c>
      <c r="AW487" s="17" t="s">
        <v>33</v>
      </c>
      <c r="AX487" s="17" t="s">
        <v>71</v>
      </c>
      <c r="AY487" s="313" t="s">
        <v>133</v>
      </c>
    </row>
    <row r="488" s="14" customFormat="1">
      <c r="A488" s="14"/>
      <c r="B488" s="266"/>
      <c r="C488" s="267"/>
      <c r="D488" s="222" t="s">
        <v>468</v>
      </c>
      <c r="E488" s="268" t="s">
        <v>19</v>
      </c>
      <c r="F488" s="269" t="s">
        <v>1064</v>
      </c>
      <c r="G488" s="267"/>
      <c r="H488" s="270">
        <v>14.272</v>
      </c>
      <c r="I488" s="271"/>
      <c r="J488" s="267"/>
      <c r="K488" s="267"/>
      <c r="L488" s="272"/>
      <c r="M488" s="273"/>
      <c r="N488" s="274"/>
      <c r="O488" s="274"/>
      <c r="P488" s="274"/>
      <c r="Q488" s="274"/>
      <c r="R488" s="274"/>
      <c r="S488" s="274"/>
      <c r="T488" s="275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76" t="s">
        <v>468</v>
      </c>
      <c r="AU488" s="276" t="s">
        <v>80</v>
      </c>
      <c r="AV488" s="14" t="s">
        <v>80</v>
      </c>
      <c r="AW488" s="14" t="s">
        <v>33</v>
      </c>
      <c r="AX488" s="14" t="s">
        <v>71</v>
      </c>
      <c r="AY488" s="276" t="s">
        <v>133</v>
      </c>
    </row>
    <row r="489" s="14" customFormat="1">
      <c r="A489" s="14"/>
      <c r="B489" s="266"/>
      <c r="C489" s="267"/>
      <c r="D489" s="222" t="s">
        <v>468</v>
      </c>
      <c r="E489" s="268" t="s">
        <v>19</v>
      </c>
      <c r="F489" s="269" t="s">
        <v>1065</v>
      </c>
      <c r="G489" s="267"/>
      <c r="H489" s="270">
        <v>17.231999999999999</v>
      </c>
      <c r="I489" s="271"/>
      <c r="J489" s="267"/>
      <c r="K489" s="267"/>
      <c r="L489" s="272"/>
      <c r="M489" s="273"/>
      <c r="N489" s="274"/>
      <c r="O489" s="274"/>
      <c r="P489" s="274"/>
      <c r="Q489" s="274"/>
      <c r="R489" s="274"/>
      <c r="S489" s="274"/>
      <c r="T489" s="275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76" t="s">
        <v>468</v>
      </c>
      <c r="AU489" s="276" t="s">
        <v>80</v>
      </c>
      <c r="AV489" s="14" t="s">
        <v>80</v>
      </c>
      <c r="AW489" s="14" t="s">
        <v>33</v>
      </c>
      <c r="AX489" s="14" t="s">
        <v>71</v>
      </c>
      <c r="AY489" s="276" t="s">
        <v>133</v>
      </c>
    </row>
    <row r="490" s="14" customFormat="1">
      <c r="A490" s="14"/>
      <c r="B490" s="266"/>
      <c r="C490" s="267"/>
      <c r="D490" s="222" t="s">
        <v>468</v>
      </c>
      <c r="E490" s="268" t="s">
        <v>19</v>
      </c>
      <c r="F490" s="269" t="s">
        <v>1066</v>
      </c>
      <c r="G490" s="267"/>
      <c r="H490" s="270">
        <v>3.3260000000000001</v>
      </c>
      <c r="I490" s="271"/>
      <c r="J490" s="267"/>
      <c r="K490" s="267"/>
      <c r="L490" s="272"/>
      <c r="M490" s="273"/>
      <c r="N490" s="274"/>
      <c r="O490" s="274"/>
      <c r="P490" s="274"/>
      <c r="Q490" s="274"/>
      <c r="R490" s="274"/>
      <c r="S490" s="274"/>
      <c r="T490" s="275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76" t="s">
        <v>468</v>
      </c>
      <c r="AU490" s="276" t="s">
        <v>80</v>
      </c>
      <c r="AV490" s="14" t="s">
        <v>80</v>
      </c>
      <c r="AW490" s="14" t="s">
        <v>33</v>
      </c>
      <c r="AX490" s="14" t="s">
        <v>71</v>
      </c>
      <c r="AY490" s="276" t="s">
        <v>133</v>
      </c>
    </row>
    <row r="491" s="16" customFormat="1">
      <c r="A491" s="16"/>
      <c r="B491" s="293"/>
      <c r="C491" s="294"/>
      <c r="D491" s="222" t="s">
        <v>468</v>
      </c>
      <c r="E491" s="295" t="s">
        <v>19</v>
      </c>
      <c r="F491" s="296" t="s">
        <v>656</v>
      </c>
      <c r="G491" s="294"/>
      <c r="H491" s="297">
        <v>34.829999999999998</v>
      </c>
      <c r="I491" s="298"/>
      <c r="J491" s="294"/>
      <c r="K491" s="294"/>
      <c r="L491" s="299"/>
      <c r="M491" s="300"/>
      <c r="N491" s="301"/>
      <c r="O491" s="301"/>
      <c r="P491" s="301"/>
      <c r="Q491" s="301"/>
      <c r="R491" s="301"/>
      <c r="S491" s="301"/>
      <c r="T491" s="302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T491" s="303" t="s">
        <v>468</v>
      </c>
      <c r="AU491" s="303" t="s">
        <v>80</v>
      </c>
      <c r="AV491" s="16" t="s">
        <v>90</v>
      </c>
      <c r="AW491" s="16" t="s">
        <v>33</v>
      </c>
      <c r="AX491" s="16" t="s">
        <v>71</v>
      </c>
      <c r="AY491" s="303" t="s">
        <v>133</v>
      </c>
    </row>
    <row r="492" s="17" customFormat="1">
      <c r="A492" s="17"/>
      <c r="B492" s="304"/>
      <c r="C492" s="305"/>
      <c r="D492" s="222" t="s">
        <v>468</v>
      </c>
      <c r="E492" s="306" t="s">
        <v>19</v>
      </c>
      <c r="F492" s="307" t="s">
        <v>865</v>
      </c>
      <c r="G492" s="305"/>
      <c r="H492" s="306" t="s">
        <v>19</v>
      </c>
      <c r="I492" s="308"/>
      <c r="J492" s="305"/>
      <c r="K492" s="305"/>
      <c r="L492" s="309"/>
      <c r="M492" s="310"/>
      <c r="N492" s="311"/>
      <c r="O492" s="311"/>
      <c r="P492" s="311"/>
      <c r="Q492" s="311"/>
      <c r="R492" s="311"/>
      <c r="S492" s="311"/>
      <c r="T492" s="312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T492" s="313" t="s">
        <v>468</v>
      </c>
      <c r="AU492" s="313" t="s">
        <v>80</v>
      </c>
      <c r="AV492" s="17" t="s">
        <v>78</v>
      </c>
      <c r="AW492" s="17" t="s">
        <v>33</v>
      </c>
      <c r="AX492" s="17" t="s">
        <v>71</v>
      </c>
      <c r="AY492" s="313" t="s">
        <v>133</v>
      </c>
    </row>
    <row r="493" s="14" customFormat="1">
      <c r="A493" s="14"/>
      <c r="B493" s="266"/>
      <c r="C493" s="267"/>
      <c r="D493" s="222" t="s">
        <v>468</v>
      </c>
      <c r="E493" s="268" t="s">
        <v>19</v>
      </c>
      <c r="F493" s="269" t="s">
        <v>1067</v>
      </c>
      <c r="G493" s="267"/>
      <c r="H493" s="270">
        <v>43.990000000000002</v>
      </c>
      <c r="I493" s="271"/>
      <c r="J493" s="267"/>
      <c r="K493" s="267"/>
      <c r="L493" s="272"/>
      <c r="M493" s="273"/>
      <c r="N493" s="274"/>
      <c r="O493" s="274"/>
      <c r="P493" s="274"/>
      <c r="Q493" s="274"/>
      <c r="R493" s="274"/>
      <c r="S493" s="274"/>
      <c r="T493" s="275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76" t="s">
        <v>468</v>
      </c>
      <c r="AU493" s="276" t="s">
        <v>80</v>
      </c>
      <c r="AV493" s="14" t="s">
        <v>80</v>
      </c>
      <c r="AW493" s="14" t="s">
        <v>33</v>
      </c>
      <c r="AX493" s="14" t="s">
        <v>71</v>
      </c>
      <c r="AY493" s="276" t="s">
        <v>133</v>
      </c>
    </row>
    <row r="494" s="14" customFormat="1">
      <c r="A494" s="14"/>
      <c r="B494" s="266"/>
      <c r="C494" s="267"/>
      <c r="D494" s="222" t="s">
        <v>468</v>
      </c>
      <c r="E494" s="268" t="s">
        <v>19</v>
      </c>
      <c r="F494" s="269" t="s">
        <v>1068</v>
      </c>
      <c r="G494" s="267"/>
      <c r="H494" s="270">
        <v>8.75</v>
      </c>
      <c r="I494" s="271"/>
      <c r="J494" s="267"/>
      <c r="K494" s="267"/>
      <c r="L494" s="272"/>
      <c r="M494" s="273"/>
      <c r="N494" s="274"/>
      <c r="O494" s="274"/>
      <c r="P494" s="274"/>
      <c r="Q494" s="274"/>
      <c r="R494" s="274"/>
      <c r="S494" s="274"/>
      <c r="T494" s="275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76" t="s">
        <v>468</v>
      </c>
      <c r="AU494" s="276" t="s">
        <v>80</v>
      </c>
      <c r="AV494" s="14" t="s">
        <v>80</v>
      </c>
      <c r="AW494" s="14" t="s">
        <v>33</v>
      </c>
      <c r="AX494" s="14" t="s">
        <v>71</v>
      </c>
      <c r="AY494" s="276" t="s">
        <v>133</v>
      </c>
    </row>
    <row r="495" s="14" customFormat="1">
      <c r="A495" s="14"/>
      <c r="B495" s="266"/>
      <c r="C495" s="267"/>
      <c r="D495" s="222" t="s">
        <v>468</v>
      </c>
      <c r="E495" s="268" t="s">
        <v>19</v>
      </c>
      <c r="F495" s="269" t="s">
        <v>1069</v>
      </c>
      <c r="G495" s="267"/>
      <c r="H495" s="270">
        <v>16.355</v>
      </c>
      <c r="I495" s="271"/>
      <c r="J495" s="267"/>
      <c r="K495" s="267"/>
      <c r="L495" s="272"/>
      <c r="M495" s="273"/>
      <c r="N495" s="274"/>
      <c r="O495" s="274"/>
      <c r="P495" s="274"/>
      <c r="Q495" s="274"/>
      <c r="R495" s="274"/>
      <c r="S495" s="274"/>
      <c r="T495" s="275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76" t="s">
        <v>468</v>
      </c>
      <c r="AU495" s="276" t="s">
        <v>80</v>
      </c>
      <c r="AV495" s="14" t="s">
        <v>80</v>
      </c>
      <c r="AW495" s="14" t="s">
        <v>33</v>
      </c>
      <c r="AX495" s="14" t="s">
        <v>71</v>
      </c>
      <c r="AY495" s="276" t="s">
        <v>133</v>
      </c>
    </row>
    <row r="496" s="16" customFormat="1">
      <c r="A496" s="16"/>
      <c r="B496" s="293"/>
      <c r="C496" s="294"/>
      <c r="D496" s="222" t="s">
        <v>468</v>
      </c>
      <c r="E496" s="295" t="s">
        <v>19</v>
      </c>
      <c r="F496" s="296" t="s">
        <v>656</v>
      </c>
      <c r="G496" s="294"/>
      <c r="H496" s="297">
        <v>69.094999999999999</v>
      </c>
      <c r="I496" s="298"/>
      <c r="J496" s="294"/>
      <c r="K496" s="294"/>
      <c r="L496" s="299"/>
      <c r="M496" s="300"/>
      <c r="N496" s="301"/>
      <c r="O496" s="301"/>
      <c r="P496" s="301"/>
      <c r="Q496" s="301"/>
      <c r="R496" s="301"/>
      <c r="S496" s="301"/>
      <c r="T496" s="302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T496" s="303" t="s">
        <v>468</v>
      </c>
      <c r="AU496" s="303" t="s">
        <v>80</v>
      </c>
      <c r="AV496" s="16" t="s">
        <v>90</v>
      </c>
      <c r="AW496" s="16" t="s">
        <v>33</v>
      </c>
      <c r="AX496" s="16" t="s">
        <v>71</v>
      </c>
      <c r="AY496" s="303" t="s">
        <v>133</v>
      </c>
    </row>
    <row r="497" s="15" customFormat="1">
      <c r="A497" s="15"/>
      <c r="B497" s="282"/>
      <c r="C497" s="283"/>
      <c r="D497" s="222" t="s">
        <v>468</v>
      </c>
      <c r="E497" s="284" t="s">
        <v>19</v>
      </c>
      <c r="F497" s="285" t="s">
        <v>617</v>
      </c>
      <c r="G497" s="283"/>
      <c r="H497" s="286">
        <v>103.925</v>
      </c>
      <c r="I497" s="287"/>
      <c r="J497" s="283"/>
      <c r="K497" s="283"/>
      <c r="L497" s="288"/>
      <c r="M497" s="289"/>
      <c r="N497" s="290"/>
      <c r="O497" s="290"/>
      <c r="P497" s="290"/>
      <c r="Q497" s="290"/>
      <c r="R497" s="290"/>
      <c r="S497" s="290"/>
      <c r="T497" s="291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T497" s="292" t="s">
        <v>468</v>
      </c>
      <c r="AU497" s="292" t="s">
        <v>80</v>
      </c>
      <c r="AV497" s="15" t="s">
        <v>139</v>
      </c>
      <c r="AW497" s="15" t="s">
        <v>33</v>
      </c>
      <c r="AX497" s="15" t="s">
        <v>78</v>
      </c>
      <c r="AY497" s="292" t="s">
        <v>133</v>
      </c>
    </row>
    <row r="498" s="2" customFormat="1" ht="33" customHeight="1">
      <c r="A498" s="41"/>
      <c r="B498" s="42"/>
      <c r="C498" s="209" t="s">
        <v>352</v>
      </c>
      <c r="D498" s="209" t="s">
        <v>134</v>
      </c>
      <c r="E498" s="210" t="s">
        <v>1117</v>
      </c>
      <c r="F498" s="211" t="s">
        <v>1118</v>
      </c>
      <c r="G498" s="212" t="s">
        <v>175</v>
      </c>
      <c r="H498" s="213">
        <v>94.301000000000002</v>
      </c>
      <c r="I498" s="214"/>
      <c r="J498" s="215">
        <f>ROUND(I498*H498,2)</f>
        <v>0</v>
      </c>
      <c r="K498" s="211" t="s">
        <v>442</v>
      </c>
      <c r="L498" s="47"/>
      <c r="M498" s="216" t="s">
        <v>19</v>
      </c>
      <c r="N498" s="217" t="s">
        <v>42</v>
      </c>
      <c r="O498" s="87"/>
      <c r="P498" s="218">
        <f>O498*H498</f>
        <v>0</v>
      </c>
      <c r="Q498" s="218">
        <v>0.00016000000000000001</v>
      </c>
      <c r="R498" s="218">
        <f>Q498*H498</f>
        <v>0.015088160000000002</v>
      </c>
      <c r="S498" s="218">
        <v>0</v>
      </c>
      <c r="T498" s="219">
        <f>S498*H498</f>
        <v>0</v>
      </c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R498" s="220" t="s">
        <v>170</v>
      </c>
      <c r="AT498" s="220" t="s">
        <v>134</v>
      </c>
      <c r="AU498" s="220" t="s">
        <v>80</v>
      </c>
      <c r="AY498" s="20" t="s">
        <v>133</v>
      </c>
      <c r="BE498" s="221">
        <f>IF(N498="základní",J498,0)</f>
        <v>0</v>
      </c>
      <c r="BF498" s="221">
        <f>IF(N498="snížená",J498,0)</f>
        <v>0</v>
      </c>
      <c r="BG498" s="221">
        <f>IF(N498="zákl. přenesená",J498,0)</f>
        <v>0</v>
      </c>
      <c r="BH498" s="221">
        <f>IF(N498="sníž. přenesená",J498,0)</f>
        <v>0</v>
      </c>
      <c r="BI498" s="221">
        <f>IF(N498="nulová",J498,0)</f>
        <v>0</v>
      </c>
      <c r="BJ498" s="20" t="s">
        <v>78</v>
      </c>
      <c r="BK498" s="221">
        <f>ROUND(I498*H498,2)</f>
        <v>0</v>
      </c>
      <c r="BL498" s="20" t="s">
        <v>170</v>
      </c>
      <c r="BM498" s="220" t="s">
        <v>1119</v>
      </c>
    </row>
    <row r="499" s="2" customFormat="1">
      <c r="A499" s="41"/>
      <c r="B499" s="42"/>
      <c r="C499" s="43"/>
      <c r="D499" s="241" t="s">
        <v>444</v>
      </c>
      <c r="E499" s="43"/>
      <c r="F499" s="242" t="s">
        <v>1120</v>
      </c>
      <c r="G499" s="43"/>
      <c r="H499" s="43"/>
      <c r="I499" s="224"/>
      <c r="J499" s="43"/>
      <c r="K499" s="43"/>
      <c r="L499" s="47"/>
      <c r="M499" s="225"/>
      <c r="N499" s="226"/>
      <c r="O499" s="87"/>
      <c r="P499" s="87"/>
      <c r="Q499" s="87"/>
      <c r="R499" s="87"/>
      <c r="S499" s="87"/>
      <c r="T499" s="88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T499" s="20" t="s">
        <v>444</v>
      </c>
      <c r="AU499" s="20" t="s">
        <v>80</v>
      </c>
    </row>
    <row r="500" s="17" customFormat="1">
      <c r="A500" s="17"/>
      <c r="B500" s="304"/>
      <c r="C500" s="305"/>
      <c r="D500" s="222" t="s">
        <v>468</v>
      </c>
      <c r="E500" s="306" t="s">
        <v>19</v>
      </c>
      <c r="F500" s="307" t="s">
        <v>861</v>
      </c>
      <c r="G500" s="305"/>
      <c r="H500" s="306" t="s">
        <v>19</v>
      </c>
      <c r="I500" s="308"/>
      <c r="J500" s="305"/>
      <c r="K500" s="305"/>
      <c r="L500" s="309"/>
      <c r="M500" s="310"/>
      <c r="N500" s="311"/>
      <c r="O500" s="311"/>
      <c r="P500" s="311"/>
      <c r="Q500" s="311"/>
      <c r="R500" s="311"/>
      <c r="S500" s="311"/>
      <c r="T500" s="312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T500" s="313" t="s">
        <v>468</v>
      </c>
      <c r="AU500" s="313" t="s">
        <v>80</v>
      </c>
      <c r="AV500" s="17" t="s">
        <v>78</v>
      </c>
      <c r="AW500" s="17" t="s">
        <v>33</v>
      </c>
      <c r="AX500" s="17" t="s">
        <v>71</v>
      </c>
      <c r="AY500" s="313" t="s">
        <v>133</v>
      </c>
    </row>
    <row r="501" s="14" customFormat="1">
      <c r="A501" s="14"/>
      <c r="B501" s="266"/>
      <c r="C501" s="267"/>
      <c r="D501" s="222" t="s">
        <v>468</v>
      </c>
      <c r="E501" s="268" t="s">
        <v>19</v>
      </c>
      <c r="F501" s="269" t="s">
        <v>1121</v>
      </c>
      <c r="G501" s="267"/>
      <c r="H501" s="270">
        <v>12.41</v>
      </c>
      <c r="I501" s="271"/>
      <c r="J501" s="267"/>
      <c r="K501" s="267"/>
      <c r="L501" s="272"/>
      <c r="M501" s="273"/>
      <c r="N501" s="274"/>
      <c r="O501" s="274"/>
      <c r="P501" s="274"/>
      <c r="Q501" s="274"/>
      <c r="R501" s="274"/>
      <c r="S501" s="274"/>
      <c r="T501" s="275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76" t="s">
        <v>468</v>
      </c>
      <c r="AU501" s="276" t="s">
        <v>80</v>
      </c>
      <c r="AV501" s="14" t="s">
        <v>80</v>
      </c>
      <c r="AW501" s="14" t="s">
        <v>33</v>
      </c>
      <c r="AX501" s="14" t="s">
        <v>71</v>
      </c>
      <c r="AY501" s="276" t="s">
        <v>133</v>
      </c>
    </row>
    <row r="502" s="14" customFormat="1">
      <c r="A502" s="14"/>
      <c r="B502" s="266"/>
      <c r="C502" s="267"/>
      <c r="D502" s="222" t="s">
        <v>468</v>
      </c>
      <c r="E502" s="268" t="s">
        <v>19</v>
      </c>
      <c r="F502" s="269" t="s">
        <v>971</v>
      </c>
      <c r="G502" s="267"/>
      <c r="H502" s="270">
        <v>16.489999999999998</v>
      </c>
      <c r="I502" s="271"/>
      <c r="J502" s="267"/>
      <c r="K502" s="267"/>
      <c r="L502" s="272"/>
      <c r="M502" s="273"/>
      <c r="N502" s="274"/>
      <c r="O502" s="274"/>
      <c r="P502" s="274"/>
      <c r="Q502" s="274"/>
      <c r="R502" s="274"/>
      <c r="S502" s="274"/>
      <c r="T502" s="275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76" t="s">
        <v>468</v>
      </c>
      <c r="AU502" s="276" t="s">
        <v>80</v>
      </c>
      <c r="AV502" s="14" t="s">
        <v>80</v>
      </c>
      <c r="AW502" s="14" t="s">
        <v>33</v>
      </c>
      <c r="AX502" s="14" t="s">
        <v>71</v>
      </c>
      <c r="AY502" s="276" t="s">
        <v>133</v>
      </c>
    </row>
    <row r="503" s="14" customFormat="1">
      <c r="A503" s="14"/>
      <c r="B503" s="266"/>
      <c r="C503" s="267"/>
      <c r="D503" s="222" t="s">
        <v>468</v>
      </c>
      <c r="E503" s="268" t="s">
        <v>19</v>
      </c>
      <c r="F503" s="269" t="s">
        <v>1122</v>
      </c>
      <c r="G503" s="267"/>
      <c r="H503" s="270">
        <v>11.087999999999999</v>
      </c>
      <c r="I503" s="271"/>
      <c r="J503" s="267"/>
      <c r="K503" s="267"/>
      <c r="L503" s="272"/>
      <c r="M503" s="273"/>
      <c r="N503" s="274"/>
      <c r="O503" s="274"/>
      <c r="P503" s="274"/>
      <c r="Q503" s="274"/>
      <c r="R503" s="274"/>
      <c r="S503" s="274"/>
      <c r="T503" s="275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76" t="s">
        <v>468</v>
      </c>
      <c r="AU503" s="276" t="s">
        <v>80</v>
      </c>
      <c r="AV503" s="14" t="s">
        <v>80</v>
      </c>
      <c r="AW503" s="14" t="s">
        <v>33</v>
      </c>
      <c r="AX503" s="14" t="s">
        <v>71</v>
      </c>
      <c r="AY503" s="276" t="s">
        <v>133</v>
      </c>
    </row>
    <row r="504" s="16" customFormat="1">
      <c r="A504" s="16"/>
      <c r="B504" s="293"/>
      <c r="C504" s="294"/>
      <c r="D504" s="222" t="s">
        <v>468</v>
      </c>
      <c r="E504" s="295" t="s">
        <v>19</v>
      </c>
      <c r="F504" s="296" t="s">
        <v>656</v>
      </c>
      <c r="G504" s="294"/>
      <c r="H504" s="297">
        <v>39.988</v>
      </c>
      <c r="I504" s="298"/>
      <c r="J504" s="294"/>
      <c r="K504" s="294"/>
      <c r="L504" s="299"/>
      <c r="M504" s="300"/>
      <c r="N504" s="301"/>
      <c r="O504" s="301"/>
      <c r="P504" s="301"/>
      <c r="Q504" s="301"/>
      <c r="R504" s="301"/>
      <c r="S504" s="301"/>
      <c r="T504" s="302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T504" s="303" t="s">
        <v>468</v>
      </c>
      <c r="AU504" s="303" t="s">
        <v>80</v>
      </c>
      <c r="AV504" s="16" t="s">
        <v>90</v>
      </c>
      <c r="AW504" s="16" t="s">
        <v>33</v>
      </c>
      <c r="AX504" s="16" t="s">
        <v>71</v>
      </c>
      <c r="AY504" s="303" t="s">
        <v>133</v>
      </c>
    </row>
    <row r="505" s="17" customFormat="1">
      <c r="A505" s="17"/>
      <c r="B505" s="304"/>
      <c r="C505" s="305"/>
      <c r="D505" s="222" t="s">
        <v>468</v>
      </c>
      <c r="E505" s="306" t="s">
        <v>19</v>
      </c>
      <c r="F505" s="307" t="s">
        <v>865</v>
      </c>
      <c r="G505" s="305"/>
      <c r="H505" s="306" t="s">
        <v>19</v>
      </c>
      <c r="I505" s="308"/>
      <c r="J505" s="305"/>
      <c r="K505" s="305"/>
      <c r="L505" s="309"/>
      <c r="M505" s="310"/>
      <c r="N505" s="311"/>
      <c r="O505" s="311"/>
      <c r="P505" s="311"/>
      <c r="Q505" s="311"/>
      <c r="R505" s="311"/>
      <c r="S505" s="311"/>
      <c r="T505" s="312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T505" s="313" t="s">
        <v>468</v>
      </c>
      <c r="AU505" s="313" t="s">
        <v>80</v>
      </c>
      <c r="AV505" s="17" t="s">
        <v>78</v>
      </c>
      <c r="AW505" s="17" t="s">
        <v>33</v>
      </c>
      <c r="AX505" s="17" t="s">
        <v>71</v>
      </c>
      <c r="AY505" s="313" t="s">
        <v>133</v>
      </c>
    </row>
    <row r="506" s="14" customFormat="1">
      <c r="A506" s="14"/>
      <c r="B506" s="266"/>
      <c r="C506" s="267"/>
      <c r="D506" s="222" t="s">
        <v>468</v>
      </c>
      <c r="E506" s="268" t="s">
        <v>19</v>
      </c>
      <c r="F506" s="269" t="s">
        <v>1123</v>
      </c>
      <c r="G506" s="267"/>
      <c r="H506" s="270">
        <v>25.725000000000001</v>
      </c>
      <c r="I506" s="271"/>
      <c r="J506" s="267"/>
      <c r="K506" s="267"/>
      <c r="L506" s="272"/>
      <c r="M506" s="273"/>
      <c r="N506" s="274"/>
      <c r="O506" s="274"/>
      <c r="P506" s="274"/>
      <c r="Q506" s="274"/>
      <c r="R506" s="274"/>
      <c r="S506" s="274"/>
      <c r="T506" s="275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76" t="s">
        <v>468</v>
      </c>
      <c r="AU506" s="276" t="s">
        <v>80</v>
      </c>
      <c r="AV506" s="14" t="s">
        <v>80</v>
      </c>
      <c r="AW506" s="14" t="s">
        <v>33</v>
      </c>
      <c r="AX506" s="14" t="s">
        <v>71</v>
      </c>
      <c r="AY506" s="276" t="s">
        <v>133</v>
      </c>
    </row>
    <row r="507" s="14" customFormat="1">
      <c r="A507" s="14"/>
      <c r="B507" s="266"/>
      <c r="C507" s="267"/>
      <c r="D507" s="222" t="s">
        <v>468</v>
      </c>
      <c r="E507" s="268" t="s">
        <v>19</v>
      </c>
      <c r="F507" s="269" t="s">
        <v>970</v>
      </c>
      <c r="G507" s="267"/>
      <c r="H507" s="270">
        <v>17.5</v>
      </c>
      <c r="I507" s="271"/>
      <c r="J507" s="267"/>
      <c r="K507" s="267"/>
      <c r="L507" s="272"/>
      <c r="M507" s="273"/>
      <c r="N507" s="274"/>
      <c r="O507" s="274"/>
      <c r="P507" s="274"/>
      <c r="Q507" s="274"/>
      <c r="R507" s="274"/>
      <c r="S507" s="274"/>
      <c r="T507" s="275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76" t="s">
        <v>468</v>
      </c>
      <c r="AU507" s="276" t="s">
        <v>80</v>
      </c>
      <c r="AV507" s="14" t="s">
        <v>80</v>
      </c>
      <c r="AW507" s="14" t="s">
        <v>33</v>
      </c>
      <c r="AX507" s="14" t="s">
        <v>71</v>
      </c>
      <c r="AY507" s="276" t="s">
        <v>133</v>
      </c>
    </row>
    <row r="508" s="14" customFormat="1">
      <c r="A508" s="14"/>
      <c r="B508" s="266"/>
      <c r="C508" s="267"/>
      <c r="D508" s="222" t="s">
        <v>468</v>
      </c>
      <c r="E508" s="268" t="s">
        <v>19</v>
      </c>
      <c r="F508" s="269" t="s">
        <v>1122</v>
      </c>
      <c r="G508" s="267"/>
      <c r="H508" s="270">
        <v>11.087999999999999</v>
      </c>
      <c r="I508" s="271"/>
      <c r="J508" s="267"/>
      <c r="K508" s="267"/>
      <c r="L508" s="272"/>
      <c r="M508" s="273"/>
      <c r="N508" s="274"/>
      <c r="O508" s="274"/>
      <c r="P508" s="274"/>
      <c r="Q508" s="274"/>
      <c r="R508" s="274"/>
      <c r="S508" s="274"/>
      <c r="T508" s="275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76" t="s">
        <v>468</v>
      </c>
      <c r="AU508" s="276" t="s">
        <v>80</v>
      </c>
      <c r="AV508" s="14" t="s">
        <v>80</v>
      </c>
      <c r="AW508" s="14" t="s">
        <v>33</v>
      </c>
      <c r="AX508" s="14" t="s">
        <v>71</v>
      </c>
      <c r="AY508" s="276" t="s">
        <v>133</v>
      </c>
    </row>
    <row r="509" s="16" customFormat="1">
      <c r="A509" s="16"/>
      <c r="B509" s="293"/>
      <c r="C509" s="294"/>
      <c r="D509" s="222" t="s">
        <v>468</v>
      </c>
      <c r="E509" s="295" t="s">
        <v>19</v>
      </c>
      <c r="F509" s="296" t="s">
        <v>656</v>
      </c>
      <c r="G509" s="294"/>
      <c r="H509" s="297">
        <v>54.313000000000002</v>
      </c>
      <c r="I509" s="298"/>
      <c r="J509" s="294"/>
      <c r="K509" s="294"/>
      <c r="L509" s="299"/>
      <c r="M509" s="300"/>
      <c r="N509" s="301"/>
      <c r="O509" s="301"/>
      <c r="P509" s="301"/>
      <c r="Q509" s="301"/>
      <c r="R509" s="301"/>
      <c r="S509" s="301"/>
      <c r="T509" s="302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T509" s="303" t="s">
        <v>468</v>
      </c>
      <c r="AU509" s="303" t="s">
        <v>80</v>
      </c>
      <c r="AV509" s="16" t="s">
        <v>90</v>
      </c>
      <c r="AW509" s="16" t="s">
        <v>33</v>
      </c>
      <c r="AX509" s="16" t="s">
        <v>71</v>
      </c>
      <c r="AY509" s="303" t="s">
        <v>133</v>
      </c>
    </row>
    <row r="510" s="15" customFormat="1">
      <c r="A510" s="15"/>
      <c r="B510" s="282"/>
      <c r="C510" s="283"/>
      <c r="D510" s="222" t="s">
        <v>468</v>
      </c>
      <c r="E510" s="284" t="s">
        <v>19</v>
      </c>
      <c r="F510" s="285" t="s">
        <v>617</v>
      </c>
      <c r="G510" s="283"/>
      <c r="H510" s="286">
        <v>94.301000000000002</v>
      </c>
      <c r="I510" s="287"/>
      <c r="J510" s="283"/>
      <c r="K510" s="283"/>
      <c r="L510" s="288"/>
      <c r="M510" s="289"/>
      <c r="N510" s="290"/>
      <c r="O510" s="290"/>
      <c r="P510" s="290"/>
      <c r="Q510" s="290"/>
      <c r="R510" s="290"/>
      <c r="S510" s="290"/>
      <c r="T510" s="291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T510" s="292" t="s">
        <v>468</v>
      </c>
      <c r="AU510" s="292" t="s">
        <v>80</v>
      </c>
      <c r="AV510" s="15" t="s">
        <v>139</v>
      </c>
      <c r="AW510" s="15" t="s">
        <v>33</v>
      </c>
      <c r="AX510" s="15" t="s">
        <v>78</v>
      </c>
      <c r="AY510" s="292" t="s">
        <v>133</v>
      </c>
    </row>
    <row r="511" s="2" customFormat="1" ht="33" customHeight="1">
      <c r="A511" s="41"/>
      <c r="B511" s="42"/>
      <c r="C511" s="209" t="s">
        <v>1124</v>
      </c>
      <c r="D511" s="209" t="s">
        <v>134</v>
      </c>
      <c r="E511" s="210" t="s">
        <v>1125</v>
      </c>
      <c r="F511" s="211" t="s">
        <v>1126</v>
      </c>
      <c r="G511" s="212" t="s">
        <v>175</v>
      </c>
      <c r="H511" s="213">
        <v>111.801</v>
      </c>
      <c r="I511" s="214"/>
      <c r="J511" s="215">
        <f>ROUND(I511*H511,2)</f>
        <v>0</v>
      </c>
      <c r="K511" s="211" t="s">
        <v>442</v>
      </c>
      <c r="L511" s="47"/>
      <c r="M511" s="216" t="s">
        <v>19</v>
      </c>
      <c r="N511" s="217" t="s">
        <v>42</v>
      </c>
      <c r="O511" s="87"/>
      <c r="P511" s="218">
        <f>O511*H511</f>
        <v>0</v>
      </c>
      <c r="Q511" s="218">
        <v>0.00010000000000000001</v>
      </c>
      <c r="R511" s="218">
        <f>Q511*H511</f>
        <v>0.0111801</v>
      </c>
      <c r="S511" s="218">
        <v>0</v>
      </c>
      <c r="T511" s="219">
        <f>S511*H511</f>
        <v>0</v>
      </c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R511" s="220" t="s">
        <v>170</v>
      </c>
      <c r="AT511" s="220" t="s">
        <v>134</v>
      </c>
      <c r="AU511" s="220" t="s">
        <v>80</v>
      </c>
      <c r="AY511" s="20" t="s">
        <v>133</v>
      </c>
      <c r="BE511" s="221">
        <f>IF(N511="základní",J511,0)</f>
        <v>0</v>
      </c>
      <c r="BF511" s="221">
        <f>IF(N511="snížená",J511,0)</f>
        <v>0</v>
      </c>
      <c r="BG511" s="221">
        <f>IF(N511="zákl. přenesená",J511,0)</f>
        <v>0</v>
      </c>
      <c r="BH511" s="221">
        <f>IF(N511="sníž. přenesená",J511,0)</f>
        <v>0</v>
      </c>
      <c r="BI511" s="221">
        <f>IF(N511="nulová",J511,0)</f>
        <v>0</v>
      </c>
      <c r="BJ511" s="20" t="s">
        <v>78</v>
      </c>
      <c r="BK511" s="221">
        <f>ROUND(I511*H511,2)</f>
        <v>0</v>
      </c>
      <c r="BL511" s="20" t="s">
        <v>170</v>
      </c>
      <c r="BM511" s="220" t="s">
        <v>1127</v>
      </c>
    </row>
    <row r="512" s="2" customFormat="1">
      <c r="A512" s="41"/>
      <c r="B512" s="42"/>
      <c r="C512" s="43"/>
      <c r="D512" s="241" t="s">
        <v>444</v>
      </c>
      <c r="E512" s="43"/>
      <c r="F512" s="242" t="s">
        <v>1128</v>
      </c>
      <c r="G512" s="43"/>
      <c r="H512" s="43"/>
      <c r="I512" s="224"/>
      <c r="J512" s="43"/>
      <c r="K512" s="43"/>
      <c r="L512" s="47"/>
      <c r="M512" s="225"/>
      <c r="N512" s="226"/>
      <c r="O512" s="87"/>
      <c r="P512" s="87"/>
      <c r="Q512" s="87"/>
      <c r="R512" s="87"/>
      <c r="S512" s="87"/>
      <c r="T512" s="88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T512" s="20" t="s">
        <v>444</v>
      </c>
      <c r="AU512" s="20" t="s">
        <v>80</v>
      </c>
    </row>
    <row r="513" s="14" customFormat="1">
      <c r="A513" s="14"/>
      <c r="B513" s="266"/>
      <c r="C513" s="267"/>
      <c r="D513" s="222" t="s">
        <v>468</v>
      </c>
      <c r="E513" s="268" t="s">
        <v>19</v>
      </c>
      <c r="F513" s="269" t="s">
        <v>1129</v>
      </c>
      <c r="G513" s="267"/>
      <c r="H513" s="270">
        <v>17.5</v>
      </c>
      <c r="I513" s="271"/>
      <c r="J513" s="267"/>
      <c r="K513" s="267"/>
      <c r="L513" s="272"/>
      <c r="M513" s="273"/>
      <c r="N513" s="274"/>
      <c r="O513" s="274"/>
      <c r="P513" s="274"/>
      <c r="Q513" s="274"/>
      <c r="R513" s="274"/>
      <c r="S513" s="274"/>
      <c r="T513" s="275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76" t="s">
        <v>468</v>
      </c>
      <c r="AU513" s="276" t="s">
        <v>80</v>
      </c>
      <c r="AV513" s="14" t="s">
        <v>80</v>
      </c>
      <c r="AW513" s="14" t="s">
        <v>33</v>
      </c>
      <c r="AX513" s="14" t="s">
        <v>71</v>
      </c>
      <c r="AY513" s="276" t="s">
        <v>133</v>
      </c>
    </row>
    <row r="514" s="17" customFormat="1">
      <c r="A514" s="17"/>
      <c r="B514" s="304"/>
      <c r="C514" s="305"/>
      <c r="D514" s="222" t="s">
        <v>468</v>
      </c>
      <c r="E514" s="306" t="s">
        <v>19</v>
      </c>
      <c r="F514" s="307" t="s">
        <v>861</v>
      </c>
      <c r="G514" s="305"/>
      <c r="H514" s="306" t="s">
        <v>19</v>
      </c>
      <c r="I514" s="308"/>
      <c r="J514" s="305"/>
      <c r="K514" s="305"/>
      <c r="L514" s="309"/>
      <c r="M514" s="310"/>
      <c r="N514" s="311"/>
      <c r="O514" s="311"/>
      <c r="P514" s="311"/>
      <c r="Q514" s="311"/>
      <c r="R514" s="311"/>
      <c r="S514" s="311"/>
      <c r="T514" s="312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T514" s="313" t="s">
        <v>468</v>
      </c>
      <c r="AU514" s="313" t="s">
        <v>80</v>
      </c>
      <c r="AV514" s="17" t="s">
        <v>78</v>
      </c>
      <c r="AW514" s="17" t="s">
        <v>33</v>
      </c>
      <c r="AX514" s="17" t="s">
        <v>71</v>
      </c>
      <c r="AY514" s="313" t="s">
        <v>133</v>
      </c>
    </row>
    <row r="515" s="14" customFormat="1">
      <c r="A515" s="14"/>
      <c r="B515" s="266"/>
      <c r="C515" s="267"/>
      <c r="D515" s="222" t="s">
        <v>468</v>
      </c>
      <c r="E515" s="268" t="s">
        <v>19</v>
      </c>
      <c r="F515" s="269" t="s">
        <v>967</v>
      </c>
      <c r="G515" s="267"/>
      <c r="H515" s="270">
        <v>12.41</v>
      </c>
      <c r="I515" s="271"/>
      <c r="J515" s="267"/>
      <c r="K515" s="267"/>
      <c r="L515" s="272"/>
      <c r="M515" s="273"/>
      <c r="N515" s="274"/>
      <c r="O515" s="274"/>
      <c r="P515" s="274"/>
      <c r="Q515" s="274"/>
      <c r="R515" s="274"/>
      <c r="S515" s="274"/>
      <c r="T515" s="275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76" t="s">
        <v>468</v>
      </c>
      <c r="AU515" s="276" t="s">
        <v>80</v>
      </c>
      <c r="AV515" s="14" t="s">
        <v>80</v>
      </c>
      <c r="AW515" s="14" t="s">
        <v>33</v>
      </c>
      <c r="AX515" s="14" t="s">
        <v>71</v>
      </c>
      <c r="AY515" s="276" t="s">
        <v>133</v>
      </c>
    </row>
    <row r="516" s="14" customFormat="1">
      <c r="A516" s="14"/>
      <c r="B516" s="266"/>
      <c r="C516" s="267"/>
      <c r="D516" s="222" t="s">
        <v>468</v>
      </c>
      <c r="E516" s="268" t="s">
        <v>19</v>
      </c>
      <c r="F516" s="269" t="s">
        <v>971</v>
      </c>
      <c r="G516" s="267"/>
      <c r="H516" s="270">
        <v>16.489999999999998</v>
      </c>
      <c r="I516" s="271"/>
      <c r="J516" s="267"/>
      <c r="K516" s="267"/>
      <c r="L516" s="272"/>
      <c r="M516" s="273"/>
      <c r="N516" s="274"/>
      <c r="O516" s="274"/>
      <c r="P516" s="274"/>
      <c r="Q516" s="274"/>
      <c r="R516" s="274"/>
      <c r="S516" s="274"/>
      <c r="T516" s="275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76" t="s">
        <v>468</v>
      </c>
      <c r="AU516" s="276" t="s">
        <v>80</v>
      </c>
      <c r="AV516" s="14" t="s">
        <v>80</v>
      </c>
      <c r="AW516" s="14" t="s">
        <v>33</v>
      </c>
      <c r="AX516" s="14" t="s">
        <v>71</v>
      </c>
      <c r="AY516" s="276" t="s">
        <v>133</v>
      </c>
    </row>
    <row r="517" s="14" customFormat="1">
      <c r="A517" s="14"/>
      <c r="B517" s="266"/>
      <c r="C517" s="267"/>
      <c r="D517" s="222" t="s">
        <v>468</v>
      </c>
      <c r="E517" s="268" t="s">
        <v>19</v>
      </c>
      <c r="F517" s="269" t="s">
        <v>1130</v>
      </c>
      <c r="G517" s="267"/>
      <c r="H517" s="270">
        <v>11.087999999999999</v>
      </c>
      <c r="I517" s="271"/>
      <c r="J517" s="267"/>
      <c r="K517" s="267"/>
      <c r="L517" s="272"/>
      <c r="M517" s="273"/>
      <c r="N517" s="274"/>
      <c r="O517" s="274"/>
      <c r="P517" s="274"/>
      <c r="Q517" s="274"/>
      <c r="R517" s="274"/>
      <c r="S517" s="274"/>
      <c r="T517" s="275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76" t="s">
        <v>468</v>
      </c>
      <c r="AU517" s="276" t="s">
        <v>80</v>
      </c>
      <c r="AV517" s="14" t="s">
        <v>80</v>
      </c>
      <c r="AW517" s="14" t="s">
        <v>33</v>
      </c>
      <c r="AX517" s="14" t="s">
        <v>71</v>
      </c>
      <c r="AY517" s="276" t="s">
        <v>133</v>
      </c>
    </row>
    <row r="518" s="16" customFormat="1">
      <c r="A518" s="16"/>
      <c r="B518" s="293"/>
      <c r="C518" s="294"/>
      <c r="D518" s="222" t="s">
        <v>468</v>
      </c>
      <c r="E518" s="295" t="s">
        <v>19</v>
      </c>
      <c r="F518" s="296" t="s">
        <v>656</v>
      </c>
      <c r="G518" s="294"/>
      <c r="H518" s="297">
        <v>57.488</v>
      </c>
      <c r="I518" s="298"/>
      <c r="J518" s="294"/>
      <c r="K518" s="294"/>
      <c r="L518" s="299"/>
      <c r="M518" s="300"/>
      <c r="N518" s="301"/>
      <c r="O518" s="301"/>
      <c r="P518" s="301"/>
      <c r="Q518" s="301"/>
      <c r="R518" s="301"/>
      <c r="S518" s="301"/>
      <c r="T518" s="302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T518" s="303" t="s">
        <v>468</v>
      </c>
      <c r="AU518" s="303" t="s">
        <v>80</v>
      </c>
      <c r="AV518" s="16" t="s">
        <v>90</v>
      </c>
      <c r="AW518" s="16" t="s">
        <v>33</v>
      </c>
      <c r="AX518" s="16" t="s">
        <v>71</v>
      </c>
      <c r="AY518" s="303" t="s">
        <v>133</v>
      </c>
    </row>
    <row r="519" s="17" customFormat="1">
      <c r="A519" s="17"/>
      <c r="B519" s="304"/>
      <c r="C519" s="305"/>
      <c r="D519" s="222" t="s">
        <v>468</v>
      </c>
      <c r="E519" s="306" t="s">
        <v>19</v>
      </c>
      <c r="F519" s="307" t="s">
        <v>865</v>
      </c>
      <c r="G519" s="305"/>
      <c r="H519" s="306" t="s">
        <v>19</v>
      </c>
      <c r="I519" s="308"/>
      <c r="J519" s="305"/>
      <c r="K519" s="305"/>
      <c r="L519" s="309"/>
      <c r="M519" s="310"/>
      <c r="N519" s="311"/>
      <c r="O519" s="311"/>
      <c r="P519" s="311"/>
      <c r="Q519" s="311"/>
      <c r="R519" s="311"/>
      <c r="S519" s="311"/>
      <c r="T519" s="312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T519" s="313" t="s">
        <v>468</v>
      </c>
      <c r="AU519" s="313" t="s">
        <v>80</v>
      </c>
      <c r="AV519" s="17" t="s">
        <v>78</v>
      </c>
      <c r="AW519" s="17" t="s">
        <v>33</v>
      </c>
      <c r="AX519" s="17" t="s">
        <v>71</v>
      </c>
      <c r="AY519" s="313" t="s">
        <v>133</v>
      </c>
    </row>
    <row r="520" s="14" customFormat="1">
      <c r="A520" s="14"/>
      <c r="B520" s="266"/>
      <c r="C520" s="267"/>
      <c r="D520" s="222" t="s">
        <v>468</v>
      </c>
      <c r="E520" s="268" t="s">
        <v>19</v>
      </c>
      <c r="F520" s="269" t="s">
        <v>968</v>
      </c>
      <c r="G520" s="267"/>
      <c r="H520" s="270">
        <v>25.725000000000001</v>
      </c>
      <c r="I520" s="271"/>
      <c r="J520" s="267"/>
      <c r="K520" s="267"/>
      <c r="L520" s="272"/>
      <c r="M520" s="273"/>
      <c r="N520" s="274"/>
      <c r="O520" s="274"/>
      <c r="P520" s="274"/>
      <c r="Q520" s="274"/>
      <c r="R520" s="274"/>
      <c r="S520" s="274"/>
      <c r="T520" s="275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76" t="s">
        <v>468</v>
      </c>
      <c r="AU520" s="276" t="s">
        <v>80</v>
      </c>
      <c r="AV520" s="14" t="s">
        <v>80</v>
      </c>
      <c r="AW520" s="14" t="s">
        <v>33</v>
      </c>
      <c r="AX520" s="14" t="s">
        <v>71</v>
      </c>
      <c r="AY520" s="276" t="s">
        <v>133</v>
      </c>
    </row>
    <row r="521" s="14" customFormat="1">
      <c r="A521" s="14"/>
      <c r="B521" s="266"/>
      <c r="C521" s="267"/>
      <c r="D521" s="222" t="s">
        <v>468</v>
      </c>
      <c r="E521" s="268" t="s">
        <v>19</v>
      </c>
      <c r="F521" s="269" t="s">
        <v>970</v>
      </c>
      <c r="G521" s="267"/>
      <c r="H521" s="270">
        <v>17.5</v>
      </c>
      <c r="I521" s="271"/>
      <c r="J521" s="267"/>
      <c r="K521" s="267"/>
      <c r="L521" s="272"/>
      <c r="M521" s="273"/>
      <c r="N521" s="274"/>
      <c r="O521" s="274"/>
      <c r="P521" s="274"/>
      <c r="Q521" s="274"/>
      <c r="R521" s="274"/>
      <c r="S521" s="274"/>
      <c r="T521" s="275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76" t="s">
        <v>468</v>
      </c>
      <c r="AU521" s="276" t="s">
        <v>80</v>
      </c>
      <c r="AV521" s="14" t="s">
        <v>80</v>
      </c>
      <c r="AW521" s="14" t="s">
        <v>33</v>
      </c>
      <c r="AX521" s="14" t="s">
        <v>71</v>
      </c>
      <c r="AY521" s="276" t="s">
        <v>133</v>
      </c>
    </row>
    <row r="522" s="14" customFormat="1">
      <c r="A522" s="14"/>
      <c r="B522" s="266"/>
      <c r="C522" s="267"/>
      <c r="D522" s="222" t="s">
        <v>468</v>
      </c>
      <c r="E522" s="268" t="s">
        <v>19</v>
      </c>
      <c r="F522" s="269" t="s">
        <v>1130</v>
      </c>
      <c r="G522" s="267"/>
      <c r="H522" s="270">
        <v>11.087999999999999</v>
      </c>
      <c r="I522" s="271"/>
      <c r="J522" s="267"/>
      <c r="K522" s="267"/>
      <c r="L522" s="272"/>
      <c r="M522" s="273"/>
      <c r="N522" s="274"/>
      <c r="O522" s="274"/>
      <c r="P522" s="274"/>
      <c r="Q522" s="274"/>
      <c r="R522" s="274"/>
      <c r="S522" s="274"/>
      <c r="T522" s="275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76" t="s">
        <v>468</v>
      </c>
      <c r="AU522" s="276" t="s">
        <v>80</v>
      </c>
      <c r="AV522" s="14" t="s">
        <v>80</v>
      </c>
      <c r="AW522" s="14" t="s">
        <v>33</v>
      </c>
      <c r="AX522" s="14" t="s">
        <v>71</v>
      </c>
      <c r="AY522" s="276" t="s">
        <v>133</v>
      </c>
    </row>
    <row r="523" s="16" customFormat="1">
      <c r="A523" s="16"/>
      <c r="B523" s="293"/>
      <c r="C523" s="294"/>
      <c r="D523" s="222" t="s">
        <v>468</v>
      </c>
      <c r="E523" s="295" t="s">
        <v>19</v>
      </c>
      <c r="F523" s="296" t="s">
        <v>656</v>
      </c>
      <c r="G523" s="294"/>
      <c r="H523" s="297">
        <v>54.313000000000002</v>
      </c>
      <c r="I523" s="298"/>
      <c r="J523" s="294"/>
      <c r="K523" s="294"/>
      <c r="L523" s="299"/>
      <c r="M523" s="300"/>
      <c r="N523" s="301"/>
      <c r="O523" s="301"/>
      <c r="P523" s="301"/>
      <c r="Q523" s="301"/>
      <c r="R523" s="301"/>
      <c r="S523" s="301"/>
      <c r="T523" s="302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T523" s="303" t="s">
        <v>468</v>
      </c>
      <c r="AU523" s="303" t="s">
        <v>80</v>
      </c>
      <c r="AV523" s="16" t="s">
        <v>90</v>
      </c>
      <c r="AW523" s="16" t="s">
        <v>33</v>
      </c>
      <c r="AX523" s="16" t="s">
        <v>71</v>
      </c>
      <c r="AY523" s="303" t="s">
        <v>133</v>
      </c>
    </row>
    <row r="524" s="15" customFormat="1">
      <c r="A524" s="15"/>
      <c r="B524" s="282"/>
      <c r="C524" s="283"/>
      <c r="D524" s="222" t="s">
        <v>468</v>
      </c>
      <c r="E524" s="284" t="s">
        <v>19</v>
      </c>
      <c r="F524" s="285" t="s">
        <v>617</v>
      </c>
      <c r="G524" s="283"/>
      <c r="H524" s="286">
        <v>111.801</v>
      </c>
      <c r="I524" s="287"/>
      <c r="J524" s="283"/>
      <c r="K524" s="283"/>
      <c r="L524" s="288"/>
      <c r="M524" s="289"/>
      <c r="N524" s="290"/>
      <c r="O524" s="290"/>
      <c r="P524" s="290"/>
      <c r="Q524" s="290"/>
      <c r="R524" s="290"/>
      <c r="S524" s="290"/>
      <c r="T524" s="291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T524" s="292" t="s">
        <v>468</v>
      </c>
      <c r="AU524" s="292" t="s">
        <v>80</v>
      </c>
      <c r="AV524" s="15" t="s">
        <v>139</v>
      </c>
      <c r="AW524" s="15" t="s">
        <v>33</v>
      </c>
      <c r="AX524" s="15" t="s">
        <v>78</v>
      </c>
      <c r="AY524" s="292" t="s">
        <v>133</v>
      </c>
    </row>
    <row r="525" s="2" customFormat="1" ht="49.05" customHeight="1">
      <c r="A525" s="41"/>
      <c r="B525" s="42"/>
      <c r="C525" s="209" t="s">
        <v>199</v>
      </c>
      <c r="D525" s="209" t="s">
        <v>134</v>
      </c>
      <c r="E525" s="210" t="s">
        <v>1131</v>
      </c>
      <c r="F525" s="211" t="s">
        <v>1132</v>
      </c>
      <c r="G525" s="212" t="s">
        <v>441</v>
      </c>
      <c r="H525" s="213">
        <v>4</v>
      </c>
      <c r="I525" s="214"/>
      <c r="J525" s="215">
        <f>ROUND(I525*H525,2)</f>
        <v>0</v>
      </c>
      <c r="K525" s="211" t="s">
        <v>442</v>
      </c>
      <c r="L525" s="47"/>
      <c r="M525" s="216" t="s">
        <v>19</v>
      </c>
      <c r="N525" s="217" t="s">
        <v>42</v>
      </c>
      <c r="O525" s="87"/>
      <c r="P525" s="218">
        <f>O525*H525</f>
        <v>0</v>
      </c>
      <c r="Q525" s="218">
        <v>0.00010000000000000001</v>
      </c>
      <c r="R525" s="218">
        <f>Q525*H525</f>
        <v>0.00040000000000000002</v>
      </c>
      <c r="S525" s="218">
        <v>0</v>
      </c>
      <c r="T525" s="219">
        <f>S525*H525</f>
        <v>0</v>
      </c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R525" s="220" t="s">
        <v>170</v>
      </c>
      <c r="AT525" s="220" t="s">
        <v>134</v>
      </c>
      <c r="AU525" s="220" t="s">
        <v>80</v>
      </c>
      <c r="AY525" s="20" t="s">
        <v>133</v>
      </c>
      <c r="BE525" s="221">
        <f>IF(N525="základní",J525,0)</f>
        <v>0</v>
      </c>
      <c r="BF525" s="221">
        <f>IF(N525="snížená",J525,0)</f>
        <v>0</v>
      </c>
      <c r="BG525" s="221">
        <f>IF(N525="zákl. přenesená",J525,0)</f>
        <v>0</v>
      </c>
      <c r="BH525" s="221">
        <f>IF(N525="sníž. přenesená",J525,0)</f>
        <v>0</v>
      </c>
      <c r="BI525" s="221">
        <f>IF(N525="nulová",J525,0)</f>
        <v>0</v>
      </c>
      <c r="BJ525" s="20" t="s">
        <v>78</v>
      </c>
      <c r="BK525" s="221">
        <f>ROUND(I525*H525,2)</f>
        <v>0</v>
      </c>
      <c r="BL525" s="20" t="s">
        <v>170</v>
      </c>
      <c r="BM525" s="220" t="s">
        <v>1133</v>
      </c>
    </row>
    <row r="526" s="2" customFormat="1">
      <c r="A526" s="41"/>
      <c r="B526" s="42"/>
      <c r="C526" s="43"/>
      <c r="D526" s="241" t="s">
        <v>444</v>
      </c>
      <c r="E526" s="43"/>
      <c r="F526" s="242" t="s">
        <v>1134</v>
      </c>
      <c r="G526" s="43"/>
      <c r="H526" s="43"/>
      <c r="I526" s="224"/>
      <c r="J526" s="43"/>
      <c r="K526" s="43"/>
      <c r="L526" s="47"/>
      <c r="M526" s="225"/>
      <c r="N526" s="226"/>
      <c r="O526" s="87"/>
      <c r="P526" s="87"/>
      <c r="Q526" s="87"/>
      <c r="R526" s="87"/>
      <c r="S526" s="87"/>
      <c r="T526" s="88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T526" s="20" t="s">
        <v>444</v>
      </c>
      <c r="AU526" s="20" t="s">
        <v>80</v>
      </c>
    </row>
    <row r="527" s="14" customFormat="1">
      <c r="A527" s="14"/>
      <c r="B527" s="266"/>
      <c r="C527" s="267"/>
      <c r="D527" s="222" t="s">
        <v>468</v>
      </c>
      <c r="E527" s="268" t="s">
        <v>19</v>
      </c>
      <c r="F527" s="269" t="s">
        <v>1135</v>
      </c>
      <c r="G527" s="267"/>
      <c r="H527" s="270">
        <v>4</v>
      </c>
      <c r="I527" s="271"/>
      <c r="J527" s="267"/>
      <c r="K527" s="267"/>
      <c r="L527" s="272"/>
      <c r="M527" s="273"/>
      <c r="N527" s="274"/>
      <c r="O527" s="274"/>
      <c r="P527" s="274"/>
      <c r="Q527" s="274"/>
      <c r="R527" s="274"/>
      <c r="S527" s="274"/>
      <c r="T527" s="275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76" t="s">
        <v>468</v>
      </c>
      <c r="AU527" s="276" t="s">
        <v>80</v>
      </c>
      <c r="AV527" s="14" t="s">
        <v>80</v>
      </c>
      <c r="AW527" s="14" t="s">
        <v>33</v>
      </c>
      <c r="AX527" s="14" t="s">
        <v>78</v>
      </c>
      <c r="AY527" s="276" t="s">
        <v>133</v>
      </c>
    </row>
    <row r="528" s="2" customFormat="1" ht="24.15" customHeight="1">
      <c r="A528" s="41"/>
      <c r="B528" s="42"/>
      <c r="C528" s="256" t="s">
        <v>1136</v>
      </c>
      <c r="D528" s="256" t="s">
        <v>464</v>
      </c>
      <c r="E528" s="257" t="s">
        <v>1137</v>
      </c>
      <c r="F528" s="258" t="s">
        <v>1138</v>
      </c>
      <c r="G528" s="259" t="s">
        <v>1139</v>
      </c>
      <c r="H528" s="260">
        <v>4</v>
      </c>
      <c r="I528" s="261"/>
      <c r="J528" s="262">
        <f>ROUND(I528*H528,2)</f>
        <v>0</v>
      </c>
      <c r="K528" s="258" t="s">
        <v>764</v>
      </c>
      <c r="L528" s="263"/>
      <c r="M528" s="264" t="s">
        <v>19</v>
      </c>
      <c r="N528" s="265" t="s">
        <v>42</v>
      </c>
      <c r="O528" s="87"/>
      <c r="P528" s="218">
        <f>O528*H528</f>
        <v>0</v>
      </c>
      <c r="Q528" s="218">
        <v>0.01</v>
      </c>
      <c r="R528" s="218">
        <f>Q528*H528</f>
        <v>0.040000000000000001</v>
      </c>
      <c r="S528" s="218">
        <v>0</v>
      </c>
      <c r="T528" s="219">
        <f>S528*H528</f>
        <v>0</v>
      </c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R528" s="220" t="s">
        <v>207</v>
      </c>
      <c r="AT528" s="220" t="s">
        <v>464</v>
      </c>
      <c r="AU528" s="220" t="s">
        <v>80</v>
      </c>
      <c r="AY528" s="20" t="s">
        <v>133</v>
      </c>
      <c r="BE528" s="221">
        <f>IF(N528="základní",J528,0)</f>
        <v>0</v>
      </c>
      <c r="BF528" s="221">
        <f>IF(N528="snížená",J528,0)</f>
        <v>0</v>
      </c>
      <c r="BG528" s="221">
        <f>IF(N528="zákl. přenesená",J528,0)</f>
        <v>0</v>
      </c>
      <c r="BH528" s="221">
        <f>IF(N528="sníž. přenesená",J528,0)</f>
        <v>0</v>
      </c>
      <c r="BI528" s="221">
        <f>IF(N528="nulová",J528,0)</f>
        <v>0</v>
      </c>
      <c r="BJ528" s="20" t="s">
        <v>78</v>
      </c>
      <c r="BK528" s="221">
        <f>ROUND(I528*H528,2)</f>
        <v>0</v>
      </c>
      <c r="BL528" s="20" t="s">
        <v>170</v>
      </c>
      <c r="BM528" s="220" t="s">
        <v>1140</v>
      </c>
    </row>
    <row r="529" s="2" customFormat="1" ht="33" customHeight="1">
      <c r="A529" s="41"/>
      <c r="B529" s="42"/>
      <c r="C529" s="209" t="s">
        <v>362</v>
      </c>
      <c r="D529" s="209" t="s">
        <v>134</v>
      </c>
      <c r="E529" s="210" t="s">
        <v>1141</v>
      </c>
      <c r="F529" s="211" t="s">
        <v>1142</v>
      </c>
      <c r="G529" s="212" t="s">
        <v>137</v>
      </c>
      <c r="H529" s="213">
        <v>714.43700000000001</v>
      </c>
      <c r="I529" s="214"/>
      <c r="J529" s="215">
        <f>ROUND(I529*H529,2)</f>
        <v>0</v>
      </c>
      <c r="K529" s="211" t="s">
        <v>442</v>
      </c>
      <c r="L529" s="47"/>
      <c r="M529" s="216" t="s">
        <v>19</v>
      </c>
      <c r="N529" s="217" t="s">
        <v>42</v>
      </c>
      <c r="O529" s="87"/>
      <c r="P529" s="218">
        <f>O529*H529</f>
        <v>0</v>
      </c>
      <c r="Q529" s="218">
        <v>0.0045100000000000001</v>
      </c>
      <c r="R529" s="218">
        <f>Q529*H529</f>
        <v>3.2221108700000003</v>
      </c>
      <c r="S529" s="218">
        <v>0</v>
      </c>
      <c r="T529" s="219">
        <f>S529*H529</f>
        <v>0</v>
      </c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R529" s="220" t="s">
        <v>170</v>
      </c>
      <c r="AT529" s="220" t="s">
        <v>134</v>
      </c>
      <c r="AU529" s="220" t="s">
        <v>80</v>
      </c>
      <c r="AY529" s="20" t="s">
        <v>133</v>
      </c>
      <c r="BE529" s="221">
        <f>IF(N529="základní",J529,0)</f>
        <v>0</v>
      </c>
      <c r="BF529" s="221">
        <f>IF(N529="snížená",J529,0)</f>
        <v>0</v>
      </c>
      <c r="BG529" s="221">
        <f>IF(N529="zákl. přenesená",J529,0)</f>
        <v>0</v>
      </c>
      <c r="BH529" s="221">
        <f>IF(N529="sníž. přenesená",J529,0)</f>
        <v>0</v>
      </c>
      <c r="BI529" s="221">
        <f>IF(N529="nulová",J529,0)</f>
        <v>0</v>
      </c>
      <c r="BJ529" s="20" t="s">
        <v>78</v>
      </c>
      <c r="BK529" s="221">
        <f>ROUND(I529*H529,2)</f>
        <v>0</v>
      </c>
      <c r="BL529" s="20" t="s">
        <v>170</v>
      </c>
      <c r="BM529" s="220" t="s">
        <v>1143</v>
      </c>
    </row>
    <row r="530" s="2" customFormat="1">
      <c r="A530" s="41"/>
      <c r="B530" s="42"/>
      <c r="C530" s="43"/>
      <c r="D530" s="241" t="s">
        <v>444</v>
      </c>
      <c r="E530" s="43"/>
      <c r="F530" s="242" t="s">
        <v>1144</v>
      </c>
      <c r="G530" s="43"/>
      <c r="H530" s="43"/>
      <c r="I530" s="224"/>
      <c r="J530" s="43"/>
      <c r="K530" s="43"/>
      <c r="L530" s="47"/>
      <c r="M530" s="225"/>
      <c r="N530" s="226"/>
      <c r="O530" s="87"/>
      <c r="P530" s="87"/>
      <c r="Q530" s="87"/>
      <c r="R530" s="87"/>
      <c r="S530" s="87"/>
      <c r="T530" s="88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T530" s="20" t="s">
        <v>444</v>
      </c>
      <c r="AU530" s="20" t="s">
        <v>80</v>
      </c>
    </row>
    <row r="531" s="2" customFormat="1">
      <c r="A531" s="41"/>
      <c r="B531" s="42"/>
      <c r="C531" s="43"/>
      <c r="D531" s="222" t="s">
        <v>140</v>
      </c>
      <c r="E531" s="43"/>
      <c r="F531" s="223" t="s">
        <v>1145</v>
      </c>
      <c r="G531" s="43"/>
      <c r="H531" s="43"/>
      <c r="I531" s="224"/>
      <c r="J531" s="43"/>
      <c r="K531" s="43"/>
      <c r="L531" s="47"/>
      <c r="M531" s="225"/>
      <c r="N531" s="226"/>
      <c r="O531" s="87"/>
      <c r="P531" s="87"/>
      <c r="Q531" s="87"/>
      <c r="R531" s="87"/>
      <c r="S531" s="87"/>
      <c r="T531" s="88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T531" s="20" t="s">
        <v>140</v>
      </c>
      <c r="AU531" s="20" t="s">
        <v>80</v>
      </c>
    </row>
    <row r="532" s="17" customFormat="1">
      <c r="A532" s="17"/>
      <c r="B532" s="304"/>
      <c r="C532" s="305"/>
      <c r="D532" s="222" t="s">
        <v>468</v>
      </c>
      <c r="E532" s="306" t="s">
        <v>19</v>
      </c>
      <c r="F532" s="307" t="s">
        <v>1146</v>
      </c>
      <c r="G532" s="305"/>
      <c r="H532" s="306" t="s">
        <v>19</v>
      </c>
      <c r="I532" s="308"/>
      <c r="J532" s="305"/>
      <c r="K532" s="305"/>
      <c r="L532" s="309"/>
      <c r="M532" s="310"/>
      <c r="N532" s="311"/>
      <c r="O532" s="311"/>
      <c r="P532" s="311"/>
      <c r="Q532" s="311"/>
      <c r="R532" s="311"/>
      <c r="S532" s="311"/>
      <c r="T532" s="312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T532" s="313" t="s">
        <v>468</v>
      </c>
      <c r="AU532" s="313" t="s">
        <v>80</v>
      </c>
      <c r="AV532" s="17" t="s">
        <v>78</v>
      </c>
      <c r="AW532" s="17" t="s">
        <v>33</v>
      </c>
      <c r="AX532" s="17" t="s">
        <v>71</v>
      </c>
      <c r="AY532" s="313" t="s">
        <v>133</v>
      </c>
    </row>
    <row r="533" s="17" customFormat="1">
      <c r="A533" s="17"/>
      <c r="B533" s="304"/>
      <c r="C533" s="305"/>
      <c r="D533" s="222" t="s">
        <v>468</v>
      </c>
      <c r="E533" s="306" t="s">
        <v>19</v>
      </c>
      <c r="F533" s="307" t="s">
        <v>1147</v>
      </c>
      <c r="G533" s="305"/>
      <c r="H533" s="306" t="s">
        <v>19</v>
      </c>
      <c r="I533" s="308"/>
      <c r="J533" s="305"/>
      <c r="K533" s="305"/>
      <c r="L533" s="309"/>
      <c r="M533" s="310"/>
      <c r="N533" s="311"/>
      <c r="O533" s="311"/>
      <c r="P533" s="311"/>
      <c r="Q533" s="311"/>
      <c r="R533" s="311"/>
      <c r="S533" s="311"/>
      <c r="T533" s="312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T533" s="313" t="s">
        <v>468</v>
      </c>
      <c r="AU533" s="313" t="s">
        <v>80</v>
      </c>
      <c r="AV533" s="17" t="s">
        <v>78</v>
      </c>
      <c r="AW533" s="17" t="s">
        <v>33</v>
      </c>
      <c r="AX533" s="17" t="s">
        <v>71</v>
      </c>
      <c r="AY533" s="313" t="s">
        <v>133</v>
      </c>
    </row>
    <row r="534" s="14" customFormat="1">
      <c r="A534" s="14"/>
      <c r="B534" s="266"/>
      <c r="C534" s="267"/>
      <c r="D534" s="222" t="s">
        <v>468</v>
      </c>
      <c r="E534" s="268" t="s">
        <v>19</v>
      </c>
      <c r="F534" s="269" t="s">
        <v>1148</v>
      </c>
      <c r="G534" s="267"/>
      <c r="H534" s="270">
        <v>40.953000000000003</v>
      </c>
      <c r="I534" s="271"/>
      <c r="J534" s="267"/>
      <c r="K534" s="267"/>
      <c r="L534" s="272"/>
      <c r="M534" s="273"/>
      <c r="N534" s="274"/>
      <c r="O534" s="274"/>
      <c r="P534" s="274"/>
      <c r="Q534" s="274"/>
      <c r="R534" s="274"/>
      <c r="S534" s="274"/>
      <c r="T534" s="275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76" t="s">
        <v>468</v>
      </c>
      <c r="AU534" s="276" t="s">
        <v>80</v>
      </c>
      <c r="AV534" s="14" t="s">
        <v>80</v>
      </c>
      <c r="AW534" s="14" t="s">
        <v>33</v>
      </c>
      <c r="AX534" s="14" t="s">
        <v>71</v>
      </c>
      <c r="AY534" s="276" t="s">
        <v>133</v>
      </c>
    </row>
    <row r="535" s="14" customFormat="1">
      <c r="A535" s="14"/>
      <c r="B535" s="266"/>
      <c r="C535" s="267"/>
      <c r="D535" s="222" t="s">
        <v>468</v>
      </c>
      <c r="E535" s="268" t="s">
        <v>19</v>
      </c>
      <c r="F535" s="269" t="s">
        <v>1149</v>
      </c>
      <c r="G535" s="267"/>
      <c r="H535" s="270">
        <v>54.417000000000002</v>
      </c>
      <c r="I535" s="271"/>
      <c r="J535" s="267"/>
      <c r="K535" s="267"/>
      <c r="L535" s="272"/>
      <c r="M535" s="273"/>
      <c r="N535" s="274"/>
      <c r="O535" s="274"/>
      <c r="P535" s="274"/>
      <c r="Q535" s="274"/>
      <c r="R535" s="274"/>
      <c r="S535" s="274"/>
      <c r="T535" s="275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76" t="s">
        <v>468</v>
      </c>
      <c r="AU535" s="276" t="s">
        <v>80</v>
      </c>
      <c r="AV535" s="14" t="s">
        <v>80</v>
      </c>
      <c r="AW535" s="14" t="s">
        <v>33</v>
      </c>
      <c r="AX535" s="14" t="s">
        <v>71</v>
      </c>
      <c r="AY535" s="276" t="s">
        <v>133</v>
      </c>
    </row>
    <row r="536" s="14" customFormat="1">
      <c r="A536" s="14"/>
      <c r="B536" s="266"/>
      <c r="C536" s="267"/>
      <c r="D536" s="222" t="s">
        <v>468</v>
      </c>
      <c r="E536" s="268" t="s">
        <v>19</v>
      </c>
      <c r="F536" s="269" t="s">
        <v>1150</v>
      </c>
      <c r="G536" s="267"/>
      <c r="H536" s="270">
        <v>41.026000000000003</v>
      </c>
      <c r="I536" s="271"/>
      <c r="J536" s="267"/>
      <c r="K536" s="267"/>
      <c r="L536" s="272"/>
      <c r="M536" s="273"/>
      <c r="N536" s="274"/>
      <c r="O536" s="274"/>
      <c r="P536" s="274"/>
      <c r="Q536" s="274"/>
      <c r="R536" s="274"/>
      <c r="S536" s="274"/>
      <c r="T536" s="275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76" t="s">
        <v>468</v>
      </c>
      <c r="AU536" s="276" t="s">
        <v>80</v>
      </c>
      <c r="AV536" s="14" t="s">
        <v>80</v>
      </c>
      <c r="AW536" s="14" t="s">
        <v>33</v>
      </c>
      <c r="AX536" s="14" t="s">
        <v>71</v>
      </c>
      <c r="AY536" s="276" t="s">
        <v>133</v>
      </c>
    </row>
    <row r="537" s="16" customFormat="1">
      <c r="A537" s="16"/>
      <c r="B537" s="293"/>
      <c r="C537" s="294"/>
      <c r="D537" s="222" t="s">
        <v>468</v>
      </c>
      <c r="E537" s="295" t="s">
        <v>19</v>
      </c>
      <c r="F537" s="296" t="s">
        <v>656</v>
      </c>
      <c r="G537" s="294"/>
      <c r="H537" s="297">
        <v>136.39599999999999</v>
      </c>
      <c r="I537" s="298"/>
      <c r="J537" s="294"/>
      <c r="K537" s="294"/>
      <c r="L537" s="299"/>
      <c r="M537" s="300"/>
      <c r="N537" s="301"/>
      <c r="O537" s="301"/>
      <c r="P537" s="301"/>
      <c r="Q537" s="301"/>
      <c r="R537" s="301"/>
      <c r="S537" s="301"/>
      <c r="T537" s="302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T537" s="303" t="s">
        <v>468</v>
      </c>
      <c r="AU537" s="303" t="s">
        <v>80</v>
      </c>
      <c r="AV537" s="16" t="s">
        <v>90</v>
      </c>
      <c r="AW537" s="16" t="s">
        <v>33</v>
      </c>
      <c r="AX537" s="16" t="s">
        <v>71</v>
      </c>
      <c r="AY537" s="303" t="s">
        <v>133</v>
      </c>
    </row>
    <row r="538" s="17" customFormat="1">
      <c r="A538" s="17"/>
      <c r="B538" s="304"/>
      <c r="C538" s="305"/>
      <c r="D538" s="222" t="s">
        <v>468</v>
      </c>
      <c r="E538" s="306" t="s">
        <v>19</v>
      </c>
      <c r="F538" s="307" t="s">
        <v>1151</v>
      </c>
      <c r="G538" s="305"/>
      <c r="H538" s="306" t="s">
        <v>19</v>
      </c>
      <c r="I538" s="308"/>
      <c r="J538" s="305"/>
      <c r="K538" s="305"/>
      <c r="L538" s="309"/>
      <c r="M538" s="310"/>
      <c r="N538" s="311"/>
      <c r="O538" s="311"/>
      <c r="P538" s="311"/>
      <c r="Q538" s="311"/>
      <c r="R538" s="311"/>
      <c r="S538" s="311"/>
      <c r="T538" s="312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T538" s="313" t="s">
        <v>468</v>
      </c>
      <c r="AU538" s="313" t="s">
        <v>80</v>
      </c>
      <c r="AV538" s="17" t="s">
        <v>78</v>
      </c>
      <c r="AW538" s="17" t="s">
        <v>33</v>
      </c>
      <c r="AX538" s="17" t="s">
        <v>71</v>
      </c>
      <c r="AY538" s="313" t="s">
        <v>133</v>
      </c>
    </row>
    <row r="539" s="14" customFormat="1">
      <c r="A539" s="14"/>
      <c r="B539" s="266"/>
      <c r="C539" s="267"/>
      <c r="D539" s="222" t="s">
        <v>468</v>
      </c>
      <c r="E539" s="268" t="s">
        <v>19</v>
      </c>
      <c r="F539" s="269" t="s">
        <v>869</v>
      </c>
      <c r="G539" s="267"/>
      <c r="H539" s="270">
        <v>32.887</v>
      </c>
      <c r="I539" s="271"/>
      <c r="J539" s="267"/>
      <c r="K539" s="267"/>
      <c r="L539" s="272"/>
      <c r="M539" s="273"/>
      <c r="N539" s="274"/>
      <c r="O539" s="274"/>
      <c r="P539" s="274"/>
      <c r="Q539" s="274"/>
      <c r="R539" s="274"/>
      <c r="S539" s="274"/>
      <c r="T539" s="275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76" t="s">
        <v>468</v>
      </c>
      <c r="AU539" s="276" t="s">
        <v>80</v>
      </c>
      <c r="AV539" s="14" t="s">
        <v>80</v>
      </c>
      <c r="AW539" s="14" t="s">
        <v>33</v>
      </c>
      <c r="AX539" s="14" t="s">
        <v>71</v>
      </c>
      <c r="AY539" s="276" t="s">
        <v>133</v>
      </c>
    </row>
    <row r="540" s="14" customFormat="1">
      <c r="A540" s="14"/>
      <c r="B540" s="266"/>
      <c r="C540" s="267"/>
      <c r="D540" s="222" t="s">
        <v>468</v>
      </c>
      <c r="E540" s="268" t="s">
        <v>19</v>
      </c>
      <c r="F540" s="269" t="s">
        <v>870</v>
      </c>
      <c r="G540" s="267"/>
      <c r="H540" s="270">
        <v>53.756999999999998</v>
      </c>
      <c r="I540" s="271"/>
      <c r="J540" s="267"/>
      <c r="K540" s="267"/>
      <c r="L540" s="272"/>
      <c r="M540" s="273"/>
      <c r="N540" s="274"/>
      <c r="O540" s="274"/>
      <c r="P540" s="274"/>
      <c r="Q540" s="274"/>
      <c r="R540" s="274"/>
      <c r="S540" s="274"/>
      <c r="T540" s="275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76" t="s">
        <v>468</v>
      </c>
      <c r="AU540" s="276" t="s">
        <v>80</v>
      </c>
      <c r="AV540" s="14" t="s">
        <v>80</v>
      </c>
      <c r="AW540" s="14" t="s">
        <v>33</v>
      </c>
      <c r="AX540" s="14" t="s">
        <v>71</v>
      </c>
      <c r="AY540" s="276" t="s">
        <v>133</v>
      </c>
    </row>
    <row r="541" s="17" customFormat="1">
      <c r="A541" s="17"/>
      <c r="B541" s="304"/>
      <c r="C541" s="305"/>
      <c r="D541" s="222" t="s">
        <v>468</v>
      </c>
      <c r="E541" s="306" t="s">
        <v>19</v>
      </c>
      <c r="F541" s="307" t="s">
        <v>1147</v>
      </c>
      <c r="G541" s="305"/>
      <c r="H541" s="306" t="s">
        <v>19</v>
      </c>
      <c r="I541" s="308"/>
      <c r="J541" s="305"/>
      <c r="K541" s="305"/>
      <c r="L541" s="309"/>
      <c r="M541" s="310"/>
      <c r="N541" s="311"/>
      <c r="O541" s="311"/>
      <c r="P541" s="311"/>
      <c r="Q541" s="311"/>
      <c r="R541" s="311"/>
      <c r="S541" s="311"/>
      <c r="T541" s="312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T541" s="313" t="s">
        <v>468</v>
      </c>
      <c r="AU541" s="313" t="s">
        <v>80</v>
      </c>
      <c r="AV541" s="17" t="s">
        <v>78</v>
      </c>
      <c r="AW541" s="17" t="s">
        <v>33</v>
      </c>
      <c r="AX541" s="17" t="s">
        <v>71</v>
      </c>
      <c r="AY541" s="313" t="s">
        <v>133</v>
      </c>
    </row>
    <row r="542" s="14" customFormat="1">
      <c r="A542" s="14"/>
      <c r="B542" s="266"/>
      <c r="C542" s="267"/>
      <c r="D542" s="222" t="s">
        <v>468</v>
      </c>
      <c r="E542" s="268" t="s">
        <v>19</v>
      </c>
      <c r="F542" s="269" t="s">
        <v>1152</v>
      </c>
      <c r="G542" s="267"/>
      <c r="H542" s="270">
        <v>115.76300000000001</v>
      </c>
      <c r="I542" s="271"/>
      <c r="J542" s="267"/>
      <c r="K542" s="267"/>
      <c r="L542" s="272"/>
      <c r="M542" s="273"/>
      <c r="N542" s="274"/>
      <c r="O542" s="274"/>
      <c r="P542" s="274"/>
      <c r="Q542" s="274"/>
      <c r="R542" s="274"/>
      <c r="S542" s="274"/>
      <c r="T542" s="275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76" t="s">
        <v>468</v>
      </c>
      <c r="AU542" s="276" t="s">
        <v>80</v>
      </c>
      <c r="AV542" s="14" t="s">
        <v>80</v>
      </c>
      <c r="AW542" s="14" t="s">
        <v>33</v>
      </c>
      <c r="AX542" s="14" t="s">
        <v>71</v>
      </c>
      <c r="AY542" s="276" t="s">
        <v>133</v>
      </c>
    </row>
    <row r="543" s="14" customFormat="1">
      <c r="A543" s="14"/>
      <c r="B543" s="266"/>
      <c r="C543" s="267"/>
      <c r="D543" s="222" t="s">
        <v>468</v>
      </c>
      <c r="E543" s="268" t="s">
        <v>19</v>
      </c>
      <c r="F543" s="269" t="s">
        <v>1153</v>
      </c>
      <c r="G543" s="267"/>
      <c r="H543" s="270">
        <v>31.5</v>
      </c>
      <c r="I543" s="271"/>
      <c r="J543" s="267"/>
      <c r="K543" s="267"/>
      <c r="L543" s="272"/>
      <c r="M543" s="273"/>
      <c r="N543" s="274"/>
      <c r="O543" s="274"/>
      <c r="P543" s="274"/>
      <c r="Q543" s="274"/>
      <c r="R543" s="274"/>
      <c r="S543" s="274"/>
      <c r="T543" s="275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76" t="s">
        <v>468</v>
      </c>
      <c r="AU543" s="276" t="s">
        <v>80</v>
      </c>
      <c r="AV543" s="14" t="s">
        <v>80</v>
      </c>
      <c r="AW543" s="14" t="s">
        <v>33</v>
      </c>
      <c r="AX543" s="14" t="s">
        <v>71</v>
      </c>
      <c r="AY543" s="276" t="s">
        <v>133</v>
      </c>
    </row>
    <row r="544" s="14" customFormat="1">
      <c r="A544" s="14"/>
      <c r="B544" s="266"/>
      <c r="C544" s="267"/>
      <c r="D544" s="222" t="s">
        <v>468</v>
      </c>
      <c r="E544" s="268" t="s">
        <v>19</v>
      </c>
      <c r="F544" s="269" t="s">
        <v>1150</v>
      </c>
      <c r="G544" s="267"/>
      <c r="H544" s="270">
        <v>41.026000000000003</v>
      </c>
      <c r="I544" s="271"/>
      <c r="J544" s="267"/>
      <c r="K544" s="267"/>
      <c r="L544" s="272"/>
      <c r="M544" s="273"/>
      <c r="N544" s="274"/>
      <c r="O544" s="274"/>
      <c r="P544" s="274"/>
      <c r="Q544" s="274"/>
      <c r="R544" s="274"/>
      <c r="S544" s="274"/>
      <c r="T544" s="275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76" t="s">
        <v>468</v>
      </c>
      <c r="AU544" s="276" t="s">
        <v>80</v>
      </c>
      <c r="AV544" s="14" t="s">
        <v>80</v>
      </c>
      <c r="AW544" s="14" t="s">
        <v>33</v>
      </c>
      <c r="AX544" s="14" t="s">
        <v>71</v>
      </c>
      <c r="AY544" s="276" t="s">
        <v>133</v>
      </c>
    </row>
    <row r="545" s="16" customFormat="1">
      <c r="A545" s="16"/>
      <c r="B545" s="293"/>
      <c r="C545" s="294"/>
      <c r="D545" s="222" t="s">
        <v>468</v>
      </c>
      <c r="E545" s="295" t="s">
        <v>19</v>
      </c>
      <c r="F545" s="296" t="s">
        <v>656</v>
      </c>
      <c r="G545" s="294"/>
      <c r="H545" s="297">
        <v>274.93299999999999</v>
      </c>
      <c r="I545" s="298"/>
      <c r="J545" s="294"/>
      <c r="K545" s="294"/>
      <c r="L545" s="299"/>
      <c r="M545" s="300"/>
      <c r="N545" s="301"/>
      <c r="O545" s="301"/>
      <c r="P545" s="301"/>
      <c r="Q545" s="301"/>
      <c r="R545" s="301"/>
      <c r="S545" s="301"/>
      <c r="T545" s="302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T545" s="303" t="s">
        <v>468</v>
      </c>
      <c r="AU545" s="303" t="s">
        <v>80</v>
      </c>
      <c r="AV545" s="16" t="s">
        <v>90</v>
      </c>
      <c r="AW545" s="16" t="s">
        <v>33</v>
      </c>
      <c r="AX545" s="16" t="s">
        <v>71</v>
      </c>
      <c r="AY545" s="303" t="s">
        <v>133</v>
      </c>
    </row>
    <row r="546" s="17" customFormat="1">
      <c r="A546" s="17"/>
      <c r="B546" s="304"/>
      <c r="C546" s="305"/>
      <c r="D546" s="222" t="s">
        <v>468</v>
      </c>
      <c r="E546" s="306" t="s">
        <v>19</v>
      </c>
      <c r="F546" s="307" t="s">
        <v>1154</v>
      </c>
      <c r="G546" s="305"/>
      <c r="H546" s="306" t="s">
        <v>19</v>
      </c>
      <c r="I546" s="308"/>
      <c r="J546" s="305"/>
      <c r="K546" s="305"/>
      <c r="L546" s="309"/>
      <c r="M546" s="310"/>
      <c r="N546" s="311"/>
      <c r="O546" s="311"/>
      <c r="P546" s="311"/>
      <c r="Q546" s="311"/>
      <c r="R546" s="311"/>
      <c r="S546" s="311"/>
      <c r="T546" s="312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T546" s="313" t="s">
        <v>468</v>
      </c>
      <c r="AU546" s="313" t="s">
        <v>80</v>
      </c>
      <c r="AV546" s="17" t="s">
        <v>78</v>
      </c>
      <c r="AW546" s="17" t="s">
        <v>33</v>
      </c>
      <c r="AX546" s="17" t="s">
        <v>71</v>
      </c>
      <c r="AY546" s="313" t="s">
        <v>133</v>
      </c>
    </row>
    <row r="547" s="14" customFormat="1">
      <c r="A547" s="14"/>
      <c r="B547" s="266"/>
      <c r="C547" s="267"/>
      <c r="D547" s="222" t="s">
        <v>468</v>
      </c>
      <c r="E547" s="268" t="s">
        <v>19</v>
      </c>
      <c r="F547" s="269" t="s">
        <v>1110</v>
      </c>
      <c r="G547" s="267"/>
      <c r="H547" s="270">
        <v>65.772999999999996</v>
      </c>
      <c r="I547" s="271"/>
      <c r="J547" s="267"/>
      <c r="K547" s="267"/>
      <c r="L547" s="272"/>
      <c r="M547" s="273"/>
      <c r="N547" s="274"/>
      <c r="O547" s="274"/>
      <c r="P547" s="274"/>
      <c r="Q547" s="274"/>
      <c r="R547" s="274"/>
      <c r="S547" s="274"/>
      <c r="T547" s="275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76" t="s">
        <v>468</v>
      </c>
      <c r="AU547" s="276" t="s">
        <v>80</v>
      </c>
      <c r="AV547" s="14" t="s">
        <v>80</v>
      </c>
      <c r="AW547" s="14" t="s">
        <v>33</v>
      </c>
      <c r="AX547" s="14" t="s">
        <v>71</v>
      </c>
      <c r="AY547" s="276" t="s">
        <v>133</v>
      </c>
    </row>
    <row r="548" s="14" customFormat="1">
      <c r="A548" s="14"/>
      <c r="B548" s="266"/>
      <c r="C548" s="267"/>
      <c r="D548" s="222" t="s">
        <v>468</v>
      </c>
      <c r="E548" s="268" t="s">
        <v>19</v>
      </c>
      <c r="F548" s="269" t="s">
        <v>1111</v>
      </c>
      <c r="G548" s="267"/>
      <c r="H548" s="270">
        <v>107.515</v>
      </c>
      <c r="I548" s="271"/>
      <c r="J548" s="267"/>
      <c r="K548" s="267"/>
      <c r="L548" s="272"/>
      <c r="M548" s="273"/>
      <c r="N548" s="274"/>
      <c r="O548" s="274"/>
      <c r="P548" s="274"/>
      <c r="Q548" s="274"/>
      <c r="R548" s="274"/>
      <c r="S548" s="274"/>
      <c r="T548" s="275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76" t="s">
        <v>468</v>
      </c>
      <c r="AU548" s="276" t="s">
        <v>80</v>
      </c>
      <c r="AV548" s="14" t="s">
        <v>80</v>
      </c>
      <c r="AW548" s="14" t="s">
        <v>33</v>
      </c>
      <c r="AX548" s="14" t="s">
        <v>71</v>
      </c>
      <c r="AY548" s="276" t="s">
        <v>133</v>
      </c>
    </row>
    <row r="549" s="16" customFormat="1">
      <c r="A549" s="16"/>
      <c r="B549" s="293"/>
      <c r="C549" s="294"/>
      <c r="D549" s="222" t="s">
        <v>468</v>
      </c>
      <c r="E549" s="295" t="s">
        <v>19</v>
      </c>
      <c r="F549" s="296" t="s">
        <v>656</v>
      </c>
      <c r="G549" s="294"/>
      <c r="H549" s="297">
        <v>173.28800000000001</v>
      </c>
      <c r="I549" s="298"/>
      <c r="J549" s="294"/>
      <c r="K549" s="294"/>
      <c r="L549" s="299"/>
      <c r="M549" s="300"/>
      <c r="N549" s="301"/>
      <c r="O549" s="301"/>
      <c r="P549" s="301"/>
      <c r="Q549" s="301"/>
      <c r="R549" s="301"/>
      <c r="S549" s="301"/>
      <c r="T549" s="302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T549" s="303" t="s">
        <v>468</v>
      </c>
      <c r="AU549" s="303" t="s">
        <v>80</v>
      </c>
      <c r="AV549" s="16" t="s">
        <v>90</v>
      </c>
      <c r="AW549" s="16" t="s">
        <v>33</v>
      </c>
      <c r="AX549" s="16" t="s">
        <v>71</v>
      </c>
      <c r="AY549" s="303" t="s">
        <v>133</v>
      </c>
    </row>
    <row r="550" s="14" customFormat="1">
      <c r="A550" s="14"/>
      <c r="B550" s="266"/>
      <c r="C550" s="267"/>
      <c r="D550" s="222" t="s">
        <v>468</v>
      </c>
      <c r="E550" s="268" t="s">
        <v>19</v>
      </c>
      <c r="F550" s="269" t="s">
        <v>1155</v>
      </c>
      <c r="G550" s="267"/>
      <c r="H550" s="270">
        <v>22.82</v>
      </c>
      <c r="I550" s="271"/>
      <c r="J550" s="267"/>
      <c r="K550" s="267"/>
      <c r="L550" s="272"/>
      <c r="M550" s="273"/>
      <c r="N550" s="274"/>
      <c r="O550" s="274"/>
      <c r="P550" s="274"/>
      <c r="Q550" s="274"/>
      <c r="R550" s="274"/>
      <c r="S550" s="274"/>
      <c r="T550" s="275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76" t="s">
        <v>468</v>
      </c>
      <c r="AU550" s="276" t="s">
        <v>80</v>
      </c>
      <c r="AV550" s="14" t="s">
        <v>80</v>
      </c>
      <c r="AW550" s="14" t="s">
        <v>33</v>
      </c>
      <c r="AX550" s="14" t="s">
        <v>71</v>
      </c>
      <c r="AY550" s="276" t="s">
        <v>133</v>
      </c>
    </row>
    <row r="551" s="16" customFormat="1">
      <c r="A551" s="16"/>
      <c r="B551" s="293"/>
      <c r="C551" s="294"/>
      <c r="D551" s="222" t="s">
        <v>468</v>
      </c>
      <c r="E551" s="295" t="s">
        <v>19</v>
      </c>
      <c r="F551" s="296" t="s">
        <v>656</v>
      </c>
      <c r="G551" s="294"/>
      <c r="H551" s="297">
        <v>22.82</v>
      </c>
      <c r="I551" s="298"/>
      <c r="J551" s="294"/>
      <c r="K551" s="294"/>
      <c r="L551" s="299"/>
      <c r="M551" s="300"/>
      <c r="N551" s="301"/>
      <c r="O551" s="301"/>
      <c r="P551" s="301"/>
      <c r="Q551" s="301"/>
      <c r="R551" s="301"/>
      <c r="S551" s="301"/>
      <c r="T551" s="302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T551" s="303" t="s">
        <v>468</v>
      </c>
      <c r="AU551" s="303" t="s">
        <v>80</v>
      </c>
      <c r="AV551" s="16" t="s">
        <v>90</v>
      </c>
      <c r="AW551" s="16" t="s">
        <v>33</v>
      </c>
      <c r="AX551" s="16" t="s">
        <v>71</v>
      </c>
      <c r="AY551" s="303" t="s">
        <v>133</v>
      </c>
    </row>
    <row r="552" s="14" customFormat="1">
      <c r="A552" s="14"/>
      <c r="B552" s="266"/>
      <c r="C552" s="267"/>
      <c r="D552" s="222" t="s">
        <v>468</v>
      </c>
      <c r="E552" s="268" t="s">
        <v>19</v>
      </c>
      <c r="F552" s="269" t="s">
        <v>1156</v>
      </c>
      <c r="G552" s="267"/>
      <c r="H552" s="270">
        <v>107</v>
      </c>
      <c r="I552" s="271"/>
      <c r="J552" s="267"/>
      <c r="K552" s="267"/>
      <c r="L552" s="272"/>
      <c r="M552" s="273"/>
      <c r="N552" s="274"/>
      <c r="O552" s="274"/>
      <c r="P552" s="274"/>
      <c r="Q552" s="274"/>
      <c r="R552" s="274"/>
      <c r="S552" s="274"/>
      <c r="T552" s="275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76" t="s">
        <v>468</v>
      </c>
      <c r="AU552" s="276" t="s">
        <v>80</v>
      </c>
      <c r="AV552" s="14" t="s">
        <v>80</v>
      </c>
      <c r="AW552" s="14" t="s">
        <v>33</v>
      </c>
      <c r="AX552" s="14" t="s">
        <v>71</v>
      </c>
      <c r="AY552" s="276" t="s">
        <v>133</v>
      </c>
    </row>
    <row r="553" s="16" customFormat="1">
      <c r="A553" s="16"/>
      <c r="B553" s="293"/>
      <c r="C553" s="294"/>
      <c r="D553" s="222" t="s">
        <v>468</v>
      </c>
      <c r="E553" s="295" t="s">
        <v>19</v>
      </c>
      <c r="F553" s="296" t="s">
        <v>656</v>
      </c>
      <c r="G553" s="294"/>
      <c r="H553" s="297">
        <v>107</v>
      </c>
      <c r="I553" s="298"/>
      <c r="J553" s="294"/>
      <c r="K553" s="294"/>
      <c r="L553" s="299"/>
      <c r="M553" s="300"/>
      <c r="N553" s="301"/>
      <c r="O553" s="301"/>
      <c r="P553" s="301"/>
      <c r="Q553" s="301"/>
      <c r="R553" s="301"/>
      <c r="S553" s="301"/>
      <c r="T553" s="302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T553" s="303" t="s">
        <v>468</v>
      </c>
      <c r="AU553" s="303" t="s">
        <v>80</v>
      </c>
      <c r="AV553" s="16" t="s">
        <v>90</v>
      </c>
      <c r="AW553" s="16" t="s">
        <v>33</v>
      </c>
      <c r="AX553" s="16" t="s">
        <v>71</v>
      </c>
      <c r="AY553" s="303" t="s">
        <v>133</v>
      </c>
    </row>
    <row r="554" s="15" customFormat="1">
      <c r="A554" s="15"/>
      <c r="B554" s="282"/>
      <c r="C554" s="283"/>
      <c r="D554" s="222" t="s">
        <v>468</v>
      </c>
      <c r="E554" s="284" t="s">
        <v>19</v>
      </c>
      <c r="F554" s="285" t="s">
        <v>617</v>
      </c>
      <c r="G554" s="283"/>
      <c r="H554" s="286">
        <v>714.43700000000001</v>
      </c>
      <c r="I554" s="287"/>
      <c r="J554" s="283"/>
      <c r="K554" s="283"/>
      <c r="L554" s="288"/>
      <c r="M554" s="289"/>
      <c r="N554" s="290"/>
      <c r="O554" s="290"/>
      <c r="P554" s="290"/>
      <c r="Q554" s="290"/>
      <c r="R554" s="290"/>
      <c r="S554" s="290"/>
      <c r="T554" s="291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T554" s="292" t="s">
        <v>468</v>
      </c>
      <c r="AU554" s="292" t="s">
        <v>80</v>
      </c>
      <c r="AV554" s="15" t="s">
        <v>139</v>
      </c>
      <c r="AW554" s="15" t="s">
        <v>33</v>
      </c>
      <c r="AX554" s="15" t="s">
        <v>78</v>
      </c>
      <c r="AY554" s="292" t="s">
        <v>133</v>
      </c>
    </row>
    <row r="555" s="11" customFormat="1" ht="22.8" customHeight="1">
      <c r="A555" s="11"/>
      <c r="B555" s="195"/>
      <c r="C555" s="196"/>
      <c r="D555" s="197" t="s">
        <v>70</v>
      </c>
      <c r="E555" s="239" t="s">
        <v>1157</v>
      </c>
      <c r="F555" s="239" t="s">
        <v>1158</v>
      </c>
      <c r="G555" s="196"/>
      <c r="H555" s="196"/>
      <c r="I555" s="199"/>
      <c r="J555" s="240">
        <f>BK555</f>
        <v>0</v>
      </c>
      <c r="K555" s="196"/>
      <c r="L555" s="201"/>
      <c r="M555" s="202"/>
      <c r="N555" s="203"/>
      <c r="O555" s="203"/>
      <c r="P555" s="204">
        <f>SUM(P556:P569)</f>
        <v>0</v>
      </c>
      <c r="Q555" s="203"/>
      <c r="R555" s="204">
        <f>SUM(R556:R569)</f>
        <v>0.55567527999999999</v>
      </c>
      <c r="S555" s="203"/>
      <c r="T555" s="205">
        <f>SUM(T556:T569)</f>
        <v>0</v>
      </c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R555" s="206" t="s">
        <v>80</v>
      </c>
      <c r="AT555" s="207" t="s">
        <v>70</v>
      </c>
      <c r="AU555" s="207" t="s">
        <v>78</v>
      </c>
      <c r="AY555" s="206" t="s">
        <v>133</v>
      </c>
      <c r="BK555" s="208">
        <f>SUM(BK556:BK569)</f>
        <v>0</v>
      </c>
    </row>
    <row r="556" s="2" customFormat="1" ht="37.8" customHeight="1">
      <c r="A556" s="41"/>
      <c r="B556" s="42"/>
      <c r="C556" s="209" t="s">
        <v>1159</v>
      </c>
      <c r="D556" s="209" t="s">
        <v>134</v>
      </c>
      <c r="E556" s="210" t="s">
        <v>1160</v>
      </c>
      <c r="F556" s="211" t="s">
        <v>1161</v>
      </c>
      <c r="G556" s="212" t="s">
        <v>137</v>
      </c>
      <c r="H556" s="213">
        <v>69.094999999999999</v>
      </c>
      <c r="I556" s="214"/>
      <c r="J556" s="215">
        <f>ROUND(I556*H556,2)</f>
        <v>0</v>
      </c>
      <c r="K556" s="211" t="s">
        <v>442</v>
      </c>
      <c r="L556" s="47"/>
      <c r="M556" s="216" t="s">
        <v>19</v>
      </c>
      <c r="N556" s="217" t="s">
        <v>42</v>
      </c>
      <c r="O556" s="87"/>
      <c r="P556" s="218">
        <f>O556*H556</f>
        <v>0</v>
      </c>
      <c r="Q556" s="218">
        <v>0.0060000000000000001</v>
      </c>
      <c r="R556" s="218">
        <f>Q556*H556</f>
        <v>0.41456999999999999</v>
      </c>
      <c r="S556" s="218">
        <v>0</v>
      </c>
      <c r="T556" s="219">
        <f>S556*H556</f>
        <v>0</v>
      </c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R556" s="220" t="s">
        <v>170</v>
      </c>
      <c r="AT556" s="220" t="s">
        <v>134</v>
      </c>
      <c r="AU556" s="220" t="s">
        <v>80</v>
      </c>
      <c r="AY556" s="20" t="s">
        <v>133</v>
      </c>
      <c r="BE556" s="221">
        <f>IF(N556="základní",J556,0)</f>
        <v>0</v>
      </c>
      <c r="BF556" s="221">
        <f>IF(N556="snížená",J556,0)</f>
        <v>0</v>
      </c>
      <c r="BG556" s="221">
        <f>IF(N556="zákl. přenesená",J556,0)</f>
        <v>0</v>
      </c>
      <c r="BH556" s="221">
        <f>IF(N556="sníž. přenesená",J556,0)</f>
        <v>0</v>
      </c>
      <c r="BI556" s="221">
        <f>IF(N556="nulová",J556,0)</f>
        <v>0</v>
      </c>
      <c r="BJ556" s="20" t="s">
        <v>78</v>
      </c>
      <c r="BK556" s="221">
        <f>ROUND(I556*H556,2)</f>
        <v>0</v>
      </c>
      <c r="BL556" s="20" t="s">
        <v>170</v>
      </c>
      <c r="BM556" s="220" t="s">
        <v>1162</v>
      </c>
    </row>
    <row r="557" s="2" customFormat="1">
      <c r="A557" s="41"/>
      <c r="B557" s="42"/>
      <c r="C557" s="43"/>
      <c r="D557" s="241" t="s">
        <v>444</v>
      </c>
      <c r="E557" s="43"/>
      <c r="F557" s="242" t="s">
        <v>1163</v>
      </c>
      <c r="G557" s="43"/>
      <c r="H557" s="43"/>
      <c r="I557" s="224"/>
      <c r="J557" s="43"/>
      <c r="K557" s="43"/>
      <c r="L557" s="47"/>
      <c r="M557" s="225"/>
      <c r="N557" s="226"/>
      <c r="O557" s="87"/>
      <c r="P557" s="87"/>
      <c r="Q557" s="87"/>
      <c r="R557" s="87"/>
      <c r="S557" s="87"/>
      <c r="T557" s="88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T557" s="20" t="s">
        <v>444</v>
      </c>
      <c r="AU557" s="20" t="s">
        <v>80</v>
      </c>
    </row>
    <row r="558" s="17" customFormat="1">
      <c r="A558" s="17"/>
      <c r="B558" s="304"/>
      <c r="C558" s="305"/>
      <c r="D558" s="222" t="s">
        <v>468</v>
      </c>
      <c r="E558" s="306" t="s">
        <v>19</v>
      </c>
      <c r="F558" s="307" t="s">
        <v>865</v>
      </c>
      <c r="G558" s="305"/>
      <c r="H558" s="306" t="s">
        <v>19</v>
      </c>
      <c r="I558" s="308"/>
      <c r="J558" s="305"/>
      <c r="K558" s="305"/>
      <c r="L558" s="309"/>
      <c r="M558" s="310"/>
      <c r="N558" s="311"/>
      <c r="O558" s="311"/>
      <c r="P558" s="311"/>
      <c r="Q558" s="311"/>
      <c r="R558" s="311"/>
      <c r="S558" s="311"/>
      <c r="T558" s="312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T558" s="313" t="s">
        <v>468</v>
      </c>
      <c r="AU558" s="313" t="s">
        <v>80</v>
      </c>
      <c r="AV558" s="17" t="s">
        <v>78</v>
      </c>
      <c r="AW558" s="17" t="s">
        <v>33</v>
      </c>
      <c r="AX558" s="17" t="s">
        <v>71</v>
      </c>
      <c r="AY558" s="313" t="s">
        <v>133</v>
      </c>
    </row>
    <row r="559" s="14" customFormat="1">
      <c r="A559" s="14"/>
      <c r="B559" s="266"/>
      <c r="C559" s="267"/>
      <c r="D559" s="222" t="s">
        <v>468</v>
      </c>
      <c r="E559" s="268" t="s">
        <v>19</v>
      </c>
      <c r="F559" s="269" t="s">
        <v>1067</v>
      </c>
      <c r="G559" s="267"/>
      <c r="H559" s="270">
        <v>43.990000000000002</v>
      </c>
      <c r="I559" s="271"/>
      <c r="J559" s="267"/>
      <c r="K559" s="267"/>
      <c r="L559" s="272"/>
      <c r="M559" s="273"/>
      <c r="N559" s="274"/>
      <c r="O559" s="274"/>
      <c r="P559" s="274"/>
      <c r="Q559" s="274"/>
      <c r="R559" s="274"/>
      <c r="S559" s="274"/>
      <c r="T559" s="275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76" t="s">
        <v>468</v>
      </c>
      <c r="AU559" s="276" t="s">
        <v>80</v>
      </c>
      <c r="AV559" s="14" t="s">
        <v>80</v>
      </c>
      <c r="AW559" s="14" t="s">
        <v>33</v>
      </c>
      <c r="AX559" s="14" t="s">
        <v>71</v>
      </c>
      <c r="AY559" s="276" t="s">
        <v>133</v>
      </c>
    </row>
    <row r="560" s="14" customFormat="1">
      <c r="A560" s="14"/>
      <c r="B560" s="266"/>
      <c r="C560" s="267"/>
      <c r="D560" s="222" t="s">
        <v>468</v>
      </c>
      <c r="E560" s="268" t="s">
        <v>19</v>
      </c>
      <c r="F560" s="269" t="s">
        <v>1068</v>
      </c>
      <c r="G560" s="267"/>
      <c r="H560" s="270">
        <v>8.75</v>
      </c>
      <c r="I560" s="271"/>
      <c r="J560" s="267"/>
      <c r="K560" s="267"/>
      <c r="L560" s="272"/>
      <c r="M560" s="273"/>
      <c r="N560" s="274"/>
      <c r="O560" s="274"/>
      <c r="P560" s="274"/>
      <c r="Q560" s="274"/>
      <c r="R560" s="274"/>
      <c r="S560" s="274"/>
      <c r="T560" s="275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T560" s="276" t="s">
        <v>468</v>
      </c>
      <c r="AU560" s="276" t="s">
        <v>80</v>
      </c>
      <c r="AV560" s="14" t="s">
        <v>80</v>
      </c>
      <c r="AW560" s="14" t="s">
        <v>33</v>
      </c>
      <c r="AX560" s="14" t="s">
        <v>71</v>
      </c>
      <c r="AY560" s="276" t="s">
        <v>133</v>
      </c>
    </row>
    <row r="561" s="14" customFormat="1">
      <c r="A561" s="14"/>
      <c r="B561" s="266"/>
      <c r="C561" s="267"/>
      <c r="D561" s="222" t="s">
        <v>468</v>
      </c>
      <c r="E561" s="268" t="s">
        <v>19</v>
      </c>
      <c r="F561" s="269" t="s">
        <v>1069</v>
      </c>
      <c r="G561" s="267"/>
      <c r="H561" s="270">
        <v>16.355</v>
      </c>
      <c r="I561" s="271"/>
      <c r="J561" s="267"/>
      <c r="K561" s="267"/>
      <c r="L561" s="272"/>
      <c r="M561" s="273"/>
      <c r="N561" s="274"/>
      <c r="O561" s="274"/>
      <c r="P561" s="274"/>
      <c r="Q561" s="274"/>
      <c r="R561" s="274"/>
      <c r="S561" s="274"/>
      <c r="T561" s="275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76" t="s">
        <v>468</v>
      </c>
      <c r="AU561" s="276" t="s">
        <v>80</v>
      </c>
      <c r="AV561" s="14" t="s">
        <v>80</v>
      </c>
      <c r="AW561" s="14" t="s">
        <v>33</v>
      </c>
      <c r="AX561" s="14" t="s">
        <v>71</v>
      </c>
      <c r="AY561" s="276" t="s">
        <v>133</v>
      </c>
    </row>
    <row r="562" s="15" customFormat="1">
      <c r="A562" s="15"/>
      <c r="B562" s="282"/>
      <c r="C562" s="283"/>
      <c r="D562" s="222" t="s">
        <v>468</v>
      </c>
      <c r="E562" s="284" t="s">
        <v>19</v>
      </c>
      <c r="F562" s="285" t="s">
        <v>617</v>
      </c>
      <c r="G562" s="283"/>
      <c r="H562" s="286">
        <v>69.094999999999999</v>
      </c>
      <c r="I562" s="287"/>
      <c r="J562" s="283"/>
      <c r="K562" s="283"/>
      <c r="L562" s="288"/>
      <c r="M562" s="289"/>
      <c r="N562" s="290"/>
      <c r="O562" s="290"/>
      <c r="P562" s="290"/>
      <c r="Q562" s="290"/>
      <c r="R562" s="290"/>
      <c r="S562" s="290"/>
      <c r="T562" s="291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T562" s="292" t="s">
        <v>468</v>
      </c>
      <c r="AU562" s="292" t="s">
        <v>80</v>
      </c>
      <c r="AV562" s="15" t="s">
        <v>139</v>
      </c>
      <c r="AW562" s="15" t="s">
        <v>33</v>
      </c>
      <c r="AX562" s="15" t="s">
        <v>78</v>
      </c>
      <c r="AY562" s="292" t="s">
        <v>133</v>
      </c>
    </row>
    <row r="563" s="2" customFormat="1" ht="24.15" customHeight="1">
      <c r="A563" s="41"/>
      <c r="B563" s="42"/>
      <c r="C563" s="256" t="s">
        <v>366</v>
      </c>
      <c r="D563" s="256" t="s">
        <v>464</v>
      </c>
      <c r="E563" s="257" t="s">
        <v>1164</v>
      </c>
      <c r="F563" s="258" t="s">
        <v>1165</v>
      </c>
      <c r="G563" s="259" t="s">
        <v>137</v>
      </c>
      <c r="H563" s="260">
        <v>72.549999999999997</v>
      </c>
      <c r="I563" s="261"/>
      <c r="J563" s="262">
        <f>ROUND(I563*H563,2)</f>
        <v>0</v>
      </c>
      <c r="K563" s="258" t="s">
        <v>442</v>
      </c>
      <c r="L563" s="263"/>
      <c r="M563" s="264" t="s">
        <v>19</v>
      </c>
      <c r="N563" s="265" t="s">
        <v>42</v>
      </c>
      <c r="O563" s="87"/>
      <c r="P563" s="218">
        <f>O563*H563</f>
        <v>0</v>
      </c>
      <c r="Q563" s="218">
        <v>0.0019400000000000001</v>
      </c>
      <c r="R563" s="218">
        <f>Q563*H563</f>
        <v>0.14074700000000001</v>
      </c>
      <c r="S563" s="218">
        <v>0</v>
      </c>
      <c r="T563" s="219">
        <f>S563*H563</f>
        <v>0</v>
      </c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R563" s="220" t="s">
        <v>207</v>
      </c>
      <c r="AT563" s="220" t="s">
        <v>464</v>
      </c>
      <c r="AU563" s="220" t="s">
        <v>80</v>
      </c>
      <c r="AY563" s="20" t="s">
        <v>133</v>
      </c>
      <c r="BE563" s="221">
        <f>IF(N563="základní",J563,0)</f>
        <v>0</v>
      </c>
      <c r="BF563" s="221">
        <f>IF(N563="snížená",J563,0)</f>
        <v>0</v>
      </c>
      <c r="BG563" s="221">
        <f>IF(N563="zákl. přenesená",J563,0)</f>
        <v>0</v>
      </c>
      <c r="BH563" s="221">
        <f>IF(N563="sníž. přenesená",J563,0)</f>
        <v>0</v>
      </c>
      <c r="BI563" s="221">
        <f>IF(N563="nulová",J563,0)</f>
        <v>0</v>
      </c>
      <c r="BJ563" s="20" t="s">
        <v>78</v>
      </c>
      <c r="BK563" s="221">
        <f>ROUND(I563*H563,2)</f>
        <v>0</v>
      </c>
      <c r="BL563" s="20" t="s">
        <v>170</v>
      </c>
      <c r="BM563" s="220" t="s">
        <v>1166</v>
      </c>
    </row>
    <row r="564" s="14" customFormat="1">
      <c r="A564" s="14"/>
      <c r="B564" s="266"/>
      <c r="C564" s="267"/>
      <c r="D564" s="222" t="s">
        <v>468</v>
      </c>
      <c r="E564" s="267"/>
      <c r="F564" s="269" t="s">
        <v>1167</v>
      </c>
      <c r="G564" s="267"/>
      <c r="H564" s="270">
        <v>72.549999999999997</v>
      </c>
      <c r="I564" s="271"/>
      <c r="J564" s="267"/>
      <c r="K564" s="267"/>
      <c r="L564" s="272"/>
      <c r="M564" s="273"/>
      <c r="N564" s="274"/>
      <c r="O564" s="274"/>
      <c r="P564" s="274"/>
      <c r="Q564" s="274"/>
      <c r="R564" s="274"/>
      <c r="S564" s="274"/>
      <c r="T564" s="275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76" t="s">
        <v>468</v>
      </c>
      <c r="AU564" s="276" t="s">
        <v>80</v>
      </c>
      <c r="AV564" s="14" t="s">
        <v>80</v>
      </c>
      <c r="AW564" s="14" t="s">
        <v>4</v>
      </c>
      <c r="AX564" s="14" t="s">
        <v>78</v>
      </c>
      <c r="AY564" s="276" t="s">
        <v>133</v>
      </c>
    </row>
    <row r="565" s="2" customFormat="1" ht="37.8" customHeight="1">
      <c r="A565" s="41"/>
      <c r="B565" s="42"/>
      <c r="C565" s="209" t="s">
        <v>1168</v>
      </c>
      <c r="D565" s="209" t="s">
        <v>134</v>
      </c>
      <c r="E565" s="210" t="s">
        <v>1169</v>
      </c>
      <c r="F565" s="211" t="s">
        <v>1170</v>
      </c>
      <c r="G565" s="212" t="s">
        <v>137</v>
      </c>
      <c r="H565" s="213">
        <v>2.625</v>
      </c>
      <c r="I565" s="214"/>
      <c r="J565" s="215">
        <f>ROUND(I565*H565,2)</f>
        <v>0</v>
      </c>
      <c r="K565" s="211" t="s">
        <v>442</v>
      </c>
      <c r="L565" s="47"/>
      <c r="M565" s="216" t="s">
        <v>19</v>
      </c>
      <c r="N565" s="217" t="s">
        <v>42</v>
      </c>
      <c r="O565" s="87"/>
      <c r="P565" s="218">
        <f>O565*H565</f>
        <v>0</v>
      </c>
      <c r="Q565" s="218">
        <v>0</v>
      </c>
      <c r="R565" s="218">
        <f>Q565*H565</f>
        <v>0</v>
      </c>
      <c r="S565" s="218">
        <v>0</v>
      </c>
      <c r="T565" s="219">
        <f>S565*H565</f>
        <v>0</v>
      </c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R565" s="220" t="s">
        <v>170</v>
      </c>
      <c r="AT565" s="220" t="s">
        <v>134</v>
      </c>
      <c r="AU565" s="220" t="s">
        <v>80</v>
      </c>
      <c r="AY565" s="20" t="s">
        <v>133</v>
      </c>
      <c r="BE565" s="221">
        <f>IF(N565="základní",J565,0)</f>
        <v>0</v>
      </c>
      <c r="BF565" s="221">
        <f>IF(N565="snížená",J565,0)</f>
        <v>0</v>
      </c>
      <c r="BG565" s="221">
        <f>IF(N565="zákl. přenesená",J565,0)</f>
        <v>0</v>
      </c>
      <c r="BH565" s="221">
        <f>IF(N565="sníž. přenesená",J565,0)</f>
        <v>0</v>
      </c>
      <c r="BI565" s="221">
        <f>IF(N565="nulová",J565,0)</f>
        <v>0</v>
      </c>
      <c r="BJ565" s="20" t="s">
        <v>78</v>
      </c>
      <c r="BK565" s="221">
        <f>ROUND(I565*H565,2)</f>
        <v>0</v>
      </c>
      <c r="BL565" s="20" t="s">
        <v>170</v>
      </c>
      <c r="BM565" s="220" t="s">
        <v>1171</v>
      </c>
    </row>
    <row r="566" s="2" customFormat="1">
      <c r="A566" s="41"/>
      <c r="B566" s="42"/>
      <c r="C566" s="43"/>
      <c r="D566" s="241" t="s">
        <v>444</v>
      </c>
      <c r="E566" s="43"/>
      <c r="F566" s="242" t="s">
        <v>1172</v>
      </c>
      <c r="G566" s="43"/>
      <c r="H566" s="43"/>
      <c r="I566" s="224"/>
      <c r="J566" s="43"/>
      <c r="K566" s="43"/>
      <c r="L566" s="47"/>
      <c r="M566" s="225"/>
      <c r="N566" s="226"/>
      <c r="O566" s="87"/>
      <c r="P566" s="87"/>
      <c r="Q566" s="87"/>
      <c r="R566" s="87"/>
      <c r="S566" s="87"/>
      <c r="T566" s="88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T566" s="20" t="s">
        <v>444</v>
      </c>
      <c r="AU566" s="20" t="s">
        <v>80</v>
      </c>
    </row>
    <row r="567" s="14" customFormat="1">
      <c r="A567" s="14"/>
      <c r="B567" s="266"/>
      <c r="C567" s="267"/>
      <c r="D567" s="222" t="s">
        <v>468</v>
      </c>
      <c r="E567" s="268" t="s">
        <v>19</v>
      </c>
      <c r="F567" s="269" t="s">
        <v>1173</v>
      </c>
      <c r="G567" s="267"/>
      <c r="H567" s="270">
        <v>2.625</v>
      </c>
      <c r="I567" s="271"/>
      <c r="J567" s="267"/>
      <c r="K567" s="267"/>
      <c r="L567" s="272"/>
      <c r="M567" s="273"/>
      <c r="N567" s="274"/>
      <c r="O567" s="274"/>
      <c r="P567" s="274"/>
      <c r="Q567" s="274"/>
      <c r="R567" s="274"/>
      <c r="S567" s="274"/>
      <c r="T567" s="275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76" t="s">
        <v>468</v>
      </c>
      <c r="AU567" s="276" t="s">
        <v>80</v>
      </c>
      <c r="AV567" s="14" t="s">
        <v>80</v>
      </c>
      <c r="AW567" s="14" t="s">
        <v>33</v>
      </c>
      <c r="AX567" s="14" t="s">
        <v>78</v>
      </c>
      <c r="AY567" s="276" t="s">
        <v>133</v>
      </c>
    </row>
    <row r="568" s="2" customFormat="1" ht="16.5" customHeight="1">
      <c r="A568" s="41"/>
      <c r="B568" s="42"/>
      <c r="C568" s="256" t="s">
        <v>370</v>
      </c>
      <c r="D568" s="256" t="s">
        <v>464</v>
      </c>
      <c r="E568" s="257" t="s">
        <v>1174</v>
      </c>
      <c r="F568" s="258" t="s">
        <v>1175</v>
      </c>
      <c r="G568" s="259" t="s">
        <v>137</v>
      </c>
      <c r="H568" s="260">
        <v>2.7559999999999998</v>
      </c>
      <c r="I568" s="261"/>
      <c r="J568" s="262">
        <f>ROUND(I568*H568,2)</f>
        <v>0</v>
      </c>
      <c r="K568" s="258" t="s">
        <v>442</v>
      </c>
      <c r="L568" s="263"/>
      <c r="M568" s="264" t="s">
        <v>19</v>
      </c>
      <c r="N568" s="265" t="s">
        <v>42</v>
      </c>
      <c r="O568" s="87"/>
      <c r="P568" s="218">
        <f>O568*H568</f>
        <v>0</v>
      </c>
      <c r="Q568" s="218">
        <v>0.00012999999999999999</v>
      </c>
      <c r="R568" s="218">
        <f>Q568*H568</f>
        <v>0.00035827999999999994</v>
      </c>
      <c r="S568" s="218">
        <v>0</v>
      </c>
      <c r="T568" s="219">
        <f>S568*H568</f>
        <v>0</v>
      </c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R568" s="220" t="s">
        <v>207</v>
      </c>
      <c r="AT568" s="220" t="s">
        <v>464</v>
      </c>
      <c r="AU568" s="220" t="s">
        <v>80</v>
      </c>
      <c r="AY568" s="20" t="s">
        <v>133</v>
      </c>
      <c r="BE568" s="221">
        <f>IF(N568="základní",J568,0)</f>
        <v>0</v>
      </c>
      <c r="BF568" s="221">
        <f>IF(N568="snížená",J568,0)</f>
        <v>0</v>
      </c>
      <c r="BG568" s="221">
        <f>IF(N568="zákl. přenesená",J568,0)</f>
        <v>0</v>
      </c>
      <c r="BH568" s="221">
        <f>IF(N568="sníž. přenesená",J568,0)</f>
        <v>0</v>
      </c>
      <c r="BI568" s="221">
        <f>IF(N568="nulová",J568,0)</f>
        <v>0</v>
      </c>
      <c r="BJ568" s="20" t="s">
        <v>78</v>
      </c>
      <c r="BK568" s="221">
        <f>ROUND(I568*H568,2)</f>
        <v>0</v>
      </c>
      <c r="BL568" s="20" t="s">
        <v>170</v>
      </c>
      <c r="BM568" s="220" t="s">
        <v>1176</v>
      </c>
    </row>
    <row r="569" s="14" customFormat="1">
      <c r="A569" s="14"/>
      <c r="B569" s="266"/>
      <c r="C569" s="267"/>
      <c r="D569" s="222" t="s">
        <v>468</v>
      </c>
      <c r="E569" s="267"/>
      <c r="F569" s="269" t="s">
        <v>1177</v>
      </c>
      <c r="G569" s="267"/>
      <c r="H569" s="270">
        <v>2.7559999999999998</v>
      </c>
      <c r="I569" s="271"/>
      <c r="J569" s="267"/>
      <c r="K569" s="267"/>
      <c r="L569" s="272"/>
      <c r="M569" s="273"/>
      <c r="N569" s="274"/>
      <c r="O569" s="274"/>
      <c r="P569" s="274"/>
      <c r="Q569" s="274"/>
      <c r="R569" s="274"/>
      <c r="S569" s="274"/>
      <c r="T569" s="275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76" t="s">
        <v>468</v>
      </c>
      <c r="AU569" s="276" t="s">
        <v>80</v>
      </c>
      <c r="AV569" s="14" t="s">
        <v>80</v>
      </c>
      <c r="AW569" s="14" t="s">
        <v>4</v>
      </c>
      <c r="AX569" s="14" t="s">
        <v>78</v>
      </c>
      <c r="AY569" s="276" t="s">
        <v>133</v>
      </c>
    </row>
    <row r="570" s="11" customFormat="1" ht="22.8" customHeight="1">
      <c r="A570" s="11"/>
      <c r="B570" s="195"/>
      <c r="C570" s="196"/>
      <c r="D570" s="197" t="s">
        <v>70</v>
      </c>
      <c r="E570" s="239" t="s">
        <v>1178</v>
      </c>
      <c r="F570" s="239" t="s">
        <v>1179</v>
      </c>
      <c r="G570" s="196"/>
      <c r="H570" s="196"/>
      <c r="I570" s="199"/>
      <c r="J570" s="240">
        <f>BK570</f>
        <v>0</v>
      </c>
      <c r="K570" s="196"/>
      <c r="L570" s="201"/>
      <c r="M570" s="202"/>
      <c r="N570" s="203"/>
      <c r="O570" s="203"/>
      <c r="P570" s="204">
        <f>SUM(P571:P585)</f>
        <v>0</v>
      </c>
      <c r="Q570" s="203"/>
      <c r="R570" s="204">
        <f>SUM(R571:R585)</f>
        <v>1.5009399600000002</v>
      </c>
      <c r="S570" s="203"/>
      <c r="T570" s="205">
        <f>SUM(T571:T585)</f>
        <v>0</v>
      </c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R570" s="206" t="s">
        <v>80</v>
      </c>
      <c r="AT570" s="207" t="s">
        <v>70</v>
      </c>
      <c r="AU570" s="207" t="s">
        <v>78</v>
      </c>
      <c r="AY570" s="206" t="s">
        <v>133</v>
      </c>
      <c r="BK570" s="208">
        <f>SUM(BK571:BK585)</f>
        <v>0</v>
      </c>
    </row>
    <row r="571" s="2" customFormat="1" ht="24.15" customHeight="1">
      <c r="A571" s="41"/>
      <c r="B571" s="42"/>
      <c r="C571" s="209" t="s">
        <v>1180</v>
      </c>
      <c r="D571" s="209" t="s">
        <v>134</v>
      </c>
      <c r="E571" s="210" t="s">
        <v>1181</v>
      </c>
      <c r="F571" s="211" t="s">
        <v>1182</v>
      </c>
      <c r="G571" s="212" t="s">
        <v>137</v>
      </c>
      <c r="H571" s="213">
        <v>158.327</v>
      </c>
      <c r="I571" s="214"/>
      <c r="J571" s="215">
        <f>ROUND(I571*H571,2)</f>
        <v>0</v>
      </c>
      <c r="K571" s="211" t="s">
        <v>442</v>
      </c>
      <c r="L571" s="47"/>
      <c r="M571" s="216" t="s">
        <v>19</v>
      </c>
      <c r="N571" s="217" t="s">
        <v>42</v>
      </c>
      <c r="O571" s="87"/>
      <c r="P571" s="218">
        <f>O571*H571</f>
        <v>0</v>
      </c>
      <c r="Q571" s="218">
        <v>0.0094800000000000006</v>
      </c>
      <c r="R571" s="218">
        <f>Q571*H571</f>
        <v>1.5009399600000002</v>
      </c>
      <c r="S571" s="218">
        <v>0</v>
      </c>
      <c r="T571" s="219">
        <f>S571*H571</f>
        <v>0</v>
      </c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R571" s="220" t="s">
        <v>170</v>
      </c>
      <c r="AT571" s="220" t="s">
        <v>134</v>
      </c>
      <c r="AU571" s="220" t="s">
        <v>80</v>
      </c>
      <c r="AY571" s="20" t="s">
        <v>133</v>
      </c>
      <c r="BE571" s="221">
        <f>IF(N571="základní",J571,0)</f>
        <v>0</v>
      </c>
      <c r="BF571" s="221">
        <f>IF(N571="snížená",J571,0)</f>
        <v>0</v>
      </c>
      <c r="BG571" s="221">
        <f>IF(N571="zákl. přenesená",J571,0)</f>
        <v>0</v>
      </c>
      <c r="BH571" s="221">
        <f>IF(N571="sníž. přenesená",J571,0)</f>
        <v>0</v>
      </c>
      <c r="BI571" s="221">
        <f>IF(N571="nulová",J571,0)</f>
        <v>0</v>
      </c>
      <c r="BJ571" s="20" t="s">
        <v>78</v>
      </c>
      <c r="BK571" s="221">
        <f>ROUND(I571*H571,2)</f>
        <v>0</v>
      </c>
      <c r="BL571" s="20" t="s">
        <v>170</v>
      </c>
      <c r="BM571" s="220" t="s">
        <v>1183</v>
      </c>
    </row>
    <row r="572" s="2" customFormat="1">
      <c r="A572" s="41"/>
      <c r="B572" s="42"/>
      <c r="C572" s="43"/>
      <c r="D572" s="241" t="s">
        <v>444</v>
      </c>
      <c r="E572" s="43"/>
      <c r="F572" s="242" t="s">
        <v>1184</v>
      </c>
      <c r="G572" s="43"/>
      <c r="H572" s="43"/>
      <c r="I572" s="224"/>
      <c r="J572" s="43"/>
      <c r="K572" s="43"/>
      <c r="L572" s="47"/>
      <c r="M572" s="225"/>
      <c r="N572" s="226"/>
      <c r="O572" s="87"/>
      <c r="P572" s="87"/>
      <c r="Q572" s="87"/>
      <c r="R572" s="87"/>
      <c r="S572" s="87"/>
      <c r="T572" s="88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T572" s="20" t="s">
        <v>444</v>
      </c>
      <c r="AU572" s="20" t="s">
        <v>80</v>
      </c>
    </row>
    <row r="573" s="17" customFormat="1">
      <c r="A573" s="17"/>
      <c r="B573" s="304"/>
      <c r="C573" s="305"/>
      <c r="D573" s="222" t="s">
        <v>468</v>
      </c>
      <c r="E573" s="306" t="s">
        <v>19</v>
      </c>
      <c r="F573" s="307" t="s">
        <v>861</v>
      </c>
      <c r="G573" s="305"/>
      <c r="H573" s="306" t="s">
        <v>19</v>
      </c>
      <c r="I573" s="308"/>
      <c r="J573" s="305"/>
      <c r="K573" s="305"/>
      <c r="L573" s="309"/>
      <c r="M573" s="310"/>
      <c r="N573" s="311"/>
      <c r="O573" s="311"/>
      <c r="P573" s="311"/>
      <c r="Q573" s="311"/>
      <c r="R573" s="311"/>
      <c r="S573" s="311"/>
      <c r="T573" s="312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T573" s="313" t="s">
        <v>468</v>
      </c>
      <c r="AU573" s="313" t="s">
        <v>80</v>
      </c>
      <c r="AV573" s="17" t="s">
        <v>78</v>
      </c>
      <c r="AW573" s="17" t="s">
        <v>33</v>
      </c>
      <c r="AX573" s="17" t="s">
        <v>71</v>
      </c>
      <c r="AY573" s="313" t="s">
        <v>133</v>
      </c>
    </row>
    <row r="574" s="14" customFormat="1">
      <c r="A574" s="14"/>
      <c r="B574" s="266"/>
      <c r="C574" s="267"/>
      <c r="D574" s="222" t="s">
        <v>468</v>
      </c>
      <c r="E574" s="268" t="s">
        <v>19</v>
      </c>
      <c r="F574" s="269" t="s">
        <v>862</v>
      </c>
      <c r="G574" s="267"/>
      <c r="H574" s="270">
        <v>17.373999999999999</v>
      </c>
      <c r="I574" s="271"/>
      <c r="J574" s="267"/>
      <c r="K574" s="267"/>
      <c r="L574" s="272"/>
      <c r="M574" s="273"/>
      <c r="N574" s="274"/>
      <c r="O574" s="274"/>
      <c r="P574" s="274"/>
      <c r="Q574" s="274"/>
      <c r="R574" s="274"/>
      <c r="S574" s="274"/>
      <c r="T574" s="275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76" t="s">
        <v>468</v>
      </c>
      <c r="AU574" s="276" t="s">
        <v>80</v>
      </c>
      <c r="AV574" s="14" t="s">
        <v>80</v>
      </c>
      <c r="AW574" s="14" t="s">
        <v>33</v>
      </c>
      <c r="AX574" s="14" t="s">
        <v>71</v>
      </c>
      <c r="AY574" s="276" t="s">
        <v>133</v>
      </c>
    </row>
    <row r="575" s="14" customFormat="1">
      <c r="A575" s="14"/>
      <c r="B575" s="266"/>
      <c r="C575" s="267"/>
      <c r="D575" s="222" t="s">
        <v>468</v>
      </c>
      <c r="E575" s="268" t="s">
        <v>19</v>
      </c>
      <c r="F575" s="269" t="s">
        <v>863</v>
      </c>
      <c r="G575" s="267"/>
      <c r="H575" s="270">
        <v>23.085999999999999</v>
      </c>
      <c r="I575" s="271"/>
      <c r="J575" s="267"/>
      <c r="K575" s="267"/>
      <c r="L575" s="272"/>
      <c r="M575" s="273"/>
      <c r="N575" s="274"/>
      <c r="O575" s="274"/>
      <c r="P575" s="274"/>
      <c r="Q575" s="274"/>
      <c r="R575" s="274"/>
      <c r="S575" s="274"/>
      <c r="T575" s="275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76" t="s">
        <v>468</v>
      </c>
      <c r="AU575" s="276" t="s">
        <v>80</v>
      </c>
      <c r="AV575" s="14" t="s">
        <v>80</v>
      </c>
      <c r="AW575" s="14" t="s">
        <v>33</v>
      </c>
      <c r="AX575" s="14" t="s">
        <v>71</v>
      </c>
      <c r="AY575" s="276" t="s">
        <v>133</v>
      </c>
    </row>
    <row r="576" s="14" customFormat="1">
      <c r="A576" s="14"/>
      <c r="B576" s="266"/>
      <c r="C576" s="267"/>
      <c r="D576" s="222" t="s">
        <v>468</v>
      </c>
      <c r="E576" s="268" t="s">
        <v>19</v>
      </c>
      <c r="F576" s="269" t="s">
        <v>864</v>
      </c>
      <c r="G576" s="267"/>
      <c r="H576" s="270">
        <v>17.741</v>
      </c>
      <c r="I576" s="271"/>
      <c r="J576" s="267"/>
      <c r="K576" s="267"/>
      <c r="L576" s="272"/>
      <c r="M576" s="273"/>
      <c r="N576" s="274"/>
      <c r="O576" s="274"/>
      <c r="P576" s="274"/>
      <c r="Q576" s="274"/>
      <c r="R576" s="274"/>
      <c r="S576" s="274"/>
      <c r="T576" s="275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76" t="s">
        <v>468</v>
      </c>
      <c r="AU576" s="276" t="s">
        <v>80</v>
      </c>
      <c r="AV576" s="14" t="s">
        <v>80</v>
      </c>
      <c r="AW576" s="14" t="s">
        <v>33</v>
      </c>
      <c r="AX576" s="14" t="s">
        <v>71</v>
      </c>
      <c r="AY576" s="276" t="s">
        <v>133</v>
      </c>
    </row>
    <row r="577" s="16" customFormat="1">
      <c r="A577" s="16"/>
      <c r="B577" s="293"/>
      <c r="C577" s="294"/>
      <c r="D577" s="222" t="s">
        <v>468</v>
      </c>
      <c r="E577" s="295" t="s">
        <v>19</v>
      </c>
      <c r="F577" s="296" t="s">
        <v>656</v>
      </c>
      <c r="G577" s="294"/>
      <c r="H577" s="297">
        <v>58.201000000000001</v>
      </c>
      <c r="I577" s="298"/>
      <c r="J577" s="294"/>
      <c r="K577" s="294"/>
      <c r="L577" s="299"/>
      <c r="M577" s="300"/>
      <c r="N577" s="301"/>
      <c r="O577" s="301"/>
      <c r="P577" s="301"/>
      <c r="Q577" s="301"/>
      <c r="R577" s="301"/>
      <c r="S577" s="301"/>
      <c r="T577" s="302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T577" s="303" t="s">
        <v>468</v>
      </c>
      <c r="AU577" s="303" t="s">
        <v>80</v>
      </c>
      <c r="AV577" s="16" t="s">
        <v>90</v>
      </c>
      <c r="AW577" s="16" t="s">
        <v>33</v>
      </c>
      <c r="AX577" s="16" t="s">
        <v>71</v>
      </c>
      <c r="AY577" s="303" t="s">
        <v>133</v>
      </c>
    </row>
    <row r="578" s="17" customFormat="1">
      <c r="A578" s="17"/>
      <c r="B578" s="304"/>
      <c r="C578" s="305"/>
      <c r="D578" s="222" t="s">
        <v>468</v>
      </c>
      <c r="E578" s="306" t="s">
        <v>19</v>
      </c>
      <c r="F578" s="307" t="s">
        <v>865</v>
      </c>
      <c r="G578" s="305"/>
      <c r="H578" s="306" t="s">
        <v>19</v>
      </c>
      <c r="I578" s="308"/>
      <c r="J578" s="305"/>
      <c r="K578" s="305"/>
      <c r="L578" s="309"/>
      <c r="M578" s="310"/>
      <c r="N578" s="311"/>
      <c r="O578" s="311"/>
      <c r="P578" s="311"/>
      <c r="Q578" s="311"/>
      <c r="R578" s="311"/>
      <c r="S578" s="311"/>
      <c r="T578" s="312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T578" s="313" t="s">
        <v>468</v>
      </c>
      <c r="AU578" s="313" t="s">
        <v>80</v>
      </c>
      <c r="AV578" s="17" t="s">
        <v>78</v>
      </c>
      <c r="AW578" s="17" t="s">
        <v>33</v>
      </c>
      <c r="AX578" s="17" t="s">
        <v>71</v>
      </c>
      <c r="AY578" s="313" t="s">
        <v>133</v>
      </c>
    </row>
    <row r="579" s="14" customFormat="1">
      <c r="A579" s="14"/>
      <c r="B579" s="266"/>
      <c r="C579" s="267"/>
      <c r="D579" s="222" t="s">
        <v>468</v>
      </c>
      <c r="E579" s="268" t="s">
        <v>19</v>
      </c>
      <c r="F579" s="269" t="s">
        <v>866</v>
      </c>
      <c r="G579" s="267"/>
      <c r="H579" s="270">
        <v>51.450000000000003</v>
      </c>
      <c r="I579" s="271"/>
      <c r="J579" s="267"/>
      <c r="K579" s="267"/>
      <c r="L579" s="272"/>
      <c r="M579" s="273"/>
      <c r="N579" s="274"/>
      <c r="O579" s="274"/>
      <c r="P579" s="274"/>
      <c r="Q579" s="274"/>
      <c r="R579" s="274"/>
      <c r="S579" s="274"/>
      <c r="T579" s="275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76" t="s">
        <v>468</v>
      </c>
      <c r="AU579" s="276" t="s">
        <v>80</v>
      </c>
      <c r="AV579" s="14" t="s">
        <v>80</v>
      </c>
      <c r="AW579" s="14" t="s">
        <v>33</v>
      </c>
      <c r="AX579" s="14" t="s">
        <v>71</v>
      </c>
      <c r="AY579" s="276" t="s">
        <v>133</v>
      </c>
    </row>
    <row r="580" s="14" customFormat="1">
      <c r="A580" s="14"/>
      <c r="B580" s="266"/>
      <c r="C580" s="267"/>
      <c r="D580" s="222" t="s">
        <v>468</v>
      </c>
      <c r="E580" s="268" t="s">
        <v>19</v>
      </c>
      <c r="F580" s="269" t="s">
        <v>867</v>
      </c>
      <c r="G580" s="267"/>
      <c r="H580" s="270">
        <v>11.375</v>
      </c>
      <c r="I580" s="271"/>
      <c r="J580" s="267"/>
      <c r="K580" s="267"/>
      <c r="L580" s="272"/>
      <c r="M580" s="273"/>
      <c r="N580" s="274"/>
      <c r="O580" s="274"/>
      <c r="P580" s="274"/>
      <c r="Q580" s="274"/>
      <c r="R580" s="274"/>
      <c r="S580" s="274"/>
      <c r="T580" s="275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76" t="s">
        <v>468</v>
      </c>
      <c r="AU580" s="276" t="s">
        <v>80</v>
      </c>
      <c r="AV580" s="14" t="s">
        <v>80</v>
      </c>
      <c r="AW580" s="14" t="s">
        <v>33</v>
      </c>
      <c r="AX580" s="14" t="s">
        <v>71</v>
      </c>
      <c r="AY580" s="276" t="s">
        <v>133</v>
      </c>
    </row>
    <row r="581" s="14" customFormat="1">
      <c r="A581" s="14"/>
      <c r="B581" s="266"/>
      <c r="C581" s="267"/>
      <c r="D581" s="222" t="s">
        <v>468</v>
      </c>
      <c r="E581" s="268" t="s">
        <v>19</v>
      </c>
      <c r="F581" s="269" t="s">
        <v>864</v>
      </c>
      <c r="G581" s="267"/>
      <c r="H581" s="270">
        <v>17.741</v>
      </c>
      <c r="I581" s="271"/>
      <c r="J581" s="267"/>
      <c r="K581" s="267"/>
      <c r="L581" s="272"/>
      <c r="M581" s="273"/>
      <c r="N581" s="274"/>
      <c r="O581" s="274"/>
      <c r="P581" s="274"/>
      <c r="Q581" s="274"/>
      <c r="R581" s="274"/>
      <c r="S581" s="274"/>
      <c r="T581" s="275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76" t="s">
        <v>468</v>
      </c>
      <c r="AU581" s="276" t="s">
        <v>80</v>
      </c>
      <c r="AV581" s="14" t="s">
        <v>80</v>
      </c>
      <c r="AW581" s="14" t="s">
        <v>33</v>
      </c>
      <c r="AX581" s="14" t="s">
        <v>71</v>
      </c>
      <c r="AY581" s="276" t="s">
        <v>133</v>
      </c>
    </row>
    <row r="582" s="16" customFormat="1">
      <c r="A582" s="16"/>
      <c r="B582" s="293"/>
      <c r="C582" s="294"/>
      <c r="D582" s="222" t="s">
        <v>468</v>
      </c>
      <c r="E582" s="295" t="s">
        <v>19</v>
      </c>
      <c r="F582" s="296" t="s">
        <v>656</v>
      </c>
      <c r="G582" s="294"/>
      <c r="H582" s="297">
        <v>80.566000000000002</v>
      </c>
      <c r="I582" s="298"/>
      <c r="J582" s="294"/>
      <c r="K582" s="294"/>
      <c r="L582" s="299"/>
      <c r="M582" s="300"/>
      <c r="N582" s="301"/>
      <c r="O582" s="301"/>
      <c r="P582" s="301"/>
      <c r="Q582" s="301"/>
      <c r="R582" s="301"/>
      <c r="S582" s="301"/>
      <c r="T582" s="302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T582" s="303" t="s">
        <v>468</v>
      </c>
      <c r="AU582" s="303" t="s">
        <v>80</v>
      </c>
      <c r="AV582" s="16" t="s">
        <v>90</v>
      </c>
      <c r="AW582" s="16" t="s">
        <v>33</v>
      </c>
      <c r="AX582" s="16" t="s">
        <v>71</v>
      </c>
      <c r="AY582" s="303" t="s">
        <v>133</v>
      </c>
    </row>
    <row r="583" s="14" customFormat="1">
      <c r="A583" s="14"/>
      <c r="B583" s="266"/>
      <c r="C583" s="267"/>
      <c r="D583" s="222" t="s">
        <v>468</v>
      </c>
      <c r="E583" s="268" t="s">
        <v>19</v>
      </c>
      <c r="F583" s="269" t="s">
        <v>1185</v>
      </c>
      <c r="G583" s="267"/>
      <c r="H583" s="270">
        <v>19.559999999999999</v>
      </c>
      <c r="I583" s="271"/>
      <c r="J583" s="267"/>
      <c r="K583" s="267"/>
      <c r="L583" s="272"/>
      <c r="M583" s="273"/>
      <c r="N583" s="274"/>
      <c r="O583" s="274"/>
      <c r="P583" s="274"/>
      <c r="Q583" s="274"/>
      <c r="R583" s="274"/>
      <c r="S583" s="274"/>
      <c r="T583" s="275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76" t="s">
        <v>468</v>
      </c>
      <c r="AU583" s="276" t="s">
        <v>80</v>
      </c>
      <c r="AV583" s="14" t="s">
        <v>80</v>
      </c>
      <c r="AW583" s="14" t="s">
        <v>33</v>
      </c>
      <c r="AX583" s="14" t="s">
        <v>71</v>
      </c>
      <c r="AY583" s="276" t="s">
        <v>133</v>
      </c>
    </row>
    <row r="584" s="16" customFormat="1">
      <c r="A584" s="16"/>
      <c r="B584" s="293"/>
      <c r="C584" s="294"/>
      <c r="D584" s="222" t="s">
        <v>468</v>
      </c>
      <c r="E584" s="295" t="s">
        <v>19</v>
      </c>
      <c r="F584" s="296" t="s">
        <v>656</v>
      </c>
      <c r="G584" s="294"/>
      <c r="H584" s="297">
        <v>19.559999999999999</v>
      </c>
      <c r="I584" s="298"/>
      <c r="J584" s="294"/>
      <c r="K584" s="294"/>
      <c r="L584" s="299"/>
      <c r="M584" s="300"/>
      <c r="N584" s="301"/>
      <c r="O584" s="301"/>
      <c r="P584" s="301"/>
      <c r="Q584" s="301"/>
      <c r="R584" s="301"/>
      <c r="S584" s="301"/>
      <c r="T584" s="302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T584" s="303" t="s">
        <v>468</v>
      </c>
      <c r="AU584" s="303" t="s">
        <v>80</v>
      </c>
      <c r="AV584" s="16" t="s">
        <v>90</v>
      </c>
      <c r="AW584" s="16" t="s">
        <v>33</v>
      </c>
      <c r="AX584" s="16" t="s">
        <v>71</v>
      </c>
      <c r="AY584" s="303" t="s">
        <v>133</v>
      </c>
    </row>
    <row r="585" s="15" customFormat="1">
      <c r="A585" s="15"/>
      <c r="B585" s="282"/>
      <c r="C585" s="283"/>
      <c r="D585" s="222" t="s">
        <v>468</v>
      </c>
      <c r="E585" s="284" t="s">
        <v>19</v>
      </c>
      <c r="F585" s="285" t="s">
        <v>617</v>
      </c>
      <c r="G585" s="283"/>
      <c r="H585" s="286">
        <v>158.327</v>
      </c>
      <c r="I585" s="287"/>
      <c r="J585" s="283"/>
      <c r="K585" s="283"/>
      <c r="L585" s="288"/>
      <c r="M585" s="289"/>
      <c r="N585" s="290"/>
      <c r="O585" s="290"/>
      <c r="P585" s="290"/>
      <c r="Q585" s="290"/>
      <c r="R585" s="290"/>
      <c r="S585" s="290"/>
      <c r="T585" s="291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T585" s="292" t="s">
        <v>468</v>
      </c>
      <c r="AU585" s="292" t="s">
        <v>80</v>
      </c>
      <c r="AV585" s="15" t="s">
        <v>139</v>
      </c>
      <c r="AW585" s="15" t="s">
        <v>33</v>
      </c>
      <c r="AX585" s="15" t="s">
        <v>78</v>
      </c>
      <c r="AY585" s="292" t="s">
        <v>133</v>
      </c>
    </row>
    <row r="586" s="11" customFormat="1" ht="22.8" customHeight="1">
      <c r="A586" s="11"/>
      <c r="B586" s="195"/>
      <c r="C586" s="196"/>
      <c r="D586" s="197" t="s">
        <v>70</v>
      </c>
      <c r="E586" s="239" t="s">
        <v>1186</v>
      </c>
      <c r="F586" s="239" t="s">
        <v>1187</v>
      </c>
      <c r="G586" s="196"/>
      <c r="H586" s="196"/>
      <c r="I586" s="199"/>
      <c r="J586" s="240">
        <f>BK586</f>
        <v>0</v>
      </c>
      <c r="K586" s="196"/>
      <c r="L586" s="201"/>
      <c r="M586" s="202"/>
      <c r="N586" s="203"/>
      <c r="O586" s="203"/>
      <c r="P586" s="204">
        <f>SUM(P587:P597)</f>
        <v>0</v>
      </c>
      <c r="Q586" s="203"/>
      <c r="R586" s="204">
        <f>SUM(R587:R597)</f>
        <v>0.0077422999999999997</v>
      </c>
      <c r="S586" s="203"/>
      <c r="T586" s="205">
        <f>SUM(T587:T597)</f>
        <v>0</v>
      </c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R586" s="206" t="s">
        <v>80</v>
      </c>
      <c r="AT586" s="207" t="s">
        <v>70</v>
      </c>
      <c r="AU586" s="207" t="s">
        <v>78</v>
      </c>
      <c r="AY586" s="206" t="s">
        <v>133</v>
      </c>
      <c r="BK586" s="208">
        <f>SUM(BK587:BK597)</f>
        <v>0</v>
      </c>
    </row>
    <row r="587" s="2" customFormat="1" ht="16.5" customHeight="1">
      <c r="A587" s="41"/>
      <c r="B587" s="42"/>
      <c r="C587" s="209" t="s">
        <v>374</v>
      </c>
      <c r="D587" s="209" t="s">
        <v>134</v>
      </c>
      <c r="E587" s="210" t="s">
        <v>1188</v>
      </c>
      <c r="F587" s="211" t="s">
        <v>1189</v>
      </c>
      <c r="G587" s="212" t="s">
        <v>441</v>
      </c>
      <c r="H587" s="213">
        <v>4</v>
      </c>
      <c r="I587" s="214"/>
      <c r="J587" s="215">
        <f>ROUND(I587*H587,2)</f>
        <v>0</v>
      </c>
      <c r="K587" s="211" t="s">
        <v>442</v>
      </c>
      <c r="L587" s="47"/>
      <c r="M587" s="216" t="s">
        <v>19</v>
      </c>
      <c r="N587" s="217" t="s">
        <v>42</v>
      </c>
      <c r="O587" s="87"/>
      <c r="P587" s="218">
        <f>O587*H587</f>
        <v>0</v>
      </c>
      <c r="Q587" s="218">
        <v>0</v>
      </c>
      <c r="R587" s="218">
        <f>Q587*H587</f>
        <v>0</v>
      </c>
      <c r="S587" s="218">
        <v>0</v>
      </c>
      <c r="T587" s="219">
        <f>S587*H587</f>
        <v>0</v>
      </c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R587" s="220" t="s">
        <v>170</v>
      </c>
      <c r="AT587" s="220" t="s">
        <v>134</v>
      </c>
      <c r="AU587" s="220" t="s">
        <v>80</v>
      </c>
      <c r="AY587" s="20" t="s">
        <v>133</v>
      </c>
      <c r="BE587" s="221">
        <f>IF(N587="základní",J587,0)</f>
        <v>0</v>
      </c>
      <c r="BF587" s="221">
        <f>IF(N587="snížená",J587,0)</f>
        <v>0</v>
      </c>
      <c r="BG587" s="221">
        <f>IF(N587="zákl. přenesená",J587,0)</f>
        <v>0</v>
      </c>
      <c r="BH587" s="221">
        <f>IF(N587="sníž. přenesená",J587,0)</f>
        <v>0</v>
      </c>
      <c r="BI587" s="221">
        <f>IF(N587="nulová",J587,0)</f>
        <v>0</v>
      </c>
      <c r="BJ587" s="20" t="s">
        <v>78</v>
      </c>
      <c r="BK587" s="221">
        <f>ROUND(I587*H587,2)</f>
        <v>0</v>
      </c>
      <c r="BL587" s="20" t="s">
        <v>170</v>
      </c>
      <c r="BM587" s="220" t="s">
        <v>1190</v>
      </c>
    </row>
    <row r="588" s="2" customFormat="1">
      <c r="A588" s="41"/>
      <c r="B588" s="42"/>
      <c r="C588" s="43"/>
      <c r="D588" s="241" t="s">
        <v>444</v>
      </c>
      <c r="E588" s="43"/>
      <c r="F588" s="242" t="s">
        <v>1191</v>
      </c>
      <c r="G588" s="43"/>
      <c r="H588" s="43"/>
      <c r="I588" s="224"/>
      <c r="J588" s="43"/>
      <c r="K588" s="43"/>
      <c r="L588" s="47"/>
      <c r="M588" s="225"/>
      <c r="N588" s="226"/>
      <c r="O588" s="87"/>
      <c r="P588" s="87"/>
      <c r="Q588" s="87"/>
      <c r="R588" s="87"/>
      <c r="S588" s="87"/>
      <c r="T588" s="88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T588" s="20" t="s">
        <v>444</v>
      </c>
      <c r="AU588" s="20" t="s">
        <v>80</v>
      </c>
    </row>
    <row r="589" s="14" customFormat="1">
      <c r="A589" s="14"/>
      <c r="B589" s="266"/>
      <c r="C589" s="267"/>
      <c r="D589" s="222" t="s">
        <v>468</v>
      </c>
      <c r="E589" s="268" t="s">
        <v>19</v>
      </c>
      <c r="F589" s="269" t="s">
        <v>1192</v>
      </c>
      <c r="G589" s="267"/>
      <c r="H589" s="270">
        <v>4</v>
      </c>
      <c r="I589" s="271"/>
      <c r="J589" s="267"/>
      <c r="K589" s="267"/>
      <c r="L589" s="272"/>
      <c r="M589" s="273"/>
      <c r="N589" s="274"/>
      <c r="O589" s="274"/>
      <c r="P589" s="274"/>
      <c r="Q589" s="274"/>
      <c r="R589" s="274"/>
      <c r="S589" s="274"/>
      <c r="T589" s="275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76" t="s">
        <v>468</v>
      </c>
      <c r="AU589" s="276" t="s">
        <v>80</v>
      </c>
      <c r="AV589" s="14" t="s">
        <v>80</v>
      </c>
      <c r="AW589" s="14" t="s">
        <v>33</v>
      </c>
      <c r="AX589" s="14" t="s">
        <v>78</v>
      </c>
      <c r="AY589" s="276" t="s">
        <v>133</v>
      </c>
    </row>
    <row r="590" s="2" customFormat="1" ht="16.5" customHeight="1">
      <c r="A590" s="41"/>
      <c r="B590" s="42"/>
      <c r="C590" s="256" t="s">
        <v>1193</v>
      </c>
      <c r="D590" s="256" t="s">
        <v>464</v>
      </c>
      <c r="E590" s="257" t="s">
        <v>1194</v>
      </c>
      <c r="F590" s="258" t="s">
        <v>1195</v>
      </c>
      <c r="G590" s="259" t="s">
        <v>441</v>
      </c>
      <c r="H590" s="260">
        <v>4</v>
      </c>
      <c r="I590" s="261"/>
      <c r="J590" s="262">
        <f>ROUND(I590*H590,2)</f>
        <v>0</v>
      </c>
      <c r="K590" s="258" t="s">
        <v>764</v>
      </c>
      <c r="L590" s="263"/>
      <c r="M590" s="264" t="s">
        <v>19</v>
      </c>
      <c r="N590" s="265" t="s">
        <v>42</v>
      </c>
      <c r="O590" s="87"/>
      <c r="P590" s="218">
        <f>O590*H590</f>
        <v>0</v>
      </c>
      <c r="Q590" s="218">
        <v>0.00025000000000000001</v>
      </c>
      <c r="R590" s="218">
        <f>Q590*H590</f>
        <v>0.001</v>
      </c>
      <c r="S590" s="218">
        <v>0</v>
      </c>
      <c r="T590" s="219">
        <f>S590*H590</f>
        <v>0</v>
      </c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R590" s="220" t="s">
        <v>207</v>
      </c>
      <c r="AT590" s="220" t="s">
        <v>464</v>
      </c>
      <c r="AU590" s="220" t="s">
        <v>80</v>
      </c>
      <c r="AY590" s="20" t="s">
        <v>133</v>
      </c>
      <c r="BE590" s="221">
        <f>IF(N590="základní",J590,0)</f>
        <v>0</v>
      </c>
      <c r="BF590" s="221">
        <f>IF(N590="snížená",J590,0)</f>
        <v>0</v>
      </c>
      <c r="BG590" s="221">
        <f>IF(N590="zákl. přenesená",J590,0)</f>
        <v>0</v>
      </c>
      <c r="BH590" s="221">
        <f>IF(N590="sníž. přenesená",J590,0)</f>
        <v>0</v>
      </c>
      <c r="BI590" s="221">
        <f>IF(N590="nulová",J590,0)</f>
        <v>0</v>
      </c>
      <c r="BJ590" s="20" t="s">
        <v>78</v>
      </c>
      <c r="BK590" s="221">
        <f>ROUND(I590*H590,2)</f>
        <v>0</v>
      </c>
      <c r="BL590" s="20" t="s">
        <v>170</v>
      </c>
      <c r="BM590" s="220" t="s">
        <v>1196</v>
      </c>
    </row>
    <row r="591" s="2" customFormat="1" ht="37.8" customHeight="1">
      <c r="A591" s="41"/>
      <c r="B591" s="42"/>
      <c r="C591" s="209" t="s">
        <v>378</v>
      </c>
      <c r="D591" s="209" t="s">
        <v>134</v>
      </c>
      <c r="E591" s="210" t="s">
        <v>1197</v>
      </c>
      <c r="F591" s="211" t="s">
        <v>1198</v>
      </c>
      <c r="G591" s="212" t="s">
        <v>175</v>
      </c>
      <c r="H591" s="213">
        <v>3.5299999999999998</v>
      </c>
      <c r="I591" s="214"/>
      <c r="J591" s="215">
        <f>ROUND(I591*H591,2)</f>
        <v>0</v>
      </c>
      <c r="K591" s="211" t="s">
        <v>442</v>
      </c>
      <c r="L591" s="47"/>
      <c r="M591" s="216" t="s">
        <v>19</v>
      </c>
      <c r="N591" s="217" t="s">
        <v>42</v>
      </c>
      <c r="O591" s="87"/>
      <c r="P591" s="218">
        <f>O591*H591</f>
        <v>0</v>
      </c>
      <c r="Q591" s="218">
        <v>0.00191</v>
      </c>
      <c r="R591" s="218">
        <f>Q591*H591</f>
        <v>0.0067422999999999997</v>
      </c>
      <c r="S591" s="218">
        <v>0</v>
      </c>
      <c r="T591" s="219">
        <f>S591*H591</f>
        <v>0</v>
      </c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R591" s="220" t="s">
        <v>170</v>
      </c>
      <c r="AT591" s="220" t="s">
        <v>134</v>
      </c>
      <c r="AU591" s="220" t="s">
        <v>80</v>
      </c>
      <c r="AY591" s="20" t="s">
        <v>133</v>
      </c>
      <c r="BE591" s="221">
        <f>IF(N591="základní",J591,0)</f>
        <v>0</v>
      </c>
      <c r="BF591" s="221">
        <f>IF(N591="snížená",J591,0)</f>
        <v>0</v>
      </c>
      <c r="BG591" s="221">
        <f>IF(N591="zákl. přenesená",J591,0)</f>
        <v>0</v>
      </c>
      <c r="BH591" s="221">
        <f>IF(N591="sníž. přenesená",J591,0)</f>
        <v>0</v>
      </c>
      <c r="BI591" s="221">
        <f>IF(N591="nulová",J591,0)</f>
        <v>0</v>
      </c>
      <c r="BJ591" s="20" t="s">
        <v>78</v>
      </c>
      <c r="BK591" s="221">
        <f>ROUND(I591*H591,2)</f>
        <v>0</v>
      </c>
      <c r="BL591" s="20" t="s">
        <v>170</v>
      </c>
      <c r="BM591" s="220" t="s">
        <v>1199</v>
      </c>
    </row>
    <row r="592" s="2" customFormat="1">
      <c r="A592" s="41"/>
      <c r="B592" s="42"/>
      <c r="C592" s="43"/>
      <c r="D592" s="241" t="s">
        <v>444</v>
      </c>
      <c r="E592" s="43"/>
      <c r="F592" s="242" t="s">
        <v>1200</v>
      </c>
      <c r="G592" s="43"/>
      <c r="H592" s="43"/>
      <c r="I592" s="224"/>
      <c r="J592" s="43"/>
      <c r="K592" s="43"/>
      <c r="L592" s="47"/>
      <c r="M592" s="225"/>
      <c r="N592" s="226"/>
      <c r="O592" s="87"/>
      <c r="P592" s="87"/>
      <c r="Q592" s="87"/>
      <c r="R592" s="87"/>
      <c r="S592" s="87"/>
      <c r="T592" s="88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T592" s="20" t="s">
        <v>444</v>
      </c>
      <c r="AU592" s="20" t="s">
        <v>80</v>
      </c>
    </row>
    <row r="593" s="14" customFormat="1">
      <c r="A593" s="14"/>
      <c r="B593" s="266"/>
      <c r="C593" s="267"/>
      <c r="D593" s="222" t="s">
        <v>468</v>
      </c>
      <c r="E593" s="268" t="s">
        <v>19</v>
      </c>
      <c r="F593" s="269" t="s">
        <v>1201</v>
      </c>
      <c r="G593" s="267"/>
      <c r="H593" s="270">
        <v>1.0900000000000001</v>
      </c>
      <c r="I593" s="271"/>
      <c r="J593" s="267"/>
      <c r="K593" s="267"/>
      <c r="L593" s="272"/>
      <c r="M593" s="273"/>
      <c r="N593" s="274"/>
      <c r="O593" s="274"/>
      <c r="P593" s="274"/>
      <c r="Q593" s="274"/>
      <c r="R593" s="274"/>
      <c r="S593" s="274"/>
      <c r="T593" s="275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76" t="s">
        <v>468</v>
      </c>
      <c r="AU593" s="276" t="s">
        <v>80</v>
      </c>
      <c r="AV593" s="14" t="s">
        <v>80</v>
      </c>
      <c r="AW593" s="14" t="s">
        <v>33</v>
      </c>
      <c r="AX593" s="14" t="s">
        <v>71</v>
      </c>
      <c r="AY593" s="276" t="s">
        <v>133</v>
      </c>
    </row>
    <row r="594" s="14" customFormat="1">
      <c r="A594" s="14"/>
      <c r="B594" s="266"/>
      <c r="C594" s="267"/>
      <c r="D594" s="222" t="s">
        <v>468</v>
      </c>
      <c r="E594" s="268" t="s">
        <v>19</v>
      </c>
      <c r="F594" s="269" t="s">
        <v>1202</v>
      </c>
      <c r="G594" s="267"/>
      <c r="H594" s="270">
        <v>0.5</v>
      </c>
      <c r="I594" s="271"/>
      <c r="J594" s="267"/>
      <c r="K594" s="267"/>
      <c r="L594" s="272"/>
      <c r="M594" s="273"/>
      <c r="N594" s="274"/>
      <c r="O594" s="274"/>
      <c r="P594" s="274"/>
      <c r="Q594" s="274"/>
      <c r="R594" s="274"/>
      <c r="S594" s="274"/>
      <c r="T594" s="275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76" t="s">
        <v>468</v>
      </c>
      <c r="AU594" s="276" t="s">
        <v>80</v>
      </c>
      <c r="AV594" s="14" t="s">
        <v>80</v>
      </c>
      <c r="AW594" s="14" t="s">
        <v>33</v>
      </c>
      <c r="AX594" s="14" t="s">
        <v>71</v>
      </c>
      <c r="AY594" s="276" t="s">
        <v>133</v>
      </c>
    </row>
    <row r="595" s="14" customFormat="1">
      <c r="A595" s="14"/>
      <c r="B595" s="266"/>
      <c r="C595" s="267"/>
      <c r="D595" s="222" t="s">
        <v>468</v>
      </c>
      <c r="E595" s="268" t="s">
        <v>19</v>
      </c>
      <c r="F595" s="269" t="s">
        <v>1203</v>
      </c>
      <c r="G595" s="267"/>
      <c r="H595" s="270">
        <v>1</v>
      </c>
      <c r="I595" s="271"/>
      <c r="J595" s="267"/>
      <c r="K595" s="267"/>
      <c r="L595" s="272"/>
      <c r="M595" s="273"/>
      <c r="N595" s="274"/>
      <c r="O595" s="274"/>
      <c r="P595" s="274"/>
      <c r="Q595" s="274"/>
      <c r="R595" s="274"/>
      <c r="S595" s="274"/>
      <c r="T595" s="275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T595" s="276" t="s">
        <v>468</v>
      </c>
      <c r="AU595" s="276" t="s">
        <v>80</v>
      </c>
      <c r="AV595" s="14" t="s">
        <v>80</v>
      </c>
      <c r="AW595" s="14" t="s">
        <v>33</v>
      </c>
      <c r="AX595" s="14" t="s">
        <v>71</v>
      </c>
      <c r="AY595" s="276" t="s">
        <v>133</v>
      </c>
    </row>
    <row r="596" s="14" customFormat="1">
      <c r="A596" s="14"/>
      <c r="B596" s="266"/>
      <c r="C596" s="267"/>
      <c r="D596" s="222" t="s">
        <v>468</v>
      </c>
      <c r="E596" s="268" t="s">
        <v>19</v>
      </c>
      <c r="F596" s="269" t="s">
        <v>1204</v>
      </c>
      <c r="G596" s="267"/>
      <c r="H596" s="270">
        <v>0.93999999999999995</v>
      </c>
      <c r="I596" s="271"/>
      <c r="J596" s="267"/>
      <c r="K596" s="267"/>
      <c r="L596" s="272"/>
      <c r="M596" s="273"/>
      <c r="N596" s="274"/>
      <c r="O596" s="274"/>
      <c r="P596" s="274"/>
      <c r="Q596" s="274"/>
      <c r="R596" s="274"/>
      <c r="S596" s="274"/>
      <c r="T596" s="275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76" t="s">
        <v>468</v>
      </c>
      <c r="AU596" s="276" t="s">
        <v>80</v>
      </c>
      <c r="AV596" s="14" t="s">
        <v>80</v>
      </c>
      <c r="AW596" s="14" t="s">
        <v>33</v>
      </c>
      <c r="AX596" s="14" t="s">
        <v>71</v>
      </c>
      <c r="AY596" s="276" t="s">
        <v>133</v>
      </c>
    </row>
    <row r="597" s="15" customFormat="1">
      <c r="A597" s="15"/>
      <c r="B597" s="282"/>
      <c r="C597" s="283"/>
      <c r="D597" s="222" t="s">
        <v>468</v>
      </c>
      <c r="E597" s="284" t="s">
        <v>19</v>
      </c>
      <c r="F597" s="285" t="s">
        <v>617</v>
      </c>
      <c r="G597" s="283"/>
      <c r="H597" s="286">
        <v>3.5299999999999998</v>
      </c>
      <c r="I597" s="287"/>
      <c r="J597" s="283"/>
      <c r="K597" s="283"/>
      <c r="L597" s="288"/>
      <c r="M597" s="289"/>
      <c r="N597" s="290"/>
      <c r="O597" s="290"/>
      <c r="P597" s="290"/>
      <c r="Q597" s="290"/>
      <c r="R597" s="290"/>
      <c r="S597" s="290"/>
      <c r="T597" s="291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T597" s="292" t="s">
        <v>468</v>
      </c>
      <c r="AU597" s="292" t="s">
        <v>80</v>
      </c>
      <c r="AV597" s="15" t="s">
        <v>139</v>
      </c>
      <c r="AW597" s="15" t="s">
        <v>33</v>
      </c>
      <c r="AX597" s="15" t="s">
        <v>78</v>
      </c>
      <c r="AY597" s="292" t="s">
        <v>133</v>
      </c>
    </row>
    <row r="598" s="11" customFormat="1" ht="25.92" customHeight="1">
      <c r="A598" s="11"/>
      <c r="B598" s="195"/>
      <c r="C598" s="196"/>
      <c r="D598" s="197" t="s">
        <v>70</v>
      </c>
      <c r="E598" s="198" t="s">
        <v>1205</v>
      </c>
      <c r="F598" s="198" t="s">
        <v>1206</v>
      </c>
      <c r="G598" s="196"/>
      <c r="H598" s="196"/>
      <c r="I598" s="199"/>
      <c r="J598" s="200">
        <f>BK598</f>
        <v>0</v>
      </c>
      <c r="K598" s="196"/>
      <c r="L598" s="201"/>
      <c r="M598" s="202"/>
      <c r="N598" s="203"/>
      <c r="O598" s="203"/>
      <c r="P598" s="204">
        <f>P599+P602+P606+P609+P613</f>
        <v>0</v>
      </c>
      <c r="Q598" s="203"/>
      <c r="R598" s="204">
        <f>R599+R602+R606+R609+R613</f>
        <v>0</v>
      </c>
      <c r="S598" s="203"/>
      <c r="T598" s="205">
        <f>T599+T602+T606+T609+T613</f>
        <v>0</v>
      </c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R598" s="206" t="s">
        <v>155</v>
      </c>
      <c r="AT598" s="207" t="s">
        <v>70</v>
      </c>
      <c r="AU598" s="207" t="s">
        <v>71</v>
      </c>
      <c r="AY598" s="206" t="s">
        <v>133</v>
      </c>
      <c r="BK598" s="208">
        <f>BK599+BK602+BK606+BK609+BK613</f>
        <v>0</v>
      </c>
    </row>
    <row r="599" s="11" customFormat="1" ht="22.8" customHeight="1">
      <c r="A599" s="11"/>
      <c r="B599" s="195"/>
      <c r="C599" s="196"/>
      <c r="D599" s="197" t="s">
        <v>70</v>
      </c>
      <c r="E599" s="239" t="s">
        <v>1207</v>
      </c>
      <c r="F599" s="239" t="s">
        <v>1208</v>
      </c>
      <c r="G599" s="196"/>
      <c r="H599" s="196"/>
      <c r="I599" s="199"/>
      <c r="J599" s="240">
        <f>BK599</f>
        <v>0</v>
      </c>
      <c r="K599" s="196"/>
      <c r="L599" s="201"/>
      <c r="M599" s="202"/>
      <c r="N599" s="203"/>
      <c r="O599" s="203"/>
      <c r="P599" s="204">
        <f>SUM(P600:P601)</f>
        <v>0</v>
      </c>
      <c r="Q599" s="203"/>
      <c r="R599" s="204">
        <f>SUM(R600:R601)</f>
        <v>0</v>
      </c>
      <c r="S599" s="203"/>
      <c r="T599" s="205">
        <f>SUM(T600:T601)</f>
        <v>0</v>
      </c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R599" s="206" t="s">
        <v>155</v>
      </c>
      <c r="AT599" s="207" t="s">
        <v>70</v>
      </c>
      <c r="AU599" s="207" t="s">
        <v>78</v>
      </c>
      <c r="AY599" s="206" t="s">
        <v>133</v>
      </c>
      <c r="BK599" s="208">
        <f>SUM(BK600:BK601)</f>
        <v>0</v>
      </c>
    </row>
    <row r="600" s="2" customFormat="1" ht="24.15" customHeight="1">
      <c r="A600" s="41"/>
      <c r="B600" s="42"/>
      <c r="C600" s="209" t="s">
        <v>1209</v>
      </c>
      <c r="D600" s="209" t="s">
        <v>134</v>
      </c>
      <c r="E600" s="210" t="s">
        <v>1210</v>
      </c>
      <c r="F600" s="211" t="s">
        <v>1211</v>
      </c>
      <c r="G600" s="212" t="s">
        <v>1212</v>
      </c>
      <c r="H600" s="213">
        <v>1</v>
      </c>
      <c r="I600" s="214"/>
      <c r="J600" s="215">
        <f>ROUND(I600*H600,2)</f>
        <v>0</v>
      </c>
      <c r="K600" s="211" t="s">
        <v>442</v>
      </c>
      <c r="L600" s="47"/>
      <c r="M600" s="216" t="s">
        <v>19</v>
      </c>
      <c r="N600" s="217" t="s">
        <v>42</v>
      </c>
      <c r="O600" s="87"/>
      <c r="P600" s="218">
        <f>O600*H600</f>
        <v>0</v>
      </c>
      <c r="Q600" s="218">
        <v>0</v>
      </c>
      <c r="R600" s="218">
        <f>Q600*H600</f>
        <v>0</v>
      </c>
      <c r="S600" s="218">
        <v>0</v>
      </c>
      <c r="T600" s="219">
        <f>S600*H600</f>
        <v>0</v>
      </c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R600" s="220" t="s">
        <v>1213</v>
      </c>
      <c r="AT600" s="220" t="s">
        <v>134</v>
      </c>
      <c r="AU600" s="220" t="s">
        <v>80</v>
      </c>
      <c r="AY600" s="20" t="s">
        <v>133</v>
      </c>
      <c r="BE600" s="221">
        <f>IF(N600="základní",J600,0)</f>
        <v>0</v>
      </c>
      <c r="BF600" s="221">
        <f>IF(N600="snížená",J600,0)</f>
        <v>0</v>
      </c>
      <c r="BG600" s="221">
        <f>IF(N600="zákl. přenesená",J600,0)</f>
        <v>0</v>
      </c>
      <c r="BH600" s="221">
        <f>IF(N600="sníž. přenesená",J600,0)</f>
        <v>0</v>
      </c>
      <c r="BI600" s="221">
        <f>IF(N600="nulová",J600,0)</f>
        <v>0</v>
      </c>
      <c r="BJ600" s="20" t="s">
        <v>78</v>
      </c>
      <c r="BK600" s="221">
        <f>ROUND(I600*H600,2)</f>
        <v>0</v>
      </c>
      <c r="BL600" s="20" t="s">
        <v>1213</v>
      </c>
      <c r="BM600" s="220" t="s">
        <v>1214</v>
      </c>
    </row>
    <row r="601" s="2" customFormat="1">
      <c r="A601" s="41"/>
      <c r="B601" s="42"/>
      <c r="C601" s="43"/>
      <c r="D601" s="241" t="s">
        <v>444</v>
      </c>
      <c r="E601" s="43"/>
      <c r="F601" s="242" t="s">
        <v>1215</v>
      </c>
      <c r="G601" s="43"/>
      <c r="H601" s="43"/>
      <c r="I601" s="224"/>
      <c r="J601" s="43"/>
      <c r="K601" s="43"/>
      <c r="L601" s="47"/>
      <c r="M601" s="225"/>
      <c r="N601" s="226"/>
      <c r="O601" s="87"/>
      <c r="P601" s="87"/>
      <c r="Q601" s="87"/>
      <c r="R601" s="87"/>
      <c r="S601" s="87"/>
      <c r="T601" s="88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T601" s="20" t="s">
        <v>444</v>
      </c>
      <c r="AU601" s="20" t="s">
        <v>80</v>
      </c>
    </row>
    <row r="602" s="11" customFormat="1" ht="22.8" customHeight="1">
      <c r="A602" s="11"/>
      <c r="B602" s="195"/>
      <c r="C602" s="196"/>
      <c r="D602" s="197" t="s">
        <v>70</v>
      </c>
      <c r="E602" s="239" t="s">
        <v>1216</v>
      </c>
      <c r="F602" s="239" t="s">
        <v>1217</v>
      </c>
      <c r="G602" s="196"/>
      <c r="H602" s="196"/>
      <c r="I602" s="199"/>
      <c r="J602" s="240">
        <f>BK602</f>
        <v>0</v>
      </c>
      <c r="K602" s="196"/>
      <c r="L602" s="201"/>
      <c r="M602" s="202"/>
      <c r="N602" s="203"/>
      <c r="O602" s="203"/>
      <c r="P602" s="204">
        <f>SUM(P603:P605)</f>
        <v>0</v>
      </c>
      <c r="Q602" s="203"/>
      <c r="R602" s="204">
        <f>SUM(R603:R605)</f>
        <v>0</v>
      </c>
      <c r="S602" s="203"/>
      <c r="T602" s="205">
        <f>SUM(T603:T605)</f>
        <v>0</v>
      </c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R602" s="206" t="s">
        <v>155</v>
      </c>
      <c r="AT602" s="207" t="s">
        <v>70</v>
      </c>
      <c r="AU602" s="207" t="s">
        <v>78</v>
      </c>
      <c r="AY602" s="206" t="s">
        <v>133</v>
      </c>
      <c r="BK602" s="208">
        <f>SUM(BK603:BK605)</f>
        <v>0</v>
      </c>
    </row>
    <row r="603" s="2" customFormat="1" ht="24.15" customHeight="1">
      <c r="A603" s="41"/>
      <c r="B603" s="42"/>
      <c r="C603" s="209" t="s">
        <v>382</v>
      </c>
      <c r="D603" s="209" t="s">
        <v>134</v>
      </c>
      <c r="E603" s="210" t="s">
        <v>1218</v>
      </c>
      <c r="F603" s="211" t="s">
        <v>1219</v>
      </c>
      <c r="G603" s="212" t="s">
        <v>1212</v>
      </c>
      <c r="H603" s="213">
        <v>1</v>
      </c>
      <c r="I603" s="214"/>
      <c r="J603" s="215">
        <f>ROUND(I603*H603,2)</f>
        <v>0</v>
      </c>
      <c r="K603" s="211" t="s">
        <v>442</v>
      </c>
      <c r="L603" s="47"/>
      <c r="M603" s="216" t="s">
        <v>19</v>
      </c>
      <c r="N603" s="217" t="s">
        <v>42</v>
      </c>
      <c r="O603" s="87"/>
      <c r="P603" s="218">
        <f>O603*H603</f>
        <v>0</v>
      </c>
      <c r="Q603" s="218">
        <v>0</v>
      </c>
      <c r="R603" s="218">
        <f>Q603*H603</f>
        <v>0</v>
      </c>
      <c r="S603" s="218">
        <v>0</v>
      </c>
      <c r="T603" s="219">
        <f>S603*H603</f>
        <v>0</v>
      </c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R603" s="220" t="s">
        <v>1213</v>
      </c>
      <c r="AT603" s="220" t="s">
        <v>134</v>
      </c>
      <c r="AU603" s="220" t="s">
        <v>80</v>
      </c>
      <c r="AY603" s="20" t="s">
        <v>133</v>
      </c>
      <c r="BE603" s="221">
        <f>IF(N603="základní",J603,0)</f>
        <v>0</v>
      </c>
      <c r="BF603" s="221">
        <f>IF(N603="snížená",J603,0)</f>
        <v>0</v>
      </c>
      <c r="BG603" s="221">
        <f>IF(N603="zákl. přenesená",J603,0)</f>
        <v>0</v>
      </c>
      <c r="BH603" s="221">
        <f>IF(N603="sníž. přenesená",J603,0)</f>
        <v>0</v>
      </c>
      <c r="BI603" s="221">
        <f>IF(N603="nulová",J603,0)</f>
        <v>0</v>
      </c>
      <c r="BJ603" s="20" t="s">
        <v>78</v>
      </c>
      <c r="BK603" s="221">
        <f>ROUND(I603*H603,2)</f>
        <v>0</v>
      </c>
      <c r="BL603" s="20" t="s">
        <v>1213</v>
      </c>
      <c r="BM603" s="220" t="s">
        <v>1220</v>
      </c>
    </row>
    <row r="604" s="2" customFormat="1">
      <c r="A604" s="41"/>
      <c r="B604" s="42"/>
      <c r="C604" s="43"/>
      <c r="D604" s="241" t="s">
        <v>444</v>
      </c>
      <c r="E604" s="43"/>
      <c r="F604" s="242" t="s">
        <v>1221</v>
      </c>
      <c r="G604" s="43"/>
      <c r="H604" s="43"/>
      <c r="I604" s="224"/>
      <c r="J604" s="43"/>
      <c r="K604" s="43"/>
      <c r="L604" s="47"/>
      <c r="M604" s="225"/>
      <c r="N604" s="226"/>
      <c r="O604" s="87"/>
      <c r="P604" s="87"/>
      <c r="Q604" s="87"/>
      <c r="R604" s="87"/>
      <c r="S604" s="87"/>
      <c r="T604" s="88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T604" s="20" t="s">
        <v>444</v>
      </c>
      <c r="AU604" s="20" t="s">
        <v>80</v>
      </c>
    </row>
    <row r="605" s="2" customFormat="1">
      <c r="A605" s="41"/>
      <c r="B605" s="42"/>
      <c r="C605" s="43"/>
      <c r="D605" s="222" t="s">
        <v>140</v>
      </c>
      <c r="E605" s="43"/>
      <c r="F605" s="223" t="s">
        <v>1222</v>
      </c>
      <c r="G605" s="43"/>
      <c r="H605" s="43"/>
      <c r="I605" s="224"/>
      <c r="J605" s="43"/>
      <c r="K605" s="43"/>
      <c r="L605" s="47"/>
      <c r="M605" s="225"/>
      <c r="N605" s="226"/>
      <c r="O605" s="87"/>
      <c r="P605" s="87"/>
      <c r="Q605" s="87"/>
      <c r="R605" s="87"/>
      <c r="S605" s="87"/>
      <c r="T605" s="88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T605" s="20" t="s">
        <v>140</v>
      </c>
      <c r="AU605" s="20" t="s">
        <v>80</v>
      </c>
    </row>
    <row r="606" s="11" customFormat="1" ht="22.8" customHeight="1">
      <c r="A606" s="11"/>
      <c r="B606" s="195"/>
      <c r="C606" s="196"/>
      <c r="D606" s="197" t="s">
        <v>70</v>
      </c>
      <c r="E606" s="239" t="s">
        <v>1223</v>
      </c>
      <c r="F606" s="239" t="s">
        <v>405</v>
      </c>
      <c r="G606" s="196"/>
      <c r="H606" s="196"/>
      <c r="I606" s="199"/>
      <c r="J606" s="240">
        <f>BK606</f>
        <v>0</v>
      </c>
      <c r="K606" s="196"/>
      <c r="L606" s="201"/>
      <c r="M606" s="202"/>
      <c r="N606" s="203"/>
      <c r="O606" s="203"/>
      <c r="P606" s="204">
        <f>SUM(P607:P608)</f>
        <v>0</v>
      </c>
      <c r="Q606" s="203"/>
      <c r="R606" s="204">
        <f>SUM(R607:R608)</f>
        <v>0</v>
      </c>
      <c r="S606" s="203"/>
      <c r="T606" s="205">
        <f>SUM(T607:T608)</f>
        <v>0</v>
      </c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R606" s="206" t="s">
        <v>155</v>
      </c>
      <c r="AT606" s="207" t="s">
        <v>70</v>
      </c>
      <c r="AU606" s="207" t="s">
        <v>78</v>
      </c>
      <c r="AY606" s="206" t="s">
        <v>133</v>
      </c>
      <c r="BK606" s="208">
        <f>SUM(BK607:BK608)</f>
        <v>0</v>
      </c>
    </row>
    <row r="607" s="2" customFormat="1" ht="24.15" customHeight="1">
      <c r="A607" s="41"/>
      <c r="B607" s="42"/>
      <c r="C607" s="209" t="s">
        <v>1224</v>
      </c>
      <c r="D607" s="209" t="s">
        <v>134</v>
      </c>
      <c r="E607" s="210" t="s">
        <v>1225</v>
      </c>
      <c r="F607" s="211" t="s">
        <v>1226</v>
      </c>
      <c r="G607" s="212" t="s">
        <v>1212</v>
      </c>
      <c r="H607" s="213">
        <v>1</v>
      </c>
      <c r="I607" s="214"/>
      <c r="J607" s="215">
        <f>ROUND(I607*H607,2)</f>
        <v>0</v>
      </c>
      <c r="K607" s="211" t="s">
        <v>442</v>
      </c>
      <c r="L607" s="47"/>
      <c r="M607" s="216" t="s">
        <v>19</v>
      </c>
      <c r="N607" s="217" t="s">
        <v>42</v>
      </c>
      <c r="O607" s="87"/>
      <c r="P607" s="218">
        <f>O607*H607</f>
        <v>0</v>
      </c>
      <c r="Q607" s="218">
        <v>0</v>
      </c>
      <c r="R607" s="218">
        <f>Q607*H607</f>
        <v>0</v>
      </c>
      <c r="S607" s="218">
        <v>0</v>
      </c>
      <c r="T607" s="219">
        <f>S607*H607</f>
        <v>0</v>
      </c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R607" s="220" t="s">
        <v>1213</v>
      </c>
      <c r="AT607" s="220" t="s">
        <v>134</v>
      </c>
      <c r="AU607" s="220" t="s">
        <v>80</v>
      </c>
      <c r="AY607" s="20" t="s">
        <v>133</v>
      </c>
      <c r="BE607" s="221">
        <f>IF(N607="základní",J607,0)</f>
        <v>0</v>
      </c>
      <c r="BF607" s="221">
        <f>IF(N607="snížená",J607,0)</f>
        <v>0</v>
      </c>
      <c r="BG607" s="221">
        <f>IF(N607="zákl. přenesená",J607,0)</f>
        <v>0</v>
      </c>
      <c r="BH607" s="221">
        <f>IF(N607="sníž. přenesená",J607,0)</f>
        <v>0</v>
      </c>
      <c r="BI607" s="221">
        <f>IF(N607="nulová",J607,0)</f>
        <v>0</v>
      </c>
      <c r="BJ607" s="20" t="s">
        <v>78</v>
      </c>
      <c r="BK607" s="221">
        <f>ROUND(I607*H607,2)</f>
        <v>0</v>
      </c>
      <c r="BL607" s="20" t="s">
        <v>1213</v>
      </c>
      <c r="BM607" s="220" t="s">
        <v>1227</v>
      </c>
    </row>
    <row r="608" s="2" customFormat="1">
      <c r="A608" s="41"/>
      <c r="B608" s="42"/>
      <c r="C608" s="43"/>
      <c r="D608" s="241" t="s">
        <v>444</v>
      </c>
      <c r="E608" s="43"/>
      <c r="F608" s="242" t="s">
        <v>1228</v>
      </c>
      <c r="G608" s="43"/>
      <c r="H608" s="43"/>
      <c r="I608" s="224"/>
      <c r="J608" s="43"/>
      <c r="K608" s="43"/>
      <c r="L608" s="47"/>
      <c r="M608" s="225"/>
      <c r="N608" s="226"/>
      <c r="O608" s="87"/>
      <c r="P608" s="87"/>
      <c r="Q608" s="87"/>
      <c r="R608" s="87"/>
      <c r="S608" s="87"/>
      <c r="T608" s="88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T608" s="20" t="s">
        <v>444</v>
      </c>
      <c r="AU608" s="20" t="s">
        <v>80</v>
      </c>
    </row>
    <row r="609" s="11" customFormat="1" ht="22.8" customHeight="1">
      <c r="A609" s="11"/>
      <c r="B609" s="195"/>
      <c r="C609" s="196"/>
      <c r="D609" s="197" t="s">
        <v>70</v>
      </c>
      <c r="E609" s="239" t="s">
        <v>1229</v>
      </c>
      <c r="F609" s="239" t="s">
        <v>409</v>
      </c>
      <c r="G609" s="196"/>
      <c r="H609" s="196"/>
      <c r="I609" s="199"/>
      <c r="J609" s="240">
        <f>BK609</f>
        <v>0</v>
      </c>
      <c r="K609" s="196"/>
      <c r="L609" s="201"/>
      <c r="M609" s="202"/>
      <c r="N609" s="203"/>
      <c r="O609" s="203"/>
      <c r="P609" s="204">
        <f>SUM(P610:P612)</f>
        <v>0</v>
      </c>
      <c r="Q609" s="203"/>
      <c r="R609" s="204">
        <f>SUM(R610:R612)</f>
        <v>0</v>
      </c>
      <c r="S609" s="203"/>
      <c r="T609" s="205">
        <f>SUM(T610:T612)</f>
        <v>0</v>
      </c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R609" s="206" t="s">
        <v>155</v>
      </c>
      <c r="AT609" s="207" t="s">
        <v>70</v>
      </c>
      <c r="AU609" s="207" t="s">
        <v>78</v>
      </c>
      <c r="AY609" s="206" t="s">
        <v>133</v>
      </c>
      <c r="BK609" s="208">
        <f>SUM(BK610:BK612)</f>
        <v>0</v>
      </c>
    </row>
    <row r="610" s="2" customFormat="1" ht="24.15" customHeight="1">
      <c r="A610" s="41"/>
      <c r="B610" s="42"/>
      <c r="C610" s="209" t="s">
        <v>386</v>
      </c>
      <c r="D610" s="209" t="s">
        <v>134</v>
      </c>
      <c r="E610" s="210" t="s">
        <v>1230</v>
      </c>
      <c r="F610" s="211" t="s">
        <v>1231</v>
      </c>
      <c r="G610" s="212" t="s">
        <v>1212</v>
      </c>
      <c r="H610" s="213">
        <v>1</v>
      </c>
      <c r="I610" s="214"/>
      <c r="J610" s="215">
        <f>ROUND(I610*H610,2)</f>
        <v>0</v>
      </c>
      <c r="K610" s="211" t="s">
        <v>1232</v>
      </c>
      <c r="L610" s="47"/>
      <c r="M610" s="216" t="s">
        <v>19</v>
      </c>
      <c r="N610" s="217" t="s">
        <v>42</v>
      </c>
      <c r="O610" s="87"/>
      <c r="P610" s="218">
        <f>O610*H610</f>
        <v>0</v>
      </c>
      <c r="Q610" s="218">
        <v>0</v>
      </c>
      <c r="R610" s="218">
        <f>Q610*H610</f>
        <v>0</v>
      </c>
      <c r="S610" s="218">
        <v>0</v>
      </c>
      <c r="T610" s="219">
        <f>S610*H610</f>
        <v>0</v>
      </c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R610" s="220" t="s">
        <v>1213</v>
      </c>
      <c r="AT610" s="220" t="s">
        <v>134</v>
      </c>
      <c r="AU610" s="220" t="s">
        <v>80</v>
      </c>
      <c r="AY610" s="20" t="s">
        <v>133</v>
      </c>
      <c r="BE610" s="221">
        <f>IF(N610="základní",J610,0)</f>
        <v>0</v>
      </c>
      <c r="BF610" s="221">
        <f>IF(N610="snížená",J610,0)</f>
        <v>0</v>
      </c>
      <c r="BG610" s="221">
        <f>IF(N610="zákl. přenesená",J610,0)</f>
        <v>0</v>
      </c>
      <c r="BH610" s="221">
        <f>IF(N610="sníž. přenesená",J610,0)</f>
        <v>0</v>
      </c>
      <c r="BI610" s="221">
        <f>IF(N610="nulová",J610,0)</f>
        <v>0</v>
      </c>
      <c r="BJ610" s="20" t="s">
        <v>78</v>
      </c>
      <c r="BK610" s="221">
        <f>ROUND(I610*H610,2)</f>
        <v>0</v>
      </c>
      <c r="BL610" s="20" t="s">
        <v>1213</v>
      </c>
      <c r="BM610" s="220" t="s">
        <v>1233</v>
      </c>
    </row>
    <row r="611" s="2" customFormat="1">
      <c r="A611" s="41"/>
      <c r="B611" s="42"/>
      <c r="C611" s="43"/>
      <c r="D611" s="241" t="s">
        <v>444</v>
      </c>
      <c r="E611" s="43"/>
      <c r="F611" s="242" t="s">
        <v>1234</v>
      </c>
      <c r="G611" s="43"/>
      <c r="H611" s="43"/>
      <c r="I611" s="224"/>
      <c r="J611" s="43"/>
      <c r="K611" s="43"/>
      <c r="L611" s="47"/>
      <c r="M611" s="225"/>
      <c r="N611" s="226"/>
      <c r="O611" s="87"/>
      <c r="P611" s="87"/>
      <c r="Q611" s="87"/>
      <c r="R611" s="87"/>
      <c r="S611" s="87"/>
      <c r="T611" s="88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T611" s="20" t="s">
        <v>444</v>
      </c>
      <c r="AU611" s="20" t="s">
        <v>80</v>
      </c>
    </row>
    <row r="612" s="2" customFormat="1">
      <c r="A612" s="41"/>
      <c r="B612" s="42"/>
      <c r="C612" s="43"/>
      <c r="D612" s="222" t="s">
        <v>140</v>
      </c>
      <c r="E612" s="43"/>
      <c r="F612" s="223" t="s">
        <v>1235</v>
      </c>
      <c r="G612" s="43"/>
      <c r="H612" s="43"/>
      <c r="I612" s="224"/>
      <c r="J612" s="43"/>
      <c r="K612" s="43"/>
      <c r="L612" s="47"/>
      <c r="M612" s="225"/>
      <c r="N612" s="226"/>
      <c r="O612" s="87"/>
      <c r="P612" s="87"/>
      <c r="Q612" s="87"/>
      <c r="R612" s="87"/>
      <c r="S612" s="87"/>
      <c r="T612" s="88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T612" s="20" t="s">
        <v>140</v>
      </c>
      <c r="AU612" s="20" t="s">
        <v>80</v>
      </c>
    </row>
    <row r="613" s="11" customFormat="1" ht="22.8" customHeight="1">
      <c r="A613" s="11"/>
      <c r="B613" s="195"/>
      <c r="C613" s="196"/>
      <c r="D613" s="197" t="s">
        <v>70</v>
      </c>
      <c r="E613" s="239" t="s">
        <v>1236</v>
      </c>
      <c r="F613" s="239" t="s">
        <v>402</v>
      </c>
      <c r="G613" s="196"/>
      <c r="H613" s="196"/>
      <c r="I613" s="199"/>
      <c r="J613" s="240">
        <f>BK613</f>
        <v>0</v>
      </c>
      <c r="K613" s="196"/>
      <c r="L613" s="201"/>
      <c r="M613" s="202"/>
      <c r="N613" s="203"/>
      <c r="O613" s="203"/>
      <c r="P613" s="204">
        <f>SUM(P614:P616)</f>
        <v>0</v>
      </c>
      <c r="Q613" s="203"/>
      <c r="R613" s="204">
        <f>SUM(R614:R616)</f>
        <v>0</v>
      </c>
      <c r="S613" s="203"/>
      <c r="T613" s="205">
        <f>SUM(T614:T616)</f>
        <v>0</v>
      </c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R613" s="206" t="s">
        <v>155</v>
      </c>
      <c r="AT613" s="207" t="s">
        <v>70</v>
      </c>
      <c r="AU613" s="207" t="s">
        <v>78</v>
      </c>
      <c r="AY613" s="206" t="s">
        <v>133</v>
      </c>
      <c r="BK613" s="208">
        <f>SUM(BK614:BK616)</f>
        <v>0</v>
      </c>
    </row>
    <row r="614" s="2" customFormat="1" ht="24.15" customHeight="1">
      <c r="A614" s="41"/>
      <c r="B614" s="42"/>
      <c r="C614" s="209" t="s">
        <v>1237</v>
      </c>
      <c r="D614" s="209" t="s">
        <v>134</v>
      </c>
      <c r="E614" s="210" t="s">
        <v>1238</v>
      </c>
      <c r="F614" s="211" t="s">
        <v>402</v>
      </c>
      <c r="G614" s="212" t="s">
        <v>1212</v>
      </c>
      <c r="H614" s="213">
        <v>1</v>
      </c>
      <c r="I614" s="214"/>
      <c r="J614" s="215">
        <f>ROUND(I614*H614,2)</f>
        <v>0</v>
      </c>
      <c r="K614" s="211" t="s">
        <v>442</v>
      </c>
      <c r="L614" s="47"/>
      <c r="M614" s="216" t="s">
        <v>19</v>
      </c>
      <c r="N614" s="217" t="s">
        <v>42</v>
      </c>
      <c r="O614" s="87"/>
      <c r="P614" s="218">
        <f>O614*H614</f>
        <v>0</v>
      </c>
      <c r="Q614" s="218">
        <v>0</v>
      </c>
      <c r="R614" s="218">
        <f>Q614*H614</f>
        <v>0</v>
      </c>
      <c r="S614" s="218">
        <v>0</v>
      </c>
      <c r="T614" s="219">
        <f>S614*H614</f>
        <v>0</v>
      </c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R614" s="220" t="s">
        <v>1213</v>
      </c>
      <c r="AT614" s="220" t="s">
        <v>134</v>
      </c>
      <c r="AU614" s="220" t="s">
        <v>80</v>
      </c>
      <c r="AY614" s="20" t="s">
        <v>133</v>
      </c>
      <c r="BE614" s="221">
        <f>IF(N614="základní",J614,0)</f>
        <v>0</v>
      </c>
      <c r="BF614" s="221">
        <f>IF(N614="snížená",J614,0)</f>
        <v>0</v>
      </c>
      <c r="BG614" s="221">
        <f>IF(N614="zákl. přenesená",J614,0)</f>
        <v>0</v>
      </c>
      <c r="BH614" s="221">
        <f>IF(N614="sníž. přenesená",J614,0)</f>
        <v>0</v>
      </c>
      <c r="BI614" s="221">
        <f>IF(N614="nulová",J614,0)</f>
        <v>0</v>
      </c>
      <c r="BJ614" s="20" t="s">
        <v>78</v>
      </c>
      <c r="BK614" s="221">
        <f>ROUND(I614*H614,2)</f>
        <v>0</v>
      </c>
      <c r="BL614" s="20" t="s">
        <v>1213</v>
      </c>
      <c r="BM614" s="220" t="s">
        <v>1239</v>
      </c>
    </row>
    <row r="615" s="2" customFormat="1">
      <c r="A615" s="41"/>
      <c r="B615" s="42"/>
      <c r="C615" s="43"/>
      <c r="D615" s="241" t="s">
        <v>444</v>
      </c>
      <c r="E615" s="43"/>
      <c r="F615" s="242" t="s">
        <v>1240</v>
      </c>
      <c r="G615" s="43"/>
      <c r="H615" s="43"/>
      <c r="I615" s="224"/>
      <c r="J615" s="43"/>
      <c r="K615" s="43"/>
      <c r="L615" s="47"/>
      <c r="M615" s="225"/>
      <c r="N615" s="226"/>
      <c r="O615" s="87"/>
      <c r="P615" s="87"/>
      <c r="Q615" s="87"/>
      <c r="R615" s="87"/>
      <c r="S615" s="87"/>
      <c r="T615" s="88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T615" s="20" t="s">
        <v>444</v>
      </c>
      <c r="AU615" s="20" t="s">
        <v>80</v>
      </c>
    </row>
    <row r="616" s="2" customFormat="1">
      <c r="A616" s="41"/>
      <c r="B616" s="42"/>
      <c r="C616" s="43"/>
      <c r="D616" s="222" t="s">
        <v>140</v>
      </c>
      <c r="E616" s="43"/>
      <c r="F616" s="223" t="s">
        <v>1241</v>
      </c>
      <c r="G616" s="43"/>
      <c r="H616" s="43"/>
      <c r="I616" s="224"/>
      <c r="J616" s="43"/>
      <c r="K616" s="43"/>
      <c r="L616" s="47"/>
      <c r="M616" s="277"/>
      <c r="N616" s="278"/>
      <c r="O616" s="230"/>
      <c r="P616" s="230"/>
      <c r="Q616" s="230"/>
      <c r="R616" s="230"/>
      <c r="S616" s="230"/>
      <c r="T616" s="279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T616" s="20" t="s">
        <v>140</v>
      </c>
      <c r="AU616" s="20" t="s">
        <v>80</v>
      </c>
    </row>
    <row r="617" s="2" customFormat="1" ht="6.96" customHeight="1">
      <c r="A617" s="41"/>
      <c r="B617" s="62"/>
      <c r="C617" s="63"/>
      <c r="D617" s="63"/>
      <c r="E617" s="63"/>
      <c r="F617" s="63"/>
      <c r="G617" s="63"/>
      <c r="H617" s="63"/>
      <c r="I617" s="63"/>
      <c r="J617" s="63"/>
      <c r="K617" s="63"/>
      <c r="L617" s="47"/>
      <c r="M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</row>
  </sheetData>
  <sheetProtection sheet="1" autoFilter="0" formatColumns="0" formatRows="0" objects="1" scenarios="1" spinCount="100000" saltValue="pBrxrvlKVurBkYjYuvZdwVgjvqMxahKFnUQeLQ24k1+sq0GCG9fzrbksmdDR+/FiFB9wRoThY6GtrYiBhmqW5w==" hashValue="CcHKtNOM//J4WG22ZXtS1uSzWpjhbPkKkleoFDJGh7lLEJUT0wh9OdCoh8eujutrF+BryxaTPKIS9wmm0iAGUg==" algorithmName="SHA-512" password="CC35"/>
  <autoFilter ref="C99:K616"/>
  <mergeCells count="9">
    <mergeCell ref="E7:H7"/>
    <mergeCell ref="E9:H9"/>
    <mergeCell ref="E18:H18"/>
    <mergeCell ref="E27:H27"/>
    <mergeCell ref="E48:H48"/>
    <mergeCell ref="E50:H50"/>
    <mergeCell ref="E90:H90"/>
    <mergeCell ref="E92:H92"/>
    <mergeCell ref="L2:V2"/>
  </mergeCells>
  <hyperlinks>
    <hyperlink ref="F104" r:id="rId1" display="https://podminky.urs.cz/item/CS_URS_2022_02/113106151"/>
    <hyperlink ref="F107" r:id="rId2" display="https://podminky.urs.cz/item/CS_URS_2022_02/113106171"/>
    <hyperlink ref="F110" r:id="rId3" display="https://podminky.urs.cz/item/CS_URS_2022_02/113107111"/>
    <hyperlink ref="F113" r:id="rId4" display="https://podminky.urs.cz/item/CS_URS_2022_02/113107122"/>
    <hyperlink ref="F119" r:id="rId5" display="https://podminky.urs.cz/item/CS_URS_2022_02/113107321"/>
    <hyperlink ref="F121" r:id="rId6" display="https://podminky.urs.cz/item/CS_URS_2022_02/113202111"/>
    <hyperlink ref="F124" r:id="rId7" display="https://podminky.urs.cz/item/CS_URS_2022_02/121112003"/>
    <hyperlink ref="F127" r:id="rId8" display="https://podminky.urs.cz/item/CS_URS_2022_02/122311101"/>
    <hyperlink ref="F137" r:id="rId9" display="https://podminky.urs.cz/item/CS_URS_2022_02/131213701"/>
    <hyperlink ref="F142" r:id="rId10" display="https://podminky.urs.cz/item/CS_URS_2022_02/132212331"/>
    <hyperlink ref="F157" r:id="rId11" display="https://podminky.urs.cz/item/CS_URS_2022_02/151811132"/>
    <hyperlink ref="F163" r:id="rId12" display="https://podminky.urs.cz/item/CS_URS_2022_02/151811232"/>
    <hyperlink ref="F165" r:id="rId13" display="https://podminky.urs.cz/item/CS_URS_2022_02/162751117"/>
    <hyperlink ref="F168" r:id="rId14" display="https://podminky.urs.cz/item/CS_URS_2022_02/167151111"/>
    <hyperlink ref="F170" r:id="rId15" display="https://podminky.urs.cz/item/CS_URS_2022_02/167151121"/>
    <hyperlink ref="F173" r:id="rId16" display="https://podminky.urs.cz/item/CS_URS_2022_02/171201231"/>
    <hyperlink ref="F177" r:id="rId17" display="https://podminky.urs.cz/item/CS_URS_2022_02/174111101"/>
    <hyperlink ref="F194" r:id="rId18" display="https://podminky.urs.cz/item/CS_URS_2022_02/175111101"/>
    <hyperlink ref="F206" r:id="rId19" display="https://podminky.urs.cz/item/CS_URS_2022_02/181351103"/>
    <hyperlink ref="F208" r:id="rId20" display="https://podminky.urs.cz/item/CS_URS_2022_02/181411121"/>
    <hyperlink ref="F213" r:id="rId21" display="https://podminky.urs.cz/item/CS_URS_2022_02/182303111"/>
    <hyperlink ref="F217" r:id="rId22" display="https://podminky.urs.cz/item/CS_URS_2022_02/185803112"/>
    <hyperlink ref="F223" r:id="rId23" display="https://podminky.urs.cz/item/CS_URS_2022_02/213141111"/>
    <hyperlink ref="F230" r:id="rId24" display="https://podminky.urs.cz/item/CS_URS_2022_02/274313711"/>
    <hyperlink ref="F244" r:id="rId25" display="https://podminky.urs.cz/item/CS_URS_2022_02/274313811"/>
    <hyperlink ref="F250" r:id="rId26" display="https://podminky.urs.cz/item/CS_URS_2022_02/451573111"/>
    <hyperlink ref="F261" r:id="rId27" display="https://podminky.urs.cz/item/CS_URS_2022_02/564201011"/>
    <hyperlink ref="F270" r:id="rId28" display="https://podminky.urs.cz/item/CS_URS_2022_02/564851011"/>
    <hyperlink ref="F276" r:id="rId29" display="https://podminky.urs.cz/item/CS_URS_2022_02/564861011"/>
    <hyperlink ref="F282" r:id="rId30" display="https://podminky.urs.cz/item/CS_URS_2022_02/596211110"/>
    <hyperlink ref="F286" r:id="rId31" display="https://podminky.urs.cz/item/CS_URS_2022_02/596211210"/>
    <hyperlink ref="F290" r:id="rId32" display="https://podminky.urs.cz/item/CS_URS_2022_02/596811120"/>
    <hyperlink ref="F299" r:id="rId33" display="https://podminky.urs.cz/item/CS_URS_2022_02/622111111"/>
    <hyperlink ref="F321" r:id="rId34" display="https://podminky.urs.cz/item/CS_URS_2022_02/871260310"/>
    <hyperlink ref="F326" r:id="rId35" display="https://podminky.urs.cz/item/CS_URS_2022_02/871265211"/>
    <hyperlink ref="F331" r:id="rId36" display="https://podminky.urs.cz/item/CS_URS_2022_02/871275811"/>
    <hyperlink ref="F334" r:id="rId37" display="https://podminky.urs.cz/item/CS_URS_2022_02/871315211"/>
    <hyperlink ref="F339" r:id="rId38" display="https://podminky.urs.cz/item/CS_URS_2022_02/877265261"/>
    <hyperlink ref="F343" r:id="rId39" display="https://podminky.urs.cz/item/CS_URS_2022_02/877310430"/>
    <hyperlink ref="F349" r:id="rId40" display="https://podminky.urs.cz/item/CS_URS_2022_02/890111812"/>
    <hyperlink ref="F354" r:id="rId41" display="https://podminky.urs.cz/item/CS_URS_2022_02/890231811"/>
    <hyperlink ref="F357" r:id="rId42" display="https://podminky.urs.cz/item/CS_URS_2022_02/890811811"/>
    <hyperlink ref="F365" r:id="rId43" display="https://podminky.urs.cz/item/CS_URS_2022_02/894812237"/>
    <hyperlink ref="F367" r:id="rId44" display="https://podminky.urs.cz/item/CS_URS_2022_02/894812249"/>
    <hyperlink ref="F369" r:id="rId45" display="https://podminky.urs.cz/item/CS_URS_2022_02/894812257"/>
    <hyperlink ref="F371" r:id="rId46" display="https://podminky.urs.cz/item/CS_URS_2022_02/899104112"/>
    <hyperlink ref="F377" r:id="rId47" display="https://podminky.urs.cz/item/CS_URS_2022_02/916231213"/>
    <hyperlink ref="F399" r:id="rId48" display="https://podminky.urs.cz/item/CS_URS_2022_02/916921112"/>
    <hyperlink ref="F402" r:id="rId49" display="https://podminky.urs.cz/item/CS_URS_2022_02/919735123"/>
    <hyperlink ref="F405" r:id="rId50" display="https://podminky.urs.cz/item/CS_URS_2022_02/935112211"/>
    <hyperlink ref="F410" r:id="rId51" display="https://podminky.urs.cz/item/CS_URS_2022_02/935113111"/>
    <hyperlink ref="F414" r:id="rId52" display="https://podminky.urs.cz/item/CS_URS_2022_02/935113112"/>
    <hyperlink ref="F418" r:id="rId53" display="https://podminky.urs.cz/item/CS_URS_2022_02/935923216"/>
    <hyperlink ref="F421" r:id="rId54" display="https://podminky.urs.cz/item/CS_URS_2022_02/935923218"/>
    <hyperlink ref="F424" r:id="rId55" display="https://podminky.urs.cz/item/CS_URS_2022_02/961055111"/>
    <hyperlink ref="F427" r:id="rId56" display="https://podminky.urs.cz/item/CS_URS_2022_02/966008211"/>
    <hyperlink ref="F430" r:id="rId57" display="https://podminky.urs.cz/item/CS_URS_2022_02/977151119"/>
    <hyperlink ref="F433" r:id="rId58" display="https://podminky.urs.cz/item/CS_URS_2022_02/985311112"/>
    <hyperlink ref="F451" r:id="rId59" display="https://podminky.urs.cz/item/CS_URS_2022_02/997002611"/>
    <hyperlink ref="F453" r:id="rId60" display="https://podminky.urs.cz/item/CS_URS_2022_02/997013501"/>
    <hyperlink ref="F455" r:id="rId61" display="https://podminky.urs.cz/item/CS_URS_2022_02/997013509"/>
    <hyperlink ref="F459" r:id="rId62" display="https://podminky.urs.cz/item/CS_URS_2022_02/997013871"/>
    <hyperlink ref="F462" r:id="rId63" display="https://podminky.urs.cz/item/CS_URS_2022_02/998276101"/>
    <hyperlink ref="F466" r:id="rId64" display="https://podminky.urs.cz/item/CS_URS_2022_02/711131821"/>
    <hyperlink ref="F486" r:id="rId65" display="https://podminky.urs.cz/item/CS_URS_2022_02/711161222"/>
    <hyperlink ref="F499" r:id="rId66" display="https://podminky.urs.cz/item/CS_URS_2022_02/711161384"/>
    <hyperlink ref="F512" r:id="rId67" display="https://podminky.urs.cz/item/CS_URS_2022_02/711161389"/>
    <hyperlink ref="F526" r:id="rId68" display="https://podminky.urs.cz/item/CS_URS_2022_02/711493001"/>
    <hyperlink ref="F530" r:id="rId69" display="https://podminky.urs.cz/item/CS_URS_2022_02/711493121"/>
    <hyperlink ref="F557" r:id="rId70" display="https://podminky.urs.cz/item/CS_URS_2022_02/713131141"/>
    <hyperlink ref="F566" r:id="rId71" display="https://podminky.urs.cz/item/CS_URS_2022_02/713131151"/>
    <hyperlink ref="F572" r:id="rId72" display="https://podminky.urs.cz/item/CS_URS_2022_02/762431013"/>
    <hyperlink ref="F588" r:id="rId73" display="https://podminky.urs.cz/item/CS_URS_2022_02/764501108"/>
    <hyperlink ref="F592" r:id="rId74" display="https://podminky.urs.cz/item/CS_URS_2022_02/764518621"/>
    <hyperlink ref="F601" r:id="rId75" display="https://podminky.urs.cz/item/CS_URS_2022_02/013254000"/>
    <hyperlink ref="F604" r:id="rId76" display="https://podminky.urs.cz/item/CS_URS_2022_02/020001000"/>
    <hyperlink ref="F608" r:id="rId77" display="https://podminky.urs.cz/item/CS_URS_2022_02/030001000"/>
    <hyperlink ref="F611" r:id="rId78" display="https://podminky.urs.cz/item/CS_URS_2022_01/071103000"/>
    <hyperlink ref="F615" r:id="rId79" display="https://podminky.urs.cz/item/CS_URS_2022_02/09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80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14" customWidth="1"/>
    <col min="2" max="2" width="1.667969" style="314" customWidth="1"/>
    <col min="3" max="4" width="5" style="314" customWidth="1"/>
    <col min="5" max="5" width="11.66016" style="314" customWidth="1"/>
    <col min="6" max="6" width="9.160156" style="314" customWidth="1"/>
    <col min="7" max="7" width="5" style="314" customWidth="1"/>
    <col min="8" max="8" width="77.83203" style="314" customWidth="1"/>
    <col min="9" max="10" width="20" style="314" customWidth="1"/>
    <col min="11" max="11" width="1.667969" style="314" customWidth="1"/>
  </cols>
  <sheetData>
    <row r="1" s="1" customFormat="1" ht="37.5" customHeight="1"/>
    <row r="2" s="1" customFormat="1" ht="7.5" customHeight="1">
      <c r="B2" s="315"/>
      <c r="C2" s="316"/>
      <c r="D2" s="316"/>
      <c r="E2" s="316"/>
      <c r="F2" s="316"/>
      <c r="G2" s="316"/>
      <c r="H2" s="316"/>
      <c r="I2" s="316"/>
      <c r="J2" s="316"/>
      <c r="K2" s="317"/>
    </row>
    <row r="3" s="18" customFormat="1" ht="45" customHeight="1">
      <c r="B3" s="318"/>
      <c r="C3" s="319" t="s">
        <v>1242</v>
      </c>
      <c r="D3" s="319"/>
      <c r="E3" s="319"/>
      <c r="F3" s="319"/>
      <c r="G3" s="319"/>
      <c r="H3" s="319"/>
      <c r="I3" s="319"/>
      <c r="J3" s="319"/>
      <c r="K3" s="320"/>
    </row>
    <row r="4" s="1" customFormat="1" ht="25.5" customHeight="1">
      <c r="B4" s="321"/>
      <c r="C4" s="322" t="s">
        <v>1243</v>
      </c>
      <c r="D4" s="322"/>
      <c r="E4" s="322"/>
      <c r="F4" s="322"/>
      <c r="G4" s="322"/>
      <c r="H4" s="322"/>
      <c r="I4" s="322"/>
      <c r="J4" s="322"/>
      <c r="K4" s="323"/>
    </row>
    <row r="5" s="1" customFormat="1" ht="5.25" customHeight="1">
      <c r="B5" s="321"/>
      <c r="C5" s="324"/>
      <c r="D5" s="324"/>
      <c r="E5" s="324"/>
      <c r="F5" s="324"/>
      <c r="G5" s="324"/>
      <c r="H5" s="324"/>
      <c r="I5" s="324"/>
      <c r="J5" s="324"/>
      <c r="K5" s="323"/>
    </row>
    <row r="6" s="1" customFormat="1" ht="15" customHeight="1">
      <c r="B6" s="321"/>
      <c r="C6" s="325" t="s">
        <v>1244</v>
      </c>
      <c r="D6" s="325"/>
      <c r="E6" s="325"/>
      <c r="F6" s="325"/>
      <c r="G6" s="325"/>
      <c r="H6" s="325"/>
      <c r="I6" s="325"/>
      <c r="J6" s="325"/>
      <c r="K6" s="323"/>
    </row>
    <row r="7" s="1" customFormat="1" ht="15" customHeight="1">
      <c r="B7" s="326"/>
      <c r="C7" s="325" t="s">
        <v>1245</v>
      </c>
      <c r="D7" s="325"/>
      <c r="E7" s="325"/>
      <c r="F7" s="325"/>
      <c r="G7" s="325"/>
      <c r="H7" s="325"/>
      <c r="I7" s="325"/>
      <c r="J7" s="325"/>
      <c r="K7" s="323"/>
    </row>
    <row r="8" s="1" customFormat="1" ht="12.75" customHeight="1">
      <c r="B8" s="326"/>
      <c r="C8" s="325"/>
      <c r="D8" s="325"/>
      <c r="E8" s="325"/>
      <c r="F8" s="325"/>
      <c r="G8" s="325"/>
      <c r="H8" s="325"/>
      <c r="I8" s="325"/>
      <c r="J8" s="325"/>
      <c r="K8" s="323"/>
    </row>
    <row r="9" s="1" customFormat="1" ht="15" customHeight="1">
      <c r="B9" s="326"/>
      <c r="C9" s="325" t="s">
        <v>1246</v>
      </c>
      <c r="D9" s="325"/>
      <c r="E9" s="325"/>
      <c r="F9" s="325"/>
      <c r="G9" s="325"/>
      <c r="H9" s="325"/>
      <c r="I9" s="325"/>
      <c r="J9" s="325"/>
      <c r="K9" s="323"/>
    </row>
    <row r="10" s="1" customFormat="1" ht="15" customHeight="1">
      <c r="B10" s="326"/>
      <c r="C10" s="325"/>
      <c r="D10" s="325" t="s">
        <v>1247</v>
      </c>
      <c r="E10" s="325"/>
      <c r="F10" s="325"/>
      <c r="G10" s="325"/>
      <c r="H10" s="325"/>
      <c r="I10" s="325"/>
      <c r="J10" s="325"/>
      <c r="K10" s="323"/>
    </row>
    <row r="11" s="1" customFormat="1" ht="15" customHeight="1">
      <c r="B11" s="326"/>
      <c r="C11" s="327"/>
      <c r="D11" s="325" t="s">
        <v>1248</v>
      </c>
      <c r="E11" s="325"/>
      <c r="F11" s="325"/>
      <c r="G11" s="325"/>
      <c r="H11" s="325"/>
      <c r="I11" s="325"/>
      <c r="J11" s="325"/>
      <c r="K11" s="323"/>
    </row>
    <row r="12" s="1" customFormat="1" ht="15" customHeight="1">
      <c r="B12" s="326"/>
      <c r="C12" s="327"/>
      <c r="D12" s="325"/>
      <c r="E12" s="325"/>
      <c r="F12" s="325"/>
      <c r="G12" s="325"/>
      <c r="H12" s="325"/>
      <c r="I12" s="325"/>
      <c r="J12" s="325"/>
      <c r="K12" s="323"/>
    </row>
    <row r="13" s="1" customFormat="1" ht="15" customHeight="1">
      <c r="B13" s="326"/>
      <c r="C13" s="327"/>
      <c r="D13" s="328" t="s">
        <v>1249</v>
      </c>
      <c r="E13" s="325"/>
      <c r="F13" s="325"/>
      <c r="G13" s="325"/>
      <c r="H13" s="325"/>
      <c r="I13" s="325"/>
      <c r="J13" s="325"/>
      <c r="K13" s="323"/>
    </row>
    <row r="14" s="1" customFormat="1" ht="12.75" customHeight="1">
      <c r="B14" s="326"/>
      <c r="C14" s="327"/>
      <c r="D14" s="327"/>
      <c r="E14" s="327"/>
      <c r="F14" s="327"/>
      <c r="G14" s="327"/>
      <c r="H14" s="327"/>
      <c r="I14" s="327"/>
      <c r="J14" s="327"/>
      <c r="K14" s="323"/>
    </row>
    <row r="15" s="1" customFormat="1" ht="15" customHeight="1">
      <c r="B15" s="326"/>
      <c r="C15" s="327"/>
      <c r="D15" s="325" t="s">
        <v>1250</v>
      </c>
      <c r="E15" s="325"/>
      <c r="F15" s="325"/>
      <c r="G15" s="325"/>
      <c r="H15" s="325"/>
      <c r="I15" s="325"/>
      <c r="J15" s="325"/>
      <c r="K15" s="323"/>
    </row>
    <row r="16" s="1" customFormat="1" ht="15" customHeight="1">
      <c r="B16" s="326"/>
      <c r="C16" s="327"/>
      <c r="D16" s="325" t="s">
        <v>1251</v>
      </c>
      <c r="E16" s="325"/>
      <c r="F16" s="325"/>
      <c r="G16" s="325"/>
      <c r="H16" s="325"/>
      <c r="I16" s="325"/>
      <c r="J16" s="325"/>
      <c r="K16" s="323"/>
    </row>
    <row r="17" s="1" customFormat="1" ht="15" customHeight="1">
      <c r="B17" s="326"/>
      <c r="C17" s="327"/>
      <c r="D17" s="325" t="s">
        <v>1252</v>
      </c>
      <c r="E17" s="325"/>
      <c r="F17" s="325"/>
      <c r="G17" s="325"/>
      <c r="H17" s="325"/>
      <c r="I17" s="325"/>
      <c r="J17" s="325"/>
      <c r="K17" s="323"/>
    </row>
    <row r="18" s="1" customFormat="1" ht="15" customHeight="1">
      <c r="B18" s="326"/>
      <c r="C18" s="327"/>
      <c r="D18" s="327"/>
      <c r="E18" s="329" t="s">
        <v>77</v>
      </c>
      <c r="F18" s="325" t="s">
        <v>1253</v>
      </c>
      <c r="G18" s="325"/>
      <c r="H18" s="325"/>
      <c r="I18" s="325"/>
      <c r="J18" s="325"/>
      <c r="K18" s="323"/>
    </row>
    <row r="19" s="1" customFormat="1" ht="15" customHeight="1">
      <c r="B19" s="326"/>
      <c r="C19" s="327"/>
      <c r="D19" s="327"/>
      <c r="E19" s="329" t="s">
        <v>1254</v>
      </c>
      <c r="F19" s="325" t="s">
        <v>1255</v>
      </c>
      <c r="G19" s="325"/>
      <c r="H19" s="325"/>
      <c r="I19" s="325"/>
      <c r="J19" s="325"/>
      <c r="K19" s="323"/>
    </row>
    <row r="20" s="1" customFormat="1" ht="15" customHeight="1">
      <c r="B20" s="326"/>
      <c r="C20" s="327"/>
      <c r="D20" s="327"/>
      <c r="E20" s="329" t="s">
        <v>1256</v>
      </c>
      <c r="F20" s="325" t="s">
        <v>1257</v>
      </c>
      <c r="G20" s="325"/>
      <c r="H20" s="325"/>
      <c r="I20" s="325"/>
      <c r="J20" s="325"/>
      <c r="K20" s="323"/>
    </row>
    <row r="21" s="1" customFormat="1" ht="15" customHeight="1">
      <c r="B21" s="326"/>
      <c r="C21" s="327"/>
      <c r="D21" s="327"/>
      <c r="E21" s="329" t="s">
        <v>1258</v>
      </c>
      <c r="F21" s="325" t="s">
        <v>1259</v>
      </c>
      <c r="G21" s="325"/>
      <c r="H21" s="325"/>
      <c r="I21" s="325"/>
      <c r="J21" s="325"/>
      <c r="K21" s="323"/>
    </row>
    <row r="22" s="1" customFormat="1" ht="15" customHeight="1">
      <c r="B22" s="326"/>
      <c r="C22" s="327"/>
      <c r="D22" s="327"/>
      <c r="E22" s="329" t="s">
        <v>1260</v>
      </c>
      <c r="F22" s="325" t="s">
        <v>1261</v>
      </c>
      <c r="G22" s="325"/>
      <c r="H22" s="325"/>
      <c r="I22" s="325"/>
      <c r="J22" s="325"/>
      <c r="K22" s="323"/>
    </row>
    <row r="23" s="1" customFormat="1" ht="15" customHeight="1">
      <c r="B23" s="326"/>
      <c r="C23" s="327"/>
      <c r="D23" s="327"/>
      <c r="E23" s="329" t="s">
        <v>84</v>
      </c>
      <c r="F23" s="325" t="s">
        <v>1262</v>
      </c>
      <c r="G23" s="325"/>
      <c r="H23" s="325"/>
      <c r="I23" s="325"/>
      <c r="J23" s="325"/>
      <c r="K23" s="323"/>
    </row>
    <row r="24" s="1" customFormat="1" ht="12.75" customHeight="1">
      <c r="B24" s="326"/>
      <c r="C24" s="327"/>
      <c r="D24" s="327"/>
      <c r="E24" s="327"/>
      <c r="F24" s="327"/>
      <c r="G24" s="327"/>
      <c r="H24" s="327"/>
      <c r="I24" s="327"/>
      <c r="J24" s="327"/>
      <c r="K24" s="323"/>
    </row>
    <row r="25" s="1" customFormat="1" ht="15" customHeight="1">
      <c r="B25" s="326"/>
      <c r="C25" s="325" t="s">
        <v>1263</v>
      </c>
      <c r="D25" s="325"/>
      <c r="E25" s="325"/>
      <c r="F25" s="325"/>
      <c r="G25" s="325"/>
      <c r="H25" s="325"/>
      <c r="I25" s="325"/>
      <c r="J25" s="325"/>
      <c r="K25" s="323"/>
    </row>
    <row r="26" s="1" customFormat="1" ht="15" customHeight="1">
      <c r="B26" s="326"/>
      <c r="C26" s="325" t="s">
        <v>1264</v>
      </c>
      <c r="D26" s="325"/>
      <c r="E26" s="325"/>
      <c r="F26" s="325"/>
      <c r="G26" s="325"/>
      <c r="H26" s="325"/>
      <c r="I26" s="325"/>
      <c r="J26" s="325"/>
      <c r="K26" s="323"/>
    </row>
    <row r="27" s="1" customFormat="1" ht="15" customHeight="1">
      <c r="B27" s="326"/>
      <c r="C27" s="325"/>
      <c r="D27" s="325" t="s">
        <v>1265</v>
      </c>
      <c r="E27" s="325"/>
      <c r="F27" s="325"/>
      <c r="G27" s="325"/>
      <c r="H27" s="325"/>
      <c r="I27" s="325"/>
      <c r="J27" s="325"/>
      <c r="K27" s="323"/>
    </row>
    <row r="28" s="1" customFormat="1" ht="15" customHeight="1">
      <c r="B28" s="326"/>
      <c r="C28" s="327"/>
      <c r="D28" s="325" t="s">
        <v>1266</v>
      </c>
      <c r="E28" s="325"/>
      <c r="F28" s="325"/>
      <c r="G28" s="325"/>
      <c r="H28" s="325"/>
      <c r="I28" s="325"/>
      <c r="J28" s="325"/>
      <c r="K28" s="323"/>
    </row>
    <row r="29" s="1" customFormat="1" ht="12.75" customHeight="1">
      <c r="B29" s="326"/>
      <c r="C29" s="327"/>
      <c r="D29" s="327"/>
      <c r="E29" s="327"/>
      <c r="F29" s="327"/>
      <c r="G29" s="327"/>
      <c r="H29" s="327"/>
      <c r="I29" s="327"/>
      <c r="J29" s="327"/>
      <c r="K29" s="323"/>
    </row>
    <row r="30" s="1" customFormat="1" ht="15" customHeight="1">
      <c r="B30" s="326"/>
      <c r="C30" s="327"/>
      <c r="D30" s="325" t="s">
        <v>1267</v>
      </c>
      <c r="E30" s="325"/>
      <c r="F30" s="325"/>
      <c r="G30" s="325"/>
      <c r="H30" s="325"/>
      <c r="I30" s="325"/>
      <c r="J30" s="325"/>
      <c r="K30" s="323"/>
    </row>
    <row r="31" s="1" customFormat="1" ht="15" customHeight="1">
      <c r="B31" s="326"/>
      <c r="C31" s="327"/>
      <c r="D31" s="325" t="s">
        <v>1268</v>
      </c>
      <c r="E31" s="325"/>
      <c r="F31" s="325"/>
      <c r="G31" s="325"/>
      <c r="H31" s="325"/>
      <c r="I31" s="325"/>
      <c r="J31" s="325"/>
      <c r="K31" s="323"/>
    </row>
    <row r="32" s="1" customFormat="1" ht="12.75" customHeight="1">
      <c r="B32" s="326"/>
      <c r="C32" s="327"/>
      <c r="D32" s="327"/>
      <c r="E32" s="327"/>
      <c r="F32" s="327"/>
      <c r="G32" s="327"/>
      <c r="H32" s="327"/>
      <c r="I32" s="327"/>
      <c r="J32" s="327"/>
      <c r="K32" s="323"/>
    </row>
    <row r="33" s="1" customFormat="1" ht="15" customHeight="1">
      <c r="B33" s="326"/>
      <c r="C33" s="327"/>
      <c r="D33" s="325" t="s">
        <v>1269</v>
      </c>
      <c r="E33" s="325"/>
      <c r="F33" s="325"/>
      <c r="G33" s="325"/>
      <c r="H33" s="325"/>
      <c r="I33" s="325"/>
      <c r="J33" s="325"/>
      <c r="K33" s="323"/>
    </row>
    <row r="34" s="1" customFormat="1" ht="15" customHeight="1">
      <c r="B34" s="326"/>
      <c r="C34" s="327"/>
      <c r="D34" s="325" t="s">
        <v>1270</v>
      </c>
      <c r="E34" s="325"/>
      <c r="F34" s="325"/>
      <c r="G34" s="325"/>
      <c r="H34" s="325"/>
      <c r="I34" s="325"/>
      <c r="J34" s="325"/>
      <c r="K34" s="323"/>
    </row>
    <row r="35" s="1" customFormat="1" ht="15" customHeight="1">
      <c r="B35" s="326"/>
      <c r="C35" s="327"/>
      <c r="D35" s="325" t="s">
        <v>1271</v>
      </c>
      <c r="E35" s="325"/>
      <c r="F35" s="325"/>
      <c r="G35" s="325"/>
      <c r="H35" s="325"/>
      <c r="I35" s="325"/>
      <c r="J35" s="325"/>
      <c r="K35" s="323"/>
    </row>
    <row r="36" s="1" customFormat="1" ht="15" customHeight="1">
      <c r="B36" s="326"/>
      <c r="C36" s="327"/>
      <c r="D36" s="325"/>
      <c r="E36" s="328" t="s">
        <v>120</v>
      </c>
      <c r="F36" s="325"/>
      <c r="G36" s="325" t="s">
        <v>1272</v>
      </c>
      <c r="H36" s="325"/>
      <c r="I36" s="325"/>
      <c r="J36" s="325"/>
      <c r="K36" s="323"/>
    </row>
    <row r="37" s="1" customFormat="1" ht="30.75" customHeight="1">
      <c r="B37" s="326"/>
      <c r="C37" s="327"/>
      <c r="D37" s="325"/>
      <c r="E37" s="328" t="s">
        <v>1273</v>
      </c>
      <c r="F37" s="325"/>
      <c r="G37" s="325" t="s">
        <v>1274</v>
      </c>
      <c r="H37" s="325"/>
      <c r="I37" s="325"/>
      <c r="J37" s="325"/>
      <c r="K37" s="323"/>
    </row>
    <row r="38" s="1" customFormat="1" ht="15" customHeight="1">
      <c r="B38" s="326"/>
      <c r="C38" s="327"/>
      <c r="D38" s="325"/>
      <c r="E38" s="328" t="s">
        <v>52</v>
      </c>
      <c r="F38" s="325"/>
      <c r="G38" s="325" t="s">
        <v>1275</v>
      </c>
      <c r="H38" s="325"/>
      <c r="I38" s="325"/>
      <c r="J38" s="325"/>
      <c r="K38" s="323"/>
    </row>
    <row r="39" s="1" customFormat="1" ht="15" customHeight="1">
      <c r="B39" s="326"/>
      <c r="C39" s="327"/>
      <c r="D39" s="325"/>
      <c r="E39" s="328" t="s">
        <v>53</v>
      </c>
      <c r="F39" s="325"/>
      <c r="G39" s="325" t="s">
        <v>1276</v>
      </c>
      <c r="H39" s="325"/>
      <c r="I39" s="325"/>
      <c r="J39" s="325"/>
      <c r="K39" s="323"/>
    </row>
    <row r="40" s="1" customFormat="1" ht="15" customHeight="1">
      <c r="B40" s="326"/>
      <c r="C40" s="327"/>
      <c r="D40" s="325"/>
      <c r="E40" s="328" t="s">
        <v>121</v>
      </c>
      <c r="F40" s="325"/>
      <c r="G40" s="325" t="s">
        <v>1277</v>
      </c>
      <c r="H40" s="325"/>
      <c r="I40" s="325"/>
      <c r="J40" s="325"/>
      <c r="K40" s="323"/>
    </row>
    <row r="41" s="1" customFormat="1" ht="15" customHeight="1">
      <c r="B41" s="326"/>
      <c r="C41" s="327"/>
      <c r="D41" s="325"/>
      <c r="E41" s="328" t="s">
        <v>122</v>
      </c>
      <c r="F41" s="325"/>
      <c r="G41" s="325" t="s">
        <v>1278</v>
      </c>
      <c r="H41" s="325"/>
      <c r="I41" s="325"/>
      <c r="J41" s="325"/>
      <c r="K41" s="323"/>
    </row>
    <row r="42" s="1" customFormat="1" ht="15" customHeight="1">
      <c r="B42" s="326"/>
      <c r="C42" s="327"/>
      <c r="D42" s="325"/>
      <c r="E42" s="328" t="s">
        <v>1279</v>
      </c>
      <c r="F42" s="325"/>
      <c r="G42" s="325" t="s">
        <v>1280</v>
      </c>
      <c r="H42" s="325"/>
      <c r="I42" s="325"/>
      <c r="J42" s="325"/>
      <c r="K42" s="323"/>
    </row>
    <row r="43" s="1" customFormat="1" ht="15" customHeight="1">
      <c r="B43" s="326"/>
      <c r="C43" s="327"/>
      <c r="D43" s="325"/>
      <c r="E43" s="328"/>
      <c r="F43" s="325"/>
      <c r="G43" s="325" t="s">
        <v>1281</v>
      </c>
      <c r="H43" s="325"/>
      <c r="I43" s="325"/>
      <c r="J43" s="325"/>
      <c r="K43" s="323"/>
    </row>
    <row r="44" s="1" customFormat="1" ht="15" customHeight="1">
      <c r="B44" s="326"/>
      <c r="C44" s="327"/>
      <c r="D44" s="325"/>
      <c r="E44" s="328" t="s">
        <v>1282</v>
      </c>
      <c r="F44" s="325"/>
      <c r="G44" s="325" t="s">
        <v>1283</v>
      </c>
      <c r="H44" s="325"/>
      <c r="I44" s="325"/>
      <c r="J44" s="325"/>
      <c r="K44" s="323"/>
    </row>
    <row r="45" s="1" customFormat="1" ht="15" customHeight="1">
      <c r="B45" s="326"/>
      <c r="C45" s="327"/>
      <c r="D45" s="325"/>
      <c r="E45" s="328" t="s">
        <v>124</v>
      </c>
      <c r="F45" s="325"/>
      <c r="G45" s="325" t="s">
        <v>1284</v>
      </c>
      <c r="H45" s="325"/>
      <c r="I45" s="325"/>
      <c r="J45" s="325"/>
      <c r="K45" s="323"/>
    </row>
    <row r="46" s="1" customFormat="1" ht="12.75" customHeight="1">
      <c r="B46" s="326"/>
      <c r="C46" s="327"/>
      <c r="D46" s="325"/>
      <c r="E46" s="325"/>
      <c r="F46" s="325"/>
      <c r="G46" s="325"/>
      <c r="H46" s="325"/>
      <c r="I46" s="325"/>
      <c r="J46" s="325"/>
      <c r="K46" s="323"/>
    </row>
    <row r="47" s="1" customFormat="1" ht="15" customHeight="1">
      <c r="B47" s="326"/>
      <c r="C47" s="327"/>
      <c r="D47" s="325" t="s">
        <v>1285</v>
      </c>
      <c r="E47" s="325"/>
      <c r="F47" s="325"/>
      <c r="G47" s="325"/>
      <c r="H47" s="325"/>
      <c r="I47" s="325"/>
      <c r="J47" s="325"/>
      <c r="K47" s="323"/>
    </row>
    <row r="48" s="1" customFormat="1" ht="15" customHeight="1">
      <c r="B48" s="326"/>
      <c r="C48" s="327"/>
      <c r="D48" s="327"/>
      <c r="E48" s="325" t="s">
        <v>1286</v>
      </c>
      <c r="F48" s="325"/>
      <c r="G48" s="325"/>
      <c r="H48" s="325"/>
      <c r="I48" s="325"/>
      <c r="J48" s="325"/>
      <c r="K48" s="323"/>
    </row>
    <row r="49" s="1" customFormat="1" ht="15" customHeight="1">
      <c r="B49" s="326"/>
      <c r="C49" s="327"/>
      <c r="D49" s="327"/>
      <c r="E49" s="325" t="s">
        <v>1287</v>
      </c>
      <c r="F49" s="325"/>
      <c r="G49" s="325"/>
      <c r="H49" s="325"/>
      <c r="I49" s="325"/>
      <c r="J49" s="325"/>
      <c r="K49" s="323"/>
    </row>
    <row r="50" s="1" customFormat="1" ht="15" customHeight="1">
      <c r="B50" s="326"/>
      <c r="C50" s="327"/>
      <c r="D50" s="327"/>
      <c r="E50" s="325" t="s">
        <v>1288</v>
      </c>
      <c r="F50" s="325"/>
      <c r="G50" s="325"/>
      <c r="H50" s="325"/>
      <c r="I50" s="325"/>
      <c r="J50" s="325"/>
      <c r="K50" s="323"/>
    </row>
    <row r="51" s="1" customFormat="1" ht="15" customHeight="1">
      <c r="B51" s="326"/>
      <c r="C51" s="327"/>
      <c r="D51" s="325" t="s">
        <v>1289</v>
      </c>
      <c r="E51" s="325"/>
      <c r="F51" s="325"/>
      <c r="G51" s="325"/>
      <c r="H51" s="325"/>
      <c r="I51" s="325"/>
      <c r="J51" s="325"/>
      <c r="K51" s="323"/>
    </row>
    <row r="52" s="1" customFormat="1" ht="25.5" customHeight="1">
      <c r="B52" s="321"/>
      <c r="C52" s="322" t="s">
        <v>1290</v>
      </c>
      <c r="D52" s="322"/>
      <c r="E52" s="322"/>
      <c r="F52" s="322"/>
      <c r="G52" s="322"/>
      <c r="H52" s="322"/>
      <c r="I52" s="322"/>
      <c r="J52" s="322"/>
      <c r="K52" s="323"/>
    </row>
    <row r="53" s="1" customFormat="1" ht="5.25" customHeight="1">
      <c r="B53" s="321"/>
      <c r="C53" s="324"/>
      <c r="D53" s="324"/>
      <c r="E53" s="324"/>
      <c r="F53" s="324"/>
      <c r="G53" s="324"/>
      <c r="H53" s="324"/>
      <c r="I53" s="324"/>
      <c r="J53" s="324"/>
      <c r="K53" s="323"/>
    </row>
    <row r="54" s="1" customFormat="1" ht="15" customHeight="1">
      <c r="B54" s="321"/>
      <c r="C54" s="325" t="s">
        <v>1291</v>
      </c>
      <c r="D54" s="325"/>
      <c r="E54" s="325"/>
      <c r="F54" s="325"/>
      <c r="G54" s="325"/>
      <c r="H54" s="325"/>
      <c r="I54" s="325"/>
      <c r="J54" s="325"/>
      <c r="K54" s="323"/>
    </row>
    <row r="55" s="1" customFormat="1" ht="15" customHeight="1">
      <c r="B55" s="321"/>
      <c r="C55" s="325" t="s">
        <v>1292</v>
      </c>
      <c r="D55" s="325"/>
      <c r="E55" s="325"/>
      <c r="F55" s="325"/>
      <c r="G55" s="325"/>
      <c r="H55" s="325"/>
      <c r="I55" s="325"/>
      <c r="J55" s="325"/>
      <c r="K55" s="323"/>
    </row>
    <row r="56" s="1" customFormat="1" ht="12.75" customHeight="1">
      <c r="B56" s="321"/>
      <c r="C56" s="325"/>
      <c r="D56" s="325"/>
      <c r="E56" s="325"/>
      <c r="F56" s="325"/>
      <c r="G56" s="325"/>
      <c r="H56" s="325"/>
      <c r="I56" s="325"/>
      <c r="J56" s="325"/>
      <c r="K56" s="323"/>
    </row>
    <row r="57" s="1" customFormat="1" ht="15" customHeight="1">
      <c r="B57" s="321"/>
      <c r="C57" s="325" t="s">
        <v>1293</v>
      </c>
      <c r="D57" s="325"/>
      <c r="E57" s="325"/>
      <c r="F57" s="325"/>
      <c r="G57" s="325"/>
      <c r="H57" s="325"/>
      <c r="I57" s="325"/>
      <c r="J57" s="325"/>
      <c r="K57" s="323"/>
    </row>
    <row r="58" s="1" customFormat="1" ht="15" customHeight="1">
      <c r="B58" s="321"/>
      <c r="C58" s="327"/>
      <c r="D58" s="325" t="s">
        <v>1294</v>
      </c>
      <c r="E58" s="325"/>
      <c r="F58" s="325"/>
      <c r="G58" s="325"/>
      <c r="H58" s="325"/>
      <c r="I58" s="325"/>
      <c r="J58" s="325"/>
      <c r="K58" s="323"/>
    </row>
    <row r="59" s="1" customFormat="1" ht="15" customHeight="1">
      <c r="B59" s="321"/>
      <c r="C59" s="327"/>
      <c r="D59" s="325" t="s">
        <v>1295</v>
      </c>
      <c r="E59" s="325"/>
      <c r="F59" s="325"/>
      <c r="G59" s="325"/>
      <c r="H59" s="325"/>
      <c r="I59" s="325"/>
      <c r="J59" s="325"/>
      <c r="K59" s="323"/>
    </row>
    <row r="60" s="1" customFormat="1" ht="15" customHeight="1">
      <c r="B60" s="321"/>
      <c r="C60" s="327"/>
      <c r="D60" s="325" t="s">
        <v>1296</v>
      </c>
      <c r="E60" s="325"/>
      <c r="F60" s="325"/>
      <c r="G60" s="325"/>
      <c r="H60" s="325"/>
      <c r="I60" s="325"/>
      <c r="J60" s="325"/>
      <c r="K60" s="323"/>
    </row>
    <row r="61" s="1" customFormat="1" ht="15" customHeight="1">
      <c r="B61" s="321"/>
      <c r="C61" s="327"/>
      <c r="D61" s="325" t="s">
        <v>1297</v>
      </c>
      <c r="E61" s="325"/>
      <c r="F61" s="325"/>
      <c r="G61" s="325"/>
      <c r="H61" s="325"/>
      <c r="I61" s="325"/>
      <c r="J61" s="325"/>
      <c r="K61" s="323"/>
    </row>
    <row r="62" s="1" customFormat="1" ht="15" customHeight="1">
      <c r="B62" s="321"/>
      <c r="C62" s="327"/>
      <c r="D62" s="330" t="s">
        <v>1298</v>
      </c>
      <c r="E62" s="330"/>
      <c r="F62" s="330"/>
      <c r="G62" s="330"/>
      <c r="H62" s="330"/>
      <c r="I62" s="330"/>
      <c r="J62" s="330"/>
      <c r="K62" s="323"/>
    </row>
    <row r="63" s="1" customFormat="1" ht="15" customHeight="1">
      <c r="B63" s="321"/>
      <c r="C63" s="327"/>
      <c r="D63" s="325" t="s">
        <v>1299</v>
      </c>
      <c r="E63" s="325"/>
      <c r="F63" s="325"/>
      <c r="G63" s="325"/>
      <c r="H63" s="325"/>
      <c r="I63" s="325"/>
      <c r="J63" s="325"/>
      <c r="K63" s="323"/>
    </row>
    <row r="64" s="1" customFormat="1" ht="12.75" customHeight="1">
      <c r="B64" s="321"/>
      <c r="C64" s="327"/>
      <c r="D64" s="327"/>
      <c r="E64" s="331"/>
      <c r="F64" s="327"/>
      <c r="G64" s="327"/>
      <c r="H64" s="327"/>
      <c r="I64" s="327"/>
      <c r="J64" s="327"/>
      <c r="K64" s="323"/>
    </row>
    <row r="65" s="1" customFormat="1" ht="15" customHeight="1">
      <c r="B65" s="321"/>
      <c r="C65" s="327"/>
      <c r="D65" s="325" t="s">
        <v>1300</v>
      </c>
      <c r="E65" s="325"/>
      <c r="F65" s="325"/>
      <c r="G65" s="325"/>
      <c r="H65" s="325"/>
      <c r="I65" s="325"/>
      <c r="J65" s="325"/>
      <c r="K65" s="323"/>
    </row>
    <row r="66" s="1" customFormat="1" ht="15" customHeight="1">
      <c r="B66" s="321"/>
      <c r="C66" s="327"/>
      <c r="D66" s="330" t="s">
        <v>1301</v>
      </c>
      <c r="E66" s="330"/>
      <c r="F66" s="330"/>
      <c r="G66" s="330"/>
      <c r="H66" s="330"/>
      <c r="I66" s="330"/>
      <c r="J66" s="330"/>
      <c r="K66" s="323"/>
    </row>
    <row r="67" s="1" customFormat="1" ht="15" customHeight="1">
      <c r="B67" s="321"/>
      <c r="C67" s="327"/>
      <c r="D67" s="325" t="s">
        <v>1302</v>
      </c>
      <c r="E67" s="325"/>
      <c r="F67" s="325"/>
      <c r="G67" s="325"/>
      <c r="H67" s="325"/>
      <c r="I67" s="325"/>
      <c r="J67" s="325"/>
      <c r="K67" s="323"/>
    </row>
    <row r="68" s="1" customFormat="1" ht="15" customHeight="1">
      <c r="B68" s="321"/>
      <c r="C68" s="327"/>
      <c r="D68" s="325" t="s">
        <v>1303</v>
      </c>
      <c r="E68" s="325"/>
      <c r="F68" s="325"/>
      <c r="G68" s="325"/>
      <c r="H68" s="325"/>
      <c r="I68" s="325"/>
      <c r="J68" s="325"/>
      <c r="K68" s="323"/>
    </row>
    <row r="69" s="1" customFormat="1" ht="15" customHeight="1">
      <c r="B69" s="321"/>
      <c r="C69" s="327"/>
      <c r="D69" s="325" t="s">
        <v>1304</v>
      </c>
      <c r="E69" s="325"/>
      <c r="F69" s="325"/>
      <c r="G69" s="325"/>
      <c r="H69" s="325"/>
      <c r="I69" s="325"/>
      <c r="J69" s="325"/>
      <c r="K69" s="323"/>
    </row>
    <row r="70" s="1" customFormat="1" ht="15" customHeight="1">
      <c r="B70" s="321"/>
      <c r="C70" s="327"/>
      <c r="D70" s="325" t="s">
        <v>1305</v>
      </c>
      <c r="E70" s="325"/>
      <c r="F70" s="325"/>
      <c r="G70" s="325"/>
      <c r="H70" s="325"/>
      <c r="I70" s="325"/>
      <c r="J70" s="325"/>
      <c r="K70" s="323"/>
    </row>
    <row r="71" s="1" customFormat="1" ht="12.75" customHeight="1">
      <c r="B71" s="332"/>
      <c r="C71" s="333"/>
      <c r="D71" s="333"/>
      <c r="E71" s="333"/>
      <c r="F71" s="333"/>
      <c r="G71" s="333"/>
      <c r="H71" s="333"/>
      <c r="I71" s="333"/>
      <c r="J71" s="333"/>
      <c r="K71" s="334"/>
    </row>
    <row r="72" s="1" customFormat="1" ht="18.75" customHeight="1">
      <c r="B72" s="335"/>
      <c r="C72" s="335"/>
      <c r="D72" s="335"/>
      <c r="E72" s="335"/>
      <c r="F72" s="335"/>
      <c r="G72" s="335"/>
      <c r="H72" s="335"/>
      <c r="I72" s="335"/>
      <c r="J72" s="335"/>
      <c r="K72" s="336"/>
    </row>
    <row r="73" s="1" customFormat="1" ht="18.75" customHeight="1">
      <c r="B73" s="336"/>
      <c r="C73" s="336"/>
      <c r="D73" s="336"/>
      <c r="E73" s="336"/>
      <c r="F73" s="336"/>
      <c r="G73" s="336"/>
      <c r="H73" s="336"/>
      <c r="I73" s="336"/>
      <c r="J73" s="336"/>
      <c r="K73" s="336"/>
    </row>
    <row r="74" s="1" customFormat="1" ht="7.5" customHeight="1">
      <c r="B74" s="337"/>
      <c r="C74" s="338"/>
      <c r="D74" s="338"/>
      <c r="E74" s="338"/>
      <c r="F74" s="338"/>
      <c r="G74" s="338"/>
      <c r="H74" s="338"/>
      <c r="I74" s="338"/>
      <c r="J74" s="338"/>
      <c r="K74" s="339"/>
    </row>
    <row r="75" s="1" customFormat="1" ht="45" customHeight="1">
      <c r="B75" s="340"/>
      <c r="C75" s="341" t="s">
        <v>1306</v>
      </c>
      <c r="D75" s="341"/>
      <c r="E75" s="341"/>
      <c r="F75" s="341"/>
      <c r="G75" s="341"/>
      <c r="H75" s="341"/>
      <c r="I75" s="341"/>
      <c r="J75" s="341"/>
      <c r="K75" s="342"/>
    </row>
    <row r="76" s="1" customFormat="1" ht="17.25" customHeight="1">
      <c r="B76" s="340"/>
      <c r="C76" s="343" t="s">
        <v>1307</v>
      </c>
      <c r="D76" s="343"/>
      <c r="E76" s="343"/>
      <c r="F76" s="343" t="s">
        <v>1308</v>
      </c>
      <c r="G76" s="344"/>
      <c r="H76" s="343" t="s">
        <v>53</v>
      </c>
      <c r="I76" s="343" t="s">
        <v>56</v>
      </c>
      <c r="J76" s="343" t="s">
        <v>1309</v>
      </c>
      <c r="K76" s="342"/>
    </row>
    <row r="77" s="1" customFormat="1" ht="17.25" customHeight="1">
      <c r="B77" s="340"/>
      <c r="C77" s="345" t="s">
        <v>1310</v>
      </c>
      <c r="D77" s="345"/>
      <c r="E77" s="345"/>
      <c r="F77" s="346" t="s">
        <v>1311</v>
      </c>
      <c r="G77" s="347"/>
      <c r="H77" s="345"/>
      <c r="I77" s="345"/>
      <c r="J77" s="345" t="s">
        <v>1312</v>
      </c>
      <c r="K77" s="342"/>
    </row>
    <row r="78" s="1" customFormat="1" ht="5.25" customHeight="1">
      <c r="B78" s="340"/>
      <c r="C78" s="348"/>
      <c r="D78" s="348"/>
      <c r="E78" s="348"/>
      <c r="F78" s="348"/>
      <c r="G78" s="349"/>
      <c r="H78" s="348"/>
      <c r="I78" s="348"/>
      <c r="J78" s="348"/>
      <c r="K78" s="342"/>
    </row>
    <row r="79" s="1" customFormat="1" ht="15" customHeight="1">
      <c r="B79" s="340"/>
      <c r="C79" s="328" t="s">
        <v>52</v>
      </c>
      <c r="D79" s="350"/>
      <c r="E79" s="350"/>
      <c r="F79" s="351" t="s">
        <v>1313</v>
      </c>
      <c r="G79" s="352"/>
      <c r="H79" s="328" t="s">
        <v>1314</v>
      </c>
      <c r="I79" s="328" t="s">
        <v>1315</v>
      </c>
      <c r="J79" s="328">
        <v>20</v>
      </c>
      <c r="K79" s="342"/>
    </row>
    <row r="80" s="1" customFormat="1" ht="15" customHeight="1">
      <c r="B80" s="340"/>
      <c r="C80" s="328" t="s">
        <v>1316</v>
      </c>
      <c r="D80" s="328"/>
      <c r="E80" s="328"/>
      <c r="F80" s="351" t="s">
        <v>1313</v>
      </c>
      <c r="G80" s="352"/>
      <c r="H80" s="328" t="s">
        <v>1317</v>
      </c>
      <c r="I80" s="328" t="s">
        <v>1315</v>
      </c>
      <c r="J80" s="328">
        <v>120</v>
      </c>
      <c r="K80" s="342"/>
    </row>
    <row r="81" s="1" customFormat="1" ht="15" customHeight="1">
      <c r="B81" s="353"/>
      <c r="C81" s="328" t="s">
        <v>1318</v>
      </c>
      <c r="D81" s="328"/>
      <c r="E81" s="328"/>
      <c r="F81" s="351" t="s">
        <v>1319</v>
      </c>
      <c r="G81" s="352"/>
      <c r="H81" s="328" t="s">
        <v>1320</v>
      </c>
      <c r="I81" s="328" t="s">
        <v>1315</v>
      </c>
      <c r="J81" s="328">
        <v>50</v>
      </c>
      <c r="K81" s="342"/>
    </row>
    <row r="82" s="1" customFormat="1" ht="15" customHeight="1">
      <c r="B82" s="353"/>
      <c r="C82" s="328" t="s">
        <v>1321</v>
      </c>
      <c r="D82" s="328"/>
      <c r="E82" s="328"/>
      <c r="F82" s="351" t="s">
        <v>1313</v>
      </c>
      <c r="G82" s="352"/>
      <c r="H82" s="328" t="s">
        <v>1322</v>
      </c>
      <c r="I82" s="328" t="s">
        <v>1323</v>
      </c>
      <c r="J82" s="328"/>
      <c r="K82" s="342"/>
    </row>
    <row r="83" s="1" customFormat="1" ht="15" customHeight="1">
      <c r="B83" s="353"/>
      <c r="C83" s="354" t="s">
        <v>1324</v>
      </c>
      <c r="D83" s="354"/>
      <c r="E83" s="354"/>
      <c r="F83" s="355" t="s">
        <v>1319</v>
      </c>
      <c r="G83" s="354"/>
      <c r="H83" s="354" t="s">
        <v>1325</v>
      </c>
      <c r="I83" s="354" t="s">
        <v>1315</v>
      </c>
      <c r="J83" s="354">
        <v>15</v>
      </c>
      <c r="K83" s="342"/>
    </row>
    <row r="84" s="1" customFormat="1" ht="15" customHeight="1">
      <c r="B84" s="353"/>
      <c r="C84" s="354" t="s">
        <v>1326</v>
      </c>
      <c r="D84" s="354"/>
      <c r="E84" s="354"/>
      <c r="F84" s="355" t="s">
        <v>1319</v>
      </c>
      <c r="G84" s="354"/>
      <c r="H84" s="354" t="s">
        <v>1327</v>
      </c>
      <c r="I84" s="354" t="s">
        <v>1315</v>
      </c>
      <c r="J84" s="354">
        <v>15</v>
      </c>
      <c r="K84" s="342"/>
    </row>
    <row r="85" s="1" customFormat="1" ht="15" customHeight="1">
      <c r="B85" s="353"/>
      <c r="C85" s="354" t="s">
        <v>1328</v>
      </c>
      <c r="D85" s="354"/>
      <c r="E85" s="354"/>
      <c r="F85" s="355" t="s">
        <v>1319</v>
      </c>
      <c r="G85" s="354"/>
      <c r="H85" s="354" t="s">
        <v>1329</v>
      </c>
      <c r="I85" s="354" t="s">
        <v>1315</v>
      </c>
      <c r="J85" s="354">
        <v>20</v>
      </c>
      <c r="K85" s="342"/>
    </row>
    <row r="86" s="1" customFormat="1" ht="15" customHeight="1">
      <c r="B86" s="353"/>
      <c r="C86" s="354" t="s">
        <v>1330</v>
      </c>
      <c r="D86" s="354"/>
      <c r="E86" s="354"/>
      <c r="F86" s="355" t="s">
        <v>1319</v>
      </c>
      <c r="G86" s="354"/>
      <c r="H86" s="354" t="s">
        <v>1331</v>
      </c>
      <c r="I86" s="354" t="s">
        <v>1315</v>
      </c>
      <c r="J86" s="354">
        <v>20</v>
      </c>
      <c r="K86" s="342"/>
    </row>
    <row r="87" s="1" customFormat="1" ht="15" customHeight="1">
      <c r="B87" s="353"/>
      <c r="C87" s="328" t="s">
        <v>1332</v>
      </c>
      <c r="D87" s="328"/>
      <c r="E87" s="328"/>
      <c r="F87" s="351" t="s">
        <v>1319</v>
      </c>
      <c r="G87" s="352"/>
      <c r="H87" s="328" t="s">
        <v>1333</v>
      </c>
      <c r="I87" s="328" t="s">
        <v>1315</v>
      </c>
      <c r="J87" s="328">
        <v>50</v>
      </c>
      <c r="K87" s="342"/>
    </row>
    <row r="88" s="1" customFormat="1" ht="15" customHeight="1">
      <c r="B88" s="353"/>
      <c r="C88" s="328" t="s">
        <v>1334</v>
      </c>
      <c r="D88" s="328"/>
      <c r="E88" s="328"/>
      <c r="F88" s="351" t="s">
        <v>1319</v>
      </c>
      <c r="G88" s="352"/>
      <c r="H88" s="328" t="s">
        <v>1335</v>
      </c>
      <c r="I88" s="328" t="s">
        <v>1315</v>
      </c>
      <c r="J88" s="328">
        <v>20</v>
      </c>
      <c r="K88" s="342"/>
    </row>
    <row r="89" s="1" customFormat="1" ht="15" customHeight="1">
      <c r="B89" s="353"/>
      <c r="C89" s="328" t="s">
        <v>1336</v>
      </c>
      <c r="D89" s="328"/>
      <c r="E89" s="328"/>
      <c r="F89" s="351" t="s">
        <v>1319</v>
      </c>
      <c r="G89" s="352"/>
      <c r="H89" s="328" t="s">
        <v>1337</v>
      </c>
      <c r="I89" s="328" t="s">
        <v>1315</v>
      </c>
      <c r="J89" s="328">
        <v>20</v>
      </c>
      <c r="K89" s="342"/>
    </row>
    <row r="90" s="1" customFormat="1" ht="15" customHeight="1">
      <c r="B90" s="353"/>
      <c r="C90" s="328" t="s">
        <v>1338</v>
      </c>
      <c r="D90" s="328"/>
      <c r="E90" s="328"/>
      <c r="F90" s="351" t="s">
        <v>1319</v>
      </c>
      <c r="G90" s="352"/>
      <c r="H90" s="328" t="s">
        <v>1339</v>
      </c>
      <c r="I90" s="328" t="s">
        <v>1315</v>
      </c>
      <c r="J90" s="328">
        <v>50</v>
      </c>
      <c r="K90" s="342"/>
    </row>
    <row r="91" s="1" customFormat="1" ht="15" customHeight="1">
      <c r="B91" s="353"/>
      <c r="C91" s="328" t="s">
        <v>1340</v>
      </c>
      <c r="D91" s="328"/>
      <c r="E91" s="328"/>
      <c r="F91" s="351" t="s">
        <v>1319</v>
      </c>
      <c r="G91" s="352"/>
      <c r="H91" s="328" t="s">
        <v>1340</v>
      </c>
      <c r="I91" s="328" t="s">
        <v>1315</v>
      </c>
      <c r="J91" s="328">
        <v>50</v>
      </c>
      <c r="K91" s="342"/>
    </row>
    <row r="92" s="1" customFormat="1" ht="15" customHeight="1">
      <c r="B92" s="353"/>
      <c r="C92" s="328" t="s">
        <v>1341</v>
      </c>
      <c r="D92" s="328"/>
      <c r="E92" s="328"/>
      <c r="F92" s="351" t="s">
        <v>1319</v>
      </c>
      <c r="G92" s="352"/>
      <c r="H92" s="328" t="s">
        <v>1342</v>
      </c>
      <c r="I92" s="328" t="s">
        <v>1315</v>
      </c>
      <c r="J92" s="328">
        <v>255</v>
      </c>
      <c r="K92" s="342"/>
    </row>
    <row r="93" s="1" customFormat="1" ht="15" customHeight="1">
      <c r="B93" s="353"/>
      <c r="C93" s="328" t="s">
        <v>1343</v>
      </c>
      <c r="D93" s="328"/>
      <c r="E93" s="328"/>
      <c r="F93" s="351" t="s">
        <v>1313</v>
      </c>
      <c r="G93" s="352"/>
      <c r="H93" s="328" t="s">
        <v>1344</v>
      </c>
      <c r="I93" s="328" t="s">
        <v>1345</v>
      </c>
      <c r="J93" s="328"/>
      <c r="K93" s="342"/>
    </row>
    <row r="94" s="1" customFormat="1" ht="15" customHeight="1">
      <c r="B94" s="353"/>
      <c r="C94" s="328" t="s">
        <v>1346</v>
      </c>
      <c r="D94" s="328"/>
      <c r="E94" s="328"/>
      <c r="F94" s="351" t="s">
        <v>1313</v>
      </c>
      <c r="G94" s="352"/>
      <c r="H94" s="328" t="s">
        <v>1347</v>
      </c>
      <c r="I94" s="328" t="s">
        <v>1348</v>
      </c>
      <c r="J94" s="328"/>
      <c r="K94" s="342"/>
    </row>
    <row r="95" s="1" customFormat="1" ht="15" customHeight="1">
      <c r="B95" s="353"/>
      <c r="C95" s="328" t="s">
        <v>1349</v>
      </c>
      <c r="D95" s="328"/>
      <c r="E95" s="328"/>
      <c r="F95" s="351" t="s">
        <v>1313</v>
      </c>
      <c r="G95" s="352"/>
      <c r="H95" s="328" t="s">
        <v>1349</v>
      </c>
      <c r="I95" s="328" t="s">
        <v>1348</v>
      </c>
      <c r="J95" s="328"/>
      <c r="K95" s="342"/>
    </row>
    <row r="96" s="1" customFormat="1" ht="15" customHeight="1">
      <c r="B96" s="353"/>
      <c r="C96" s="328" t="s">
        <v>37</v>
      </c>
      <c r="D96" s="328"/>
      <c r="E96" s="328"/>
      <c r="F96" s="351" t="s">
        <v>1313</v>
      </c>
      <c r="G96" s="352"/>
      <c r="H96" s="328" t="s">
        <v>1350</v>
      </c>
      <c r="I96" s="328" t="s">
        <v>1348</v>
      </c>
      <c r="J96" s="328"/>
      <c r="K96" s="342"/>
    </row>
    <row r="97" s="1" customFormat="1" ht="15" customHeight="1">
      <c r="B97" s="353"/>
      <c r="C97" s="328" t="s">
        <v>47</v>
      </c>
      <c r="D97" s="328"/>
      <c r="E97" s="328"/>
      <c r="F97" s="351" t="s">
        <v>1313</v>
      </c>
      <c r="G97" s="352"/>
      <c r="H97" s="328" t="s">
        <v>1351</v>
      </c>
      <c r="I97" s="328" t="s">
        <v>1348</v>
      </c>
      <c r="J97" s="328"/>
      <c r="K97" s="342"/>
    </row>
    <row r="98" s="1" customFormat="1" ht="15" customHeight="1">
      <c r="B98" s="356"/>
      <c r="C98" s="357"/>
      <c r="D98" s="357"/>
      <c r="E98" s="357"/>
      <c r="F98" s="357"/>
      <c r="G98" s="357"/>
      <c r="H98" s="357"/>
      <c r="I98" s="357"/>
      <c r="J98" s="357"/>
      <c r="K98" s="358"/>
    </row>
    <row r="99" s="1" customFormat="1" ht="18.75" customHeight="1">
      <c r="B99" s="359"/>
      <c r="C99" s="360"/>
      <c r="D99" s="360"/>
      <c r="E99" s="360"/>
      <c r="F99" s="360"/>
      <c r="G99" s="360"/>
      <c r="H99" s="360"/>
      <c r="I99" s="360"/>
      <c r="J99" s="360"/>
      <c r="K99" s="359"/>
    </row>
    <row r="100" s="1" customFormat="1" ht="18.75" customHeight="1">
      <c r="B100" s="336"/>
      <c r="C100" s="336"/>
      <c r="D100" s="336"/>
      <c r="E100" s="336"/>
      <c r="F100" s="336"/>
      <c r="G100" s="336"/>
      <c r="H100" s="336"/>
      <c r="I100" s="336"/>
      <c r="J100" s="336"/>
      <c r="K100" s="336"/>
    </row>
    <row r="101" s="1" customFormat="1" ht="7.5" customHeight="1">
      <c r="B101" s="337"/>
      <c r="C101" s="338"/>
      <c r="D101" s="338"/>
      <c r="E101" s="338"/>
      <c r="F101" s="338"/>
      <c r="G101" s="338"/>
      <c r="H101" s="338"/>
      <c r="I101" s="338"/>
      <c r="J101" s="338"/>
      <c r="K101" s="339"/>
    </row>
    <row r="102" s="1" customFormat="1" ht="45" customHeight="1">
      <c r="B102" s="340"/>
      <c r="C102" s="341" t="s">
        <v>1352</v>
      </c>
      <c r="D102" s="341"/>
      <c r="E102" s="341"/>
      <c r="F102" s="341"/>
      <c r="G102" s="341"/>
      <c r="H102" s="341"/>
      <c r="I102" s="341"/>
      <c r="J102" s="341"/>
      <c r="K102" s="342"/>
    </row>
    <row r="103" s="1" customFormat="1" ht="17.25" customHeight="1">
      <c r="B103" s="340"/>
      <c r="C103" s="343" t="s">
        <v>1307</v>
      </c>
      <c r="D103" s="343"/>
      <c r="E103" s="343"/>
      <c r="F103" s="343" t="s">
        <v>1308</v>
      </c>
      <c r="G103" s="344"/>
      <c r="H103" s="343" t="s">
        <v>53</v>
      </c>
      <c r="I103" s="343" t="s">
        <v>56</v>
      </c>
      <c r="J103" s="343" t="s">
        <v>1309</v>
      </c>
      <c r="K103" s="342"/>
    </row>
    <row r="104" s="1" customFormat="1" ht="17.25" customHeight="1">
      <c r="B104" s="340"/>
      <c r="C104" s="345" t="s">
        <v>1310</v>
      </c>
      <c r="D104" s="345"/>
      <c r="E104" s="345"/>
      <c r="F104" s="346" t="s">
        <v>1311</v>
      </c>
      <c r="G104" s="347"/>
      <c r="H104" s="345"/>
      <c r="I104" s="345"/>
      <c r="J104" s="345" t="s">
        <v>1312</v>
      </c>
      <c r="K104" s="342"/>
    </row>
    <row r="105" s="1" customFormat="1" ht="5.25" customHeight="1">
      <c r="B105" s="340"/>
      <c r="C105" s="343"/>
      <c r="D105" s="343"/>
      <c r="E105" s="343"/>
      <c r="F105" s="343"/>
      <c r="G105" s="361"/>
      <c r="H105" s="343"/>
      <c r="I105" s="343"/>
      <c r="J105" s="343"/>
      <c r="K105" s="342"/>
    </row>
    <row r="106" s="1" customFormat="1" ht="15" customHeight="1">
      <c r="B106" s="340"/>
      <c r="C106" s="328" t="s">
        <v>52</v>
      </c>
      <c r="D106" s="350"/>
      <c r="E106" s="350"/>
      <c r="F106" s="351" t="s">
        <v>1313</v>
      </c>
      <c r="G106" s="328"/>
      <c r="H106" s="328" t="s">
        <v>1353</v>
      </c>
      <c r="I106" s="328" t="s">
        <v>1315</v>
      </c>
      <c r="J106" s="328">
        <v>20</v>
      </c>
      <c r="K106" s="342"/>
    </row>
    <row r="107" s="1" customFormat="1" ht="15" customHeight="1">
      <c r="B107" s="340"/>
      <c r="C107" s="328" t="s">
        <v>1316</v>
      </c>
      <c r="D107" s="328"/>
      <c r="E107" s="328"/>
      <c r="F107" s="351" t="s">
        <v>1313</v>
      </c>
      <c r="G107" s="328"/>
      <c r="H107" s="328" t="s">
        <v>1353</v>
      </c>
      <c r="I107" s="328" t="s">
        <v>1315</v>
      </c>
      <c r="J107" s="328">
        <v>120</v>
      </c>
      <c r="K107" s="342"/>
    </row>
    <row r="108" s="1" customFormat="1" ht="15" customHeight="1">
      <c r="B108" s="353"/>
      <c r="C108" s="328" t="s">
        <v>1318</v>
      </c>
      <c r="D108" s="328"/>
      <c r="E108" s="328"/>
      <c r="F108" s="351" t="s">
        <v>1319</v>
      </c>
      <c r="G108" s="328"/>
      <c r="H108" s="328" t="s">
        <v>1353</v>
      </c>
      <c r="I108" s="328" t="s">
        <v>1315</v>
      </c>
      <c r="J108" s="328">
        <v>50</v>
      </c>
      <c r="K108" s="342"/>
    </row>
    <row r="109" s="1" customFormat="1" ht="15" customHeight="1">
      <c r="B109" s="353"/>
      <c r="C109" s="328" t="s">
        <v>1321</v>
      </c>
      <c r="D109" s="328"/>
      <c r="E109" s="328"/>
      <c r="F109" s="351" t="s">
        <v>1313</v>
      </c>
      <c r="G109" s="328"/>
      <c r="H109" s="328" t="s">
        <v>1353</v>
      </c>
      <c r="I109" s="328" t="s">
        <v>1323</v>
      </c>
      <c r="J109" s="328"/>
      <c r="K109" s="342"/>
    </row>
    <row r="110" s="1" customFormat="1" ht="15" customHeight="1">
      <c r="B110" s="353"/>
      <c r="C110" s="328" t="s">
        <v>1332</v>
      </c>
      <c r="D110" s="328"/>
      <c r="E110" s="328"/>
      <c r="F110" s="351" t="s">
        <v>1319</v>
      </c>
      <c r="G110" s="328"/>
      <c r="H110" s="328" t="s">
        <v>1353</v>
      </c>
      <c r="I110" s="328" t="s">
        <v>1315</v>
      </c>
      <c r="J110" s="328">
        <v>50</v>
      </c>
      <c r="K110" s="342"/>
    </row>
    <row r="111" s="1" customFormat="1" ht="15" customHeight="1">
      <c r="B111" s="353"/>
      <c r="C111" s="328" t="s">
        <v>1340</v>
      </c>
      <c r="D111" s="328"/>
      <c r="E111" s="328"/>
      <c r="F111" s="351" t="s">
        <v>1319</v>
      </c>
      <c r="G111" s="328"/>
      <c r="H111" s="328" t="s">
        <v>1353</v>
      </c>
      <c r="I111" s="328" t="s">
        <v>1315</v>
      </c>
      <c r="J111" s="328">
        <v>50</v>
      </c>
      <c r="K111" s="342"/>
    </row>
    <row r="112" s="1" customFormat="1" ht="15" customHeight="1">
      <c r="B112" s="353"/>
      <c r="C112" s="328" t="s">
        <v>1338</v>
      </c>
      <c r="D112" s="328"/>
      <c r="E112" s="328"/>
      <c r="F112" s="351" t="s">
        <v>1319</v>
      </c>
      <c r="G112" s="328"/>
      <c r="H112" s="328" t="s">
        <v>1353</v>
      </c>
      <c r="I112" s="328" t="s">
        <v>1315</v>
      </c>
      <c r="J112" s="328">
        <v>50</v>
      </c>
      <c r="K112" s="342"/>
    </row>
    <row r="113" s="1" customFormat="1" ht="15" customHeight="1">
      <c r="B113" s="353"/>
      <c r="C113" s="328" t="s">
        <v>52</v>
      </c>
      <c r="D113" s="328"/>
      <c r="E113" s="328"/>
      <c r="F113" s="351" t="s">
        <v>1313</v>
      </c>
      <c r="G113" s="328"/>
      <c r="H113" s="328" t="s">
        <v>1354</v>
      </c>
      <c r="I113" s="328" t="s">
        <v>1315</v>
      </c>
      <c r="J113" s="328">
        <v>20</v>
      </c>
      <c r="K113" s="342"/>
    </row>
    <row r="114" s="1" customFormat="1" ht="15" customHeight="1">
      <c r="B114" s="353"/>
      <c r="C114" s="328" t="s">
        <v>1355</v>
      </c>
      <c r="D114" s="328"/>
      <c r="E114" s="328"/>
      <c r="F114" s="351" t="s">
        <v>1313</v>
      </c>
      <c r="G114" s="328"/>
      <c r="H114" s="328" t="s">
        <v>1356</v>
      </c>
      <c r="I114" s="328" t="s">
        <v>1315</v>
      </c>
      <c r="J114" s="328">
        <v>120</v>
      </c>
      <c r="K114" s="342"/>
    </row>
    <row r="115" s="1" customFormat="1" ht="15" customHeight="1">
      <c r="B115" s="353"/>
      <c r="C115" s="328" t="s">
        <v>37</v>
      </c>
      <c r="D115" s="328"/>
      <c r="E115" s="328"/>
      <c r="F115" s="351" t="s">
        <v>1313</v>
      </c>
      <c r="G115" s="328"/>
      <c r="H115" s="328" t="s">
        <v>1357</v>
      </c>
      <c r="I115" s="328" t="s">
        <v>1348</v>
      </c>
      <c r="J115" s="328"/>
      <c r="K115" s="342"/>
    </row>
    <row r="116" s="1" customFormat="1" ht="15" customHeight="1">
      <c r="B116" s="353"/>
      <c r="C116" s="328" t="s">
        <v>47</v>
      </c>
      <c r="D116" s="328"/>
      <c r="E116" s="328"/>
      <c r="F116" s="351" t="s">
        <v>1313</v>
      </c>
      <c r="G116" s="328"/>
      <c r="H116" s="328" t="s">
        <v>1358</v>
      </c>
      <c r="I116" s="328" t="s">
        <v>1348</v>
      </c>
      <c r="J116" s="328"/>
      <c r="K116" s="342"/>
    </row>
    <row r="117" s="1" customFormat="1" ht="15" customHeight="1">
      <c r="B117" s="353"/>
      <c r="C117" s="328" t="s">
        <v>56</v>
      </c>
      <c r="D117" s="328"/>
      <c r="E117" s="328"/>
      <c r="F117" s="351" t="s">
        <v>1313</v>
      </c>
      <c r="G117" s="328"/>
      <c r="H117" s="328" t="s">
        <v>1359</v>
      </c>
      <c r="I117" s="328" t="s">
        <v>1360</v>
      </c>
      <c r="J117" s="328"/>
      <c r="K117" s="342"/>
    </row>
    <row r="118" s="1" customFormat="1" ht="15" customHeight="1">
      <c r="B118" s="356"/>
      <c r="C118" s="362"/>
      <c r="D118" s="362"/>
      <c r="E118" s="362"/>
      <c r="F118" s="362"/>
      <c r="G118" s="362"/>
      <c r="H118" s="362"/>
      <c r="I118" s="362"/>
      <c r="J118" s="362"/>
      <c r="K118" s="358"/>
    </row>
    <row r="119" s="1" customFormat="1" ht="18.75" customHeight="1">
      <c r="B119" s="363"/>
      <c r="C119" s="364"/>
      <c r="D119" s="364"/>
      <c r="E119" s="364"/>
      <c r="F119" s="365"/>
      <c r="G119" s="364"/>
      <c r="H119" s="364"/>
      <c r="I119" s="364"/>
      <c r="J119" s="364"/>
      <c r="K119" s="363"/>
    </row>
    <row r="120" s="1" customFormat="1" ht="18.75" customHeight="1"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</row>
    <row r="121" s="1" customFormat="1" ht="7.5" customHeight="1">
      <c r="B121" s="366"/>
      <c r="C121" s="367"/>
      <c r="D121" s="367"/>
      <c r="E121" s="367"/>
      <c r="F121" s="367"/>
      <c r="G121" s="367"/>
      <c r="H121" s="367"/>
      <c r="I121" s="367"/>
      <c r="J121" s="367"/>
      <c r="K121" s="368"/>
    </row>
    <row r="122" s="1" customFormat="1" ht="45" customHeight="1">
      <c r="B122" s="369"/>
      <c r="C122" s="319" t="s">
        <v>1361</v>
      </c>
      <c r="D122" s="319"/>
      <c r="E122" s="319"/>
      <c r="F122" s="319"/>
      <c r="G122" s="319"/>
      <c r="H122" s="319"/>
      <c r="I122" s="319"/>
      <c r="J122" s="319"/>
      <c r="K122" s="370"/>
    </row>
    <row r="123" s="1" customFormat="1" ht="17.25" customHeight="1">
      <c r="B123" s="371"/>
      <c r="C123" s="343" t="s">
        <v>1307</v>
      </c>
      <c r="D123" s="343"/>
      <c r="E123" s="343"/>
      <c r="F123" s="343" t="s">
        <v>1308</v>
      </c>
      <c r="G123" s="344"/>
      <c r="H123" s="343" t="s">
        <v>53</v>
      </c>
      <c r="I123" s="343" t="s">
        <v>56</v>
      </c>
      <c r="J123" s="343" t="s">
        <v>1309</v>
      </c>
      <c r="K123" s="372"/>
    </row>
    <row r="124" s="1" customFormat="1" ht="17.25" customHeight="1">
      <c r="B124" s="371"/>
      <c r="C124" s="345" t="s">
        <v>1310</v>
      </c>
      <c r="D124" s="345"/>
      <c r="E124" s="345"/>
      <c r="F124" s="346" t="s">
        <v>1311</v>
      </c>
      <c r="G124" s="347"/>
      <c r="H124" s="345"/>
      <c r="I124" s="345"/>
      <c r="J124" s="345" t="s">
        <v>1312</v>
      </c>
      <c r="K124" s="372"/>
    </row>
    <row r="125" s="1" customFormat="1" ht="5.25" customHeight="1">
      <c r="B125" s="373"/>
      <c r="C125" s="348"/>
      <c r="D125" s="348"/>
      <c r="E125" s="348"/>
      <c r="F125" s="348"/>
      <c r="G125" s="374"/>
      <c r="H125" s="348"/>
      <c r="I125" s="348"/>
      <c r="J125" s="348"/>
      <c r="K125" s="375"/>
    </row>
    <row r="126" s="1" customFormat="1" ht="15" customHeight="1">
      <c r="B126" s="373"/>
      <c r="C126" s="328" t="s">
        <v>1316</v>
      </c>
      <c r="D126" s="350"/>
      <c r="E126" s="350"/>
      <c r="F126" s="351" t="s">
        <v>1313</v>
      </c>
      <c r="G126" s="328"/>
      <c r="H126" s="328" t="s">
        <v>1353</v>
      </c>
      <c r="I126" s="328" t="s">
        <v>1315</v>
      </c>
      <c r="J126" s="328">
        <v>120</v>
      </c>
      <c r="K126" s="376"/>
    </row>
    <row r="127" s="1" customFormat="1" ht="15" customHeight="1">
      <c r="B127" s="373"/>
      <c r="C127" s="328" t="s">
        <v>1362</v>
      </c>
      <c r="D127" s="328"/>
      <c r="E127" s="328"/>
      <c r="F127" s="351" t="s">
        <v>1313</v>
      </c>
      <c r="G127" s="328"/>
      <c r="H127" s="328" t="s">
        <v>1363</v>
      </c>
      <c r="I127" s="328" t="s">
        <v>1315</v>
      </c>
      <c r="J127" s="328" t="s">
        <v>1364</v>
      </c>
      <c r="K127" s="376"/>
    </row>
    <row r="128" s="1" customFormat="1" ht="15" customHeight="1">
      <c r="B128" s="373"/>
      <c r="C128" s="328" t="s">
        <v>84</v>
      </c>
      <c r="D128" s="328"/>
      <c r="E128" s="328"/>
      <c r="F128" s="351" t="s">
        <v>1313</v>
      </c>
      <c r="G128" s="328"/>
      <c r="H128" s="328" t="s">
        <v>1365</v>
      </c>
      <c r="I128" s="328" t="s">
        <v>1315</v>
      </c>
      <c r="J128" s="328" t="s">
        <v>1364</v>
      </c>
      <c r="K128" s="376"/>
    </row>
    <row r="129" s="1" customFormat="1" ht="15" customHeight="1">
      <c r="B129" s="373"/>
      <c r="C129" s="328" t="s">
        <v>1324</v>
      </c>
      <c r="D129" s="328"/>
      <c r="E129" s="328"/>
      <c r="F129" s="351" t="s">
        <v>1319</v>
      </c>
      <c r="G129" s="328"/>
      <c r="H129" s="328" t="s">
        <v>1325</v>
      </c>
      <c r="I129" s="328" t="s">
        <v>1315</v>
      </c>
      <c r="J129" s="328">
        <v>15</v>
      </c>
      <c r="K129" s="376"/>
    </row>
    <row r="130" s="1" customFormat="1" ht="15" customHeight="1">
      <c r="B130" s="373"/>
      <c r="C130" s="354" t="s">
        <v>1326</v>
      </c>
      <c r="D130" s="354"/>
      <c r="E130" s="354"/>
      <c r="F130" s="355" t="s">
        <v>1319</v>
      </c>
      <c r="G130" s="354"/>
      <c r="H130" s="354" t="s">
        <v>1327</v>
      </c>
      <c r="I130" s="354" t="s">
        <v>1315</v>
      </c>
      <c r="J130" s="354">
        <v>15</v>
      </c>
      <c r="K130" s="376"/>
    </row>
    <row r="131" s="1" customFormat="1" ht="15" customHeight="1">
      <c r="B131" s="373"/>
      <c r="C131" s="354" t="s">
        <v>1328</v>
      </c>
      <c r="D131" s="354"/>
      <c r="E131" s="354"/>
      <c r="F131" s="355" t="s">
        <v>1319</v>
      </c>
      <c r="G131" s="354"/>
      <c r="H131" s="354" t="s">
        <v>1329</v>
      </c>
      <c r="I131" s="354" t="s">
        <v>1315</v>
      </c>
      <c r="J131" s="354">
        <v>20</v>
      </c>
      <c r="K131" s="376"/>
    </row>
    <row r="132" s="1" customFormat="1" ht="15" customHeight="1">
      <c r="B132" s="373"/>
      <c r="C132" s="354" t="s">
        <v>1330</v>
      </c>
      <c r="D132" s="354"/>
      <c r="E132" s="354"/>
      <c r="F132" s="355" t="s">
        <v>1319</v>
      </c>
      <c r="G132" s="354"/>
      <c r="H132" s="354" t="s">
        <v>1331</v>
      </c>
      <c r="I132" s="354" t="s">
        <v>1315</v>
      </c>
      <c r="J132" s="354">
        <v>20</v>
      </c>
      <c r="K132" s="376"/>
    </row>
    <row r="133" s="1" customFormat="1" ht="15" customHeight="1">
      <c r="B133" s="373"/>
      <c r="C133" s="328" t="s">
        <v>1318</v>
      </c>
      <c r="D133" s="328"/>
      <c r="E133" s="328"/>
      <c r="F133" s="351" t="s">
        <v>1319</v>
      </c>
      <c r="G133" s="328"/>
      <c r="H133" s="328" t="s">
        <v>1353</v>
      </c>
      <c r="I133" s="328" t="s">
        <v>1315</v>
      </c>
      <c r="J133" s="328">
        <v>50</v>
      </c>
      <c r="K133" s="376"/>
    </row>
    <row r="134" s="1" customFormat="1" ht="15" customHeight="1">
      <c r="B134" s="373"/>
      <c r="C134" s="328" t="s">
        <v>1332</v>
      </c>
      <c r="D134" s="328"/>
      <c r="E134" s="328"/>
      <c r="F134" s="351" t="s">
        <v>1319</v>
      </c>
      <c r="G134" s="328"/>
      <c r="H134" s="328" t="s">
        <v>1353</v>
      </c>
      <c r="I134" s="328" t="s">
        <v>1315</v>
      </c>
      <c r="J134" s="328">
        <v>50</v>
      </c>
      <c r="K134" s="376"/>
    </row>
    <row r="135" s="1" customFormat="1" ht="15" customHeight="1">
      <c r="B135" s="373"/>
      <c r="C135" s="328" t="s">
        <v>1338</v>
      </c>
      <c r="D135" s="328"/>
      <c r="E135" s="328"/>
      <c r="F135" s="351" t="s">
        <v>1319</v>
      </c>
      <c r="G135" s="328"/>
      <c r="H135" s="328" t="s">
        <v>1353</v>
      </c>
      <c r="I135" s="328" t="s">
        <v>1315</v>
      </c>
      <c r="J135" s="328">
        <v>50</v>
      </c>
      <c r="K135" s="376"/>
    </row>
    <row r="136" s="1" customFormat="1" ht="15" customHeight="1">
      <c r="B136" s="373"/>
      <c r="C136" s="328" t="s">
        <v>1340</v>
      </c>
      <c r="D136" s="328"/>
      <c r="E136" s="328"/>
      <c r="F136" s="351" t="s">
        <v>1319</v>
      </c>
      <c r="G136" s="328"/>
      <c r="H136" s="328" t="s">
        <v>1353</v>
      </c>
      <c r="I136" s="328" t="s">
        <v>1315</v>
      </c>
      <c r="J136" s="328">
        <v>50</v>
      </c>
      <c r="K136" s="376"/>
    </row>
    <row r="137" s="1" customFormat="1" ht="15" customHeight="1">
      <c r="B137" s="373"/>
      <c r="C137" s="328" t="s">
        <v>1341</v>
      </c>
      <c r="D137" s="328"/>
      <c r="E137" s="328"/>
      <c r="F137" s="351" t="s">
        <v>1319</v>
      </c>
      <c r="G137" s="328"/>
      <c r="H137" s="328" t="s">
        <v>1366</v>
      </c>
      <c r="I137" s="328" t="s">
        <v>1315</v>
      </c>
      <c r="J137" s="328">
        <v>255</v>
      </c>
      <c r="K137" s="376"/>
    </row>
    <row r="138" s="1" customFormat="1" ht="15" customHeight="1">
      <c r="B138" s="373"/>
      <c r="C138" s="328" t="s">
        <v>1343</v>
      </c>
      <c r="D138" s="328"/>
      <c r="E138" s="328"/>
      <c r="F138" s="351" t="s">
        <v>1313</v>
      </c>
      <c r="G138" s="328"/>
      <c r="H138" s="328" t="s">
        <v>1367</v>
      </c>
      <c r="I138" s="328" t="s">
        <v>1345</v>
      </c>
      <c r="J138" s="328"/>
      <c r="K138" s="376"/>
    </row>
    <row r="139" s="1" customFormat="1" ht="15" customHeight="1">
      <c r="B139" s="373"/>
      <c r="C139" s="328" t="s">
        <v>1346</v>
      </c>
      <c r="D139" s="328"/>
      <c r="E139" s="328"/>
      <c r="F139" s="351" t="s">
        <v>1313</v>
      </c>
      <c r="G139" s="328"/>
      <c r="H139" s="328" t="s">
        <v>1368</v>
      </c>
      <c r="I139" s="328" t="s">
        <v>1348</v>
      </c>
      <c r="J139" s="328"/>
      <c r="K139" s="376"/>
    </row>
    <row r="140" s="1" customFormat="1" ht="15" customHeight="1">
      <c r="B140" s="373"/>
      <c r="C140" s="328" t="s">
        <v>1349</v>
      </c>
      <c r="D140" s="328"/>
      <c r="E140" s="328"/>
      <c r="F140" s="351" t="s">
        <v>1313</v>
      </c>
      <c r="G140" s="328"/>
      <c r="H140" s="328" t="s">
        <v>1349</v>
      </c>
      <c r="I140" s="328" t="s">
        <v>1348</v>
      </c>
      <c r="J140" s="328"/>
      <c r="K140" s="376"/>
    </row>
    <row r="141" s="1" customFormat="1" ht="15" customHeight="1">
      <c r="B141" s="373"/>
      <c r="C141" s="328" t="s">
        <v>37</v>
      </c>
      <c r="D141" s="328"/>
      <c r="E141" s="328"/>
      <c r="F141" s="351" t="s">
        <v>1313</v>
      </c>
      <c r="G141" s="328"/>
      <c r="H141" s="328" t="s">
        <v>1369</v>
      </c>
      <c r="I141" s="328" t="s">
        <v>1348</v>
      </c>
      <c r="J141" s="328"/>
      <c r="K141" s="376"/>
    </row>
    <row r="142" s="1" customFormat="1" ht="15" customHeight="1">
      <c r="B142" s="373"/>
      <c r="C142" s="328" t="s">
        <v>1370</v>
      </c>
      <c r="D142" s="328"/>
      <c r="E142" s="328"/>
      <c r="F142" s="351" t="s">
        <v>1313</v>
      </c>
      <c r="G142" s="328"/>
      <c r="H142" s="328" t="s">
        <v>1371</v>
      </c>
      <c r="I142" s="328" t="s">
        <v>1348</v>
      </c>
      <c r="J142" s="328"/>
      <c r="K142" s="376"/>
    </row>
    <row r="143" s="1" customFormat="1" ht="15" customHeight="1">
      <c r="B143" s="377"/>
      <c r="C143" s="378"/>
      <c r="D143" s="378"/>
      <c r="E143" s="378"/>
      <c r="F143" s="378"/>
      <c r="G143" s="378"/>
      <c r="H143" s="378"/>
      <c r="I143" s="378"/>
      <c r="J143" s="378"/>
      <c r="K143" s="379"/>
    </row>
    <row r="144" s="1" customFormat="1" ht="18.75" customHeight="1">
      <c r="B144" s="364"/>
      <c r="C144" s="364"/>
      <c r="D144" s="364"/>
      <c r="E144" s="364"/>
      <c r="F144" s="365"/>
      <c r="G144" s="364"/>
      <c r="H144" s="364"/>
      <c r="I144" s="364"/>
      <c r="J144" s="364"/>
      <c r="K144" s="364"/>
    </row>
    <row r="145" s="1" customFormat="1" ht="18.75" customHeight="1">
      <c r="B145" s="336"/>
      <c r="C145" s="336"/>
      <c r="D145" s="336"/>
      <c r="E145" s="336"/>
      <c r="F145" s="336"/>
      <c r="G145" s="336"/>
      <c r="H145" s="336"/>
      <c r="I145" s="336"/>
      <c r="J145" s="336"/>
      <c r="K145" s="336"/>
    </row>
    <row r="146" s="1" customFormat="1" ht="7.5" customHeight="1">
      <c r="B146" s="337"/>
      <c r="C146" s="338"/>
      <c r="D146" s="338"/>
      <c r="E146" s="338"/>
      <c r="F146" s="338"/>
      <c r="G146" s="338"/>
      <c r="H146" s="338"/>
      <c r="I146" s="338"/>
      <c r="J146" s="338"/>
      <c r="K146" s="339"/>
    </row>
    <row r="147" s="1" customFormat="1" ht="45" customHeight="1">
      <c r="B147" s="340"/>
      <c r="C147" s="341" t="s">
        <v>1372</v>
      </c>
      <c r="D147" s="341"/>
      <c r="E147" s="341"/>
      <c r="F147" s="341"/>
      <c r="G147" s="341"/>
      <c r="H147" s="341"/>
      <c r="I147" s="341"/>
      <c r="J147" s="341"/>
      <c r="K147" s="342"/>
    </row>
    <row r="148" s="1" customFormat="1" ht="17.25" customHeight="1">
      <c r="B148" s="340"/>
      <c r="C148" s="343" t="s">
        <v>1307</v>
      </c>
      <c r="D148" s="343"/>
      <c r="E148" s="343"/>
      <c r="F148" s="343" t="s">
        <v>1308</v>
      </c>
      <c r="G148" s="344"/>
      <c r="H148" s="343" t="s">
        <v>53</v>
      </c>
      <c r="I148" s="343" t="s">
        <v>56</v>
      </c>
      <c r="J148" s="343" t="s">
        <v>1309</v>
      </c>
      <c r="K148" s="342"/>
    </row>
    <row r="149" s="1" customFormat="1" ht="17.25" customHeight="1">
      <c r="B149" s="340"/>
      <c r="C149" s="345" t="s">
        <v>1310</v>
      </c>
      <c r="D149" s="345"/>
      <c r="E149" s="345"/>
      <c r="F149" s="346" t="s">
        <v>1311</v>
      </c>
      <c r="G149" s="347"/>
      <c r="H149" s="345"/>
      <c r="I149" s="345"/>
      <c r="J149" s="345" t="s">
        <v>1312</v>
      </c>
      <c r="K149" s="342"/>
    </row>
    <row r="150" s="1" customFormat="1" ht="5.25" customHeight="1">
      <c r="B150" s="353"/>
      <c r="C150" s="348"/>
      <c r="D150" s="348"/>
      <c r="E150" s="348"/>
      <c r="F150" s="348"/>
      <c r="G150" s="349"/>
      <c r="H150" s="348"/>
      <c r="I150" s="348"/>
      <c r="J150" s="348"/>
      <c r="K150" s="376"/>
    </row>
    <row r="151" s="1" customFormat="1" ht="15" customHeight="1">
      <c r="B151" s="353"/>
      <c r="C151" s="380" t="s">
        <v>1316</v>
      </c>
      <c r="D151" s="328"/>
      <c r="E151" s="328"/>
      <c r="F151" s="381" t="s">
        <v>1313</v>
      </c>
      <c r="G151" s="328"/>
      <c r="H151" s="380" t="s">
        <v>1353</v>
      </c>
      <c r="I151" s="380" t="s">
        <v>1315</v>
      </c>
      <c r="J151" s="380">
        <v>120</v>
      </c>
      <c r="K151" s="376"/>
    </row>
    <row r="152" s="1" customFormat="1" ht="15" customHeight="1">
      <c r="B152" s="353"/>
      <c r="C152" s="380" t="s">
        <v>1362</v>
      </c>
      <c r="D152" s="328"/>
      <c r="E152" s="328"/>
      <c r="F152" s="381" t="s">
        <v>1313</v>
      </c>
      <c r="G152" s="328"/>
      <c r="H152" s="380" t="s">
        <v>1373</v>
      </c>
      <c r="I152" s="380" t="s">
        <v>1315</v>
      </c>
      <c r="J152" s="380" t="s">
        <v>1364</v>
      </c>
      <c r="K152" s="376"/>
    </row>
    <row r="153" s="1" customFormat="1" ht="15" customHeight="1">
      <c r="B153" s="353"/>
      <c r="C153" s="380" t="s">
        <v>84</v>
      </c>
      <c r="D153" s="328"/>
      <c r="E153" s="328"/>
      <c r="F153" s="381" t="s">
        <v>1313</v>
      </c>
      <c r="G153" s="328"/>
      <c r="H153" s="380" t="s">
        <v>1374</v>
      </c>
      <c r="I153" s="380" t="s">
        <v>1315</v>
      </c>
      <c r="J153" s="380" t="s">
        <v>1364</v>
      </c>
      <c r="K153" s="376"/>
    </row>
    <row r="154" s="1" customFormat="1" ht="15" customHeight="1">
      <c r="B154" s="353"/>
      <c r="C154" s="380" t="s">
        <v>1318</v>
      </c>
      <c r="D154" s="328"/>
      <c r="E154" s="328"/>
      <c r="F154" s="381" t="s">
        <v>1319</v>
      </c>
      <c r="G154" s="328"/>
      <c r="H154" s="380" t="s">
        <v>1353</v>
      </c>
      <c r="I154" s="380" t="s">
        <v>1315</v>
      </c>
      <c r="J154" s="380">
        <v>50</v>
      </c>
      <c r="K154" s="376"/>
    </row>
    <row r="155" s="1" customFormat="1" ht="15" customHeight="1">
      <c r="B155" s="353"/>
      <c r="C155" s="380" t="s">
        <v>1321</v>
      </c>
      <c r="D155" s="328"/>
      <c r="E155" s="328"/>
      <c r="F155" s="381" t="s">
        <v>1313</v>
      </c>
      <c r="G155" s="328"/>
      <c r="H155" s="380" t="s">
        <v>1353</v>
      </c>
      <c r="I155" s="380" t="s">
        <v>1323</v>
      </c>
      <c r="J155" s="380"/>
      <c r="K155" s="376"/>
    </row>
    <row r="156" s="1" customFormat="1" ht="15" customHeight="1">
      <c r="B156" s="353"/>
      <c r="C156" s="380" t="s">
        <v>1332</v>
      </c>
      <c r="D156" s="328"/>
      <c r="E156" s="328"/>
      <c r="F156" s="381" t="s">
        <v>1319</v>
      </c>
      <c r="G156" s="328"/>
      <c r="H156" s="380" t="s">
        <v>1353</v>
      </c>
      <c r="I156" s="380" t="s">
        <v>1315</v>
      </c>
      <c r="J156" s="380">
        <v>50</v>
      </c>
      <c r="K156" s="376"/>
    </row>
    <row r="157" s="1" customFormat="1" ht="15" customHeight="1">
      <c r="B157" s="353"/>
      <c r="C157" s="380" t="s">
        <v>1340</v>
      </c>
      <c r="D157" s="328"/>
      <c r="E157" s="328"/>
      <c r="F157" s="381" t="s">
        <v>1319</v>
      </c>
      <c r="G157" s="328"/>
      <c r="H157" s="380" t="s">
        <v>1353</v>
      </c>
      <c r="I157" s="380" t="s">
        <v>1315</v>
      </c>
      <c r="J157" s="380">
        <v>50</v>
      </c>
      <c r="K157" s="376"/>
    </row>
    <row r="158" s="1" customFormat="1" ht="15" customHeight="1">
      <c r="B158" s="353"/>
      <c r="C158" s="380" t="s">
        <v>1338</v>
      </c>
      <c r="D158" s="328"/>
      <c r="E158" s="328"/>
      <c r="F158" s="381" t="s">
        <v>1319</v>
      </c>
      <c r="G158" s="328"/>
      <c r="H158" s="380" t="s">
        <v>1353</v>
      </c>
      <c r="I158" s="380" t="s">
        <v>1315</v>
      </c>
      <c r="J158" s="380">
        <v>50</v>
      </c>
      <c r="K158" s="376"/>
    </row>
    <row r="159" s="1" customFormat="1" ht="15" customHeight="1">
      <c r="B159" s="353"/>
      <c r="C159" s="380" t="s">
        <v>104</v>
      </c>
      <c r="D159" s="328"/>
      <c r="E159" s="328"/>
      <c r="F159" s="381" t="s">
        <v>1313</v>
      </c>
      <c r="G159" s="328"/>
      <c r="H159" s="380" t="s">
        <v>1375</v>
      </c>
      <c r="I159" s="380" t="s">
        <v>1315</v>
      </c>
      <c r="J159" s="380" t="s">
        <v>1376</v>
      </c>
      <c r="K159" s="376"/>
    </row>
    <row r="160" s="1" customFormat="1" ht="15" customHeight="1">
      <c r="B160" s="353"/>
      <c r="C160" s="380" t="s">
        <v>1377</v>
      </c>
      <c r="D160" s="328"/>
      <c r="E160" s="328"/>
      <c r="F160" s="381" t="s">
        <v>1313</v>
      </c>
      <c r="G160" s="328"/>
      <c r="H160" s="380" t="s">
        <v>1378</v>
      </c>
      <c r="I160" s="380" t="s">
        <v>1348</v>
      </c>
      <c r="J160" s="380"/>
      <c r="K160" s="376"/>
    </row>
    <row r="161" s="1" customFormat="1" ht="15" customHeight="1">
      <c r="B161" s="382"/>
      <c r="C161" s="362"/>
      <c r="D161" s="362"/>
      <c r="E161" s="362"/>
      <c r="F161" s="362"/>
      <c r="G161" s="362"/>
      <c r="H161" s="362"/>
      <c r="I161" s="362"/>
      <c r="J161" s="362"/>
      <c r="K161" s="383"/>
    </row>
    <row r="162" s="1" customFormat="1" ht="18.75" customHeight="1">
      <c r="B162" s="364"/>
      <c r="C162" s="374"/>
      <c r="D162" s="374"/>
      <c r="E162" s="374"/>
      <c r="F162" s="384"/>
      <c r="G162" s="374"/>
      <c r="H162" s="374"/>
      <c r="I162" s="374"/>
      <c r="J162" s="374"/>
      <c r="K162" s="364"/>
    </row>
    <row r="163" s="1" customFormat="1" ht="18.75" customHeight="1">
      <c r="B163" s="336"/>
      <c r="C163" s="336"/>
      <c r="D163" s="336"/>
      <c r="E163" s="336"/>
      <c r="F163" s="336"/>
      <c r="G163" s="336"/>
      <c r="H163" s="336"/>
      <c r="I163" s="336"/>
      <c r="J163" s="336"/>
      <c r="K163" s="336"/>
    </row>
    <row r="164" s="1" customFormat="1" ht="7.5" customHeight="1">
      <c r="B164" s="315"/>
      <c r="C164" s="316"/>
      <c r="D164" s="316"/>
      <c r="E164" s="316"/>
      <c r="F164" s="316"/>
      <c r="G164" s="316"/>
      <c r="H164" s="316"/>
      <c r="I164" s="316"/>
      <c r="J164" s="316"/>
      <c r="K164" s="317"/>
    </row>
    <row r="165" s="1" customFormat="1" ht="45" customHeight="1">
      <c r="B165" s="318"/>
      <c r="C165" s="319" t="s">
        <v>1379</v>
      </c>
      <c r="D165" s="319"/>
      <c r="E165" s="319"/>
      <c r="F165" s="319"/>
      <c r="G165" s="319"/>
      <c r="H165" s="319"/>
      <c r="I165" s="319"/>
      <c r="J165" s="319"/>
      <c r="K165" s="320"/>
    </row>
    <row r="166" s="1" customFormat="1" ht="17.25" customHeight="1">
      <c r="B166" s="318"/>
      <c r="C166" s="343" t="s">
        <v>1307</v>
      </c>
      <c r="D166" s="343"/>
      <c r="E166" s="343"/>
      <c r="F166" s="343" t="s">
        <v>1308</v>
      </c>
      <c r="G166" s="385"/>
      <c r="H166" s="386" t="s">
        <v>53</v>
      </c>
      <c r="I166" s="386" t="s">
        <v>56</v>
      </c>
      <c r="J166" s="343" t="s">
        <v>1309</v>
      </c>
      <c r="K166" s="320"/>
    </row>
    <row r="167" s="1" customFormat="1" ht="17.25" customHeight="1">
      <c r="B167" s="321"/>
      <c r="C167" s="345" t="s">
        <v>1310</v>
      </c>
      <c r="D167" s="345"/>
      <c r="E167" s="345"/>
      <c r="F167" s="346" t="s">
        <v>1311</v>
      </c>
      <c r="G167" s="387"/>
      <c r="H167" s="388"/>
      <c r="I167" s="388"/>
      <c r="J167" s="345" t="s">
        <v>1312</v>
      </c>
      <c r="K167" s="323"/>
    </row>
    <row r="168" s="1" customFormat="1" ht="5.25" customHeight="1">
      <c r="B168" s="353"/>
      <c r="C168" s="348"/>
      <c r="D168" s="348"/>
      <c r="E168" s="348"/>
      <c r="F168" s="348"/>
      <c r="G168" s="349"/>
      <c r="H168" s="348"/>
      <c r="I168" s="348"/>
      <c r="J168" s="348"/>
      <c r="K168" s="376"/>
    </row>
    <row r="169" s="1" customFormat="1" ht="15" customHeight="1">
      <c r="B169" s="353"/>
      <c r="C169" s="328" t="s">
        <v>1316</v>
      </c>
      <c r="D169" s="328"/>
      <c r="E169" s="328"/>
      <c r="F169" s="351" t="s">
        <v>1313</v>
      </c>
      <c r="G169" s="328"/>
      <c r="H169" s="328" t="s">
        <v>1353</v>
      </c>
      <c r="I169" s="328" t="s">
        <v>1315</v>
      </c>
      <c r="J169" s="328">
        <v>120</v>
      </c>
      <c r="K169" s="376"/>
    </row>
    <row r="170" s="1" customFormat="1" ht="15" customHeight="1">
      <c r="B170" s="353"/>
      <c r="C170" s="328" t="s">
        <v>1362</v>
      </c>
      <c r="D170" s="328"/>
      <c r="E170" s="328"/>
      <c r="F170" s="351" t="s">
        <v>1313</v>
      </c>
      <c r="G170" s="328"/>
      <c r="H170" s="328" t="s">
        <v>1363</v>
      </c>
      <c r="I170" s="328" t="s">
        <v>1315</v>
      </c>
      <c r="J170" s="328" t="s">
        <v>1364</v>
      </c>
      <c r="K170" s="376"/>
    </row>
    <row r="171" s="1" customFormat="1" ht="15" customHeight="1">
      <c r="B171" s="353"/>
      <c r="C171" s="328" t="s">
        <v>84</v>
      </c>
      <c r="D171" s="328"/>
      <c r="E171" s="328"/>
      <c r="F171" s="351" t="s">
        <v>1313</v>
      </c>
      <c r="G171" s="328"/>
      <c r="H171" s="328" t="s">
        <v>1380</v>
      </c>
      <c r="I171" s="328" t="s">
        <v>1315</v>
      </c>
      <c r="J171" s="328" t="s">
        <v>1364</v>
      </c>
      <c r="K171" s="376"/>
    </row>
    <row r="172" s="1" customFormat="1" ht="15" customHeight="1">
      <c r="B172" s="353"/>
      <c r="C172" s="328" t="s">
        <v>1318</v>
      </c>
      <c r="D172" s="328"/>
      <c r="E172" s="328"/>
      <c r="F172" s="351" t="s">
        <v>1319</v>
      </c>
      <c r="G172" s="328"/>
      <c r="H172" s="328" t="s">
        <v>1380</v>
      </c>
      <c r="I172" s="328" t="s">
        <v>1315</v>
      </c>
      <c r="J172" s="328">
        <v>50</v>
      </c>
      <c r="K172" s="376"/>
    </row>
    <row r="173" s="1" customFormat="1" ht="15" customHeight="1">
      <c r="B173" s="353"/>
      <c r="C173" s="328" t="s">
        <v>1321</v>
      </c>
      <c r="D173" s="328"/>
      <c r="E173" s="328"/>
      <c r="F173" s="351" t="s">
        <v>1313</v>
      </c>
      <c r="G173" s="328"/>
      <c r="H173" s="328" t="s">
        <v>1380</v>
      </c>
      <c r="I173" s="328" t="s">
        <v>1323</v>
      </c>
      <c r="J173" s="328"/>
      <c r="K173" s="376"/>
    </row>
    <row r="174" s="1" customFormat="1" ht="15" customHeight="1">
      <c r="B174" s="353"/>
      <c r="C174" s="328" t="s">
        <v>1332</v>
      </c>
      <c r="D174" s="328"/>
      <c r="E174" s="328"/>
      <c r="F174" s="351" t="s">
        <v>1319</v>
      </c>
      <c r="G174" s="328"/>
      <c r="H174" s="328" t="s">
        <v>1380</v>
      </c>
      <c r="I174" s="328" t="s">
        <v>1315</v>
      </c>
      <c r="J174" s="328">
        <v>50</v>
      </c>
      <c r="K174" s="376"/>
    </row>
    <row r="175" s="1" customFormat="1" ht="15" customHeight="1">
      <c r="B175" s="353"/>
      <c r="C175" s="328" t="s">
        <v>1340</v>
      </c>
      <c r="D175" s="328"/>
      <c r="E175" s="328"/>
      <c r="F175" s="351" t="s">
        <v>1319</v>
      </c>
      <c r="G175" s="328"/>
      <c r="H175" s="328" t="s">
        <v>1380</v>
      </c>
      <c r="I175" s="328" t="s">
        <v>1315</v>
      </c>
      <c r="J175" s="328">
        <v>50</v>
      </c>
      <c r="K175" s="376"/>
    </row>
    <row r="176" s="1" customFormat="1" ht="15" customHeight="1">
      <c r="B176" s="353"/>
      <c r="C176" s="328" t="s">
        <v>1338</v>
      </c>
      <c r="D176" s="328"/>
      <c r="E176" s="328"/>
      <c r="F176" s="351" t="s">
        <v>1319</v>
      </c>
      <c r="G176" s="328"/>
      <c r="H176" s="328" t="s">
        <v>1380</v>
      </c>
      <c r="I176" s="328" t="s">
        <v>1315</v>
      </c>
      <c r="J176" s="328">
        <v>50</v>
      </c>
      <c r="K176" s="376"/>
    </row>
    <row r="177" s="1" customFormat="1" ht="15" customHeight="1">
      <c r="B177" s="353"/>
      <c r="C177" s="328" t="s">
        <v>120</v>
      </c>
      <c r="D177" s="328"/>
      <c r="E177" s="328"/>
      <c r="F177" s="351" t="s">
        <v>1313</v>
      </c>
      <c r="G177" s="328"/>
      <c r="H177" s="328" t="s">
        <v>1381</v>
      </c>
      <c r="I177" s="328" t="s">
        <v>1382</v>
      </c>
      <c r="J177" s="328"/>
      <c r="K177" s="376"/>
    </row>
    <row r="178" s="1" customFormat="1" ht="15" customHeight="1">
      <c r="B178" s="353"/>
      <c r="C178" s="328" t="s">
        <v>56</v>
      </c>
      <c r="D178" s="328"/>
      <c r="E178" s="328"/>
      <c r="F178" s="351" t="s">
        <v>1313</v>
      </c>
      <c r="G178" s="328"/>
      <c r="H178" s="328" t="s">
        <v>1383</v>
      </c>
      <c r="I178" s="328" t="s">
        <v>1384</v>
      </c>
      <c r="J178" s="328">
        <v>1</v>
      </c>
      <c r="K178" s="376"/>
    </row>
    <row r="179" s="1" customFormat="1" ht="15" customHeight="1">
      <c r="B179" s="353"/>
      <c r="C179" s="328" t="s">
        <v>52</v>
      </c>
      <c r="D179" s="328"/>
      <c r="E179" s="328"/>
      <c r="F179" s="351" t="s">
        <v>1313</v>
      </c>
      <c r="G179" s="328"/>
      <c r="H179" s="328" t="s">
        <v>1385</v>
      </c>
      <c r="I179" s="328" t="s">
        <v>1315</v>
      </c>
      <c r="J179" s="328">
        <v>20</v>
      </c>
      <c r="K179" s="376"/>
    </row>
    <row r="180" s="1" customFormat="1" ht="15" customHeight="1">
      <c r="B180" s="353"/>
      <c r="C180" s="328" t="s">
        <v>53</v>
      </c>
      <c r="D180" s="328"/>
      <c r="E180" s="328"/>
      <c r="F180" s="351" t="s">
        <v>1313</v>
      </c>
      <c r="G180" s="328"/>
      <c r="H180" s="328" t="s">
        <v>1386</v>
      </c>
      <c r="I180" s="328" t="s">
        <v>1315</v>
      </c>
      <c r="J180" s="328">
        <v>255</v>
      </c>
      <c r="K180" s="376"/>
    </row>
    <row r="181" s="1" customFormat="1" ht="15" customHeight="1">
      <c r="B181" s="353"/>
      <c r="C181" s="328" t="s">
        <v>121</v>
      </c>
      <c r="D181" s="328"/>
      <c r="E181" s="328"/>
      <c r="F181" s="351" t="s">
        <v>1313</v>
      </c>
      <c r="G181" s="328"/>
      <c r="H181" s="328" t="s">
        <v>1277</v>
      </c>
      <c r="I181" s="328" t="s">
        <v>1315</v>
      </c>
      <c r="J181" s="328">
        <v>10</v>
      </c>
      <c r="K181" s="376"/>
    </row>
    <row r="182" s="1" customFormat="1" ht="15" customHeight="1">
      <c r="B182" s="353"/>
      <c r="C182" s="328" t="s">
        <v>122</v>
      </c>
      <c r="D182" s="328"/>
      <c r="E182" s="328"/>
      <c r="F182" s="351" t="s">
        <v>1313</v>
      </c>
      <c r="G182" s="328"/>
      <c r="H182" s="328" t="s">
        <v>1387</v>
      </c>
      <c r="I182" s="328" t="s">
        <v>1348</v>
      </c>
      <c r="J182" s="328"/>
      <c r="K182" s="376"/>
    </row>
    <row r="183" s="1" customFormat="1" ht="15" customHeight="1">
      <c r="B183" s="353"/>
      <c r="C183" s="328" t="s">
        <v>1388</v>
      </c>
      <c r="D183" s="328"/>
      <c r="E183" s="328"/>
      <c r="F183" s="351" t="s">
        <v>1313</v>
      </c>
      <c r="G183" s="328"/>
      <c r="H183" s="328" t="s">
        <v>1389</v>
      </c>
      <c r="I183" s="328" t="s">
        <v>1348</v>
      </c>
      <c r="J183" s="328"/>
      <c r="K183" s="376"/>
    </row>
    <row r="184" s="1" customFormat="1" ht="15" customHeight="1">
      <c r="B184" s="353"/>
      <c r="C184" s="328" t="s">
        <v>1377</v>
      </c>
      <c r="D184" s="328"/>
      <c r="E184" s="328"/>
      <c r="F184" s="351" t="s">
        <v>1313</v>
      </c>
      <c r="G184" s="328"/>
      <c r="H184" s="328" t="s">
        <v>1390</v>
      </c>
      <c r="I184" s="328" t="s">
        <v>1348</v>
      </c>
      <c r="J184" s="328"/>
      <c r="K184" s="376"/>
    </row>
    <row r="185" s="1" customFormat="1" ht="15" customHeight="1">
      <c r="B185" s="353"/>
      <c r="C185" s="328" t="s">
        <v>124</v>
      </c>
      <c r="D185" s="328"/>
      <c r="E185" s="328"/>
      <c r="F185" s="351" t="s">
        <v>1319</v>
      </c>
      <c r="G185" s="328"/>
      <c r="H185" s="328" t="s">
        <v>1391</v>
      </c>
      <c r="I185" s="328" t="s">
        <v>1315</v>
      </c>
      <c r="J185" s="328">
        <v>50</v>
      </c>
      <c r="K185" s="376"/>
    </row>
    <row r="186" s="1" customFormat="1" ht="15" customHeight="1">
      <c r="B186" s="353"/>
      <c r="C186" s="328" t="s">
        <v>1392</v>
      </c>
      <c r="D186" s="328"/>
      <c r="E186" s="328"/>
      <c r="F186" s="351" t="s">
        <v>1319</v>
      </c>
      <c r="G186" s="328"/>
      <c r="H186" s="328" t="s">
        <v>1393</v>
      </c>
      <c r="I186" s="328" t="s">
        <v>1394</v>
      </c>
      <c r="J186" s="328"/>
      <c r="K186" s="376"/>
    </row>
    <row r="187" s="1" customFormat="1" ht="15" customHeight="1">
      <c r="B187" s="353"/>
      <c r="C187" s="328" t="s">
        <v>1395</v>
      </c>
      <c r="D187" s="328"/>
      <c r="E187" s="328"/>
      <c r="F187" s="351" t="s">
        <v>1319</v>
      </c>
      <c r="G187" s="328"/>
      <c r="H187" s="328" t="s">
        <v>1396</v>
      </c>
      <c r="I187" s="328" t="s">
        <v>1394</v>
      </c>
      <c r="J187" s="328"/>
      <c r="K187" s="376"/>
    </row>
    <row r="188" s="1" customFormat="1" ht="15" customHeight="1">
      <c r="B188" s="353"/>
      <c r="C188" s="328" t="s">
        <v>1397</v>
      </c>
      <c r="D188" s="328"/>
      <c r="E188" s="328"/>
      <c r="F188" s="351" t="s">
        <v>1319</v>
      </c>
      <c r="G188" s="328"/>
      <c r="H188" s="328" t="s">
        <v>1398</v>
      </c>
      <c r="I188" s="328" t="s">
        <v>1394</v>
      </c>
      <c r="J188" s="328"/>
      <c r="K188" s="376"/>
    </row>
    <row r="189" s="1" customFormat="1" ht="15" customHeight="1">
      <c r="B189" s="353"/>
      <c r="C189" s="389" t="s">
        <v>1399</v>
      </c>
      <c r="D189" s="328"/>
      <c r="E189" s="328"/>
      <c r="F189" s="351" t="s">
        <v>1319</v>
      </c>
      <c r="G189" s="328"/>
      <c r="H189" s="328" t="s">
        <v>1400</v>
      </c>
      <c r="I189" s="328" t="s">
        <v>1401</v>
      </c>
      <c r="J189" s="390" t="s">
        <v>1402</v>
      </c>
      <c r="K189" s="376"/>
    </row>
    <row r="190" s="1" customFormat="1" ht="15" customHeight="1">
      <c r="B190" s="353"/>
      <c r="C190" s="389" t="s">
        <v>41</v>
      </c>
      <c r="D190" s="328"/>
      <c r="E190" s="328"/>
      <c r="F190" s="351" t="s">
        <v>1313</v>
      </c>
      <c r="G190" s="328"/>
      <c r="H190" s="325" t="s">
        <v>1403</v>
      </c>
      <c r="I190" s="328" t="s">
        <v>1404</v>
      </c>
      <c r="J190" s="328"/>
      <c r="K190" s="376"/>
    </row>
    <row r="191" s="1" customFormat="1" ht="15" customHeight="1">
      <c r="B191" s="353"/>
      <c r="C191" s="389" t="s">
        <v>1405</v>
      </c>
      <c r="D191" s="328"/>
      <c r="E191" s="328"/>
      <c r="F191" s="351" t="s">
        <v>1313</v>
      </c>
      <c r="G191" s="328"/>
      <c r="H191" s="328" t="s">
        <v>1406</v>
      </c>
      <c r="I191" s="328" t="s">
        <v>1348</v>
      </c>
      <c r="J191" s="328"/>
      <c r="K191" s="376"/>
    </row>
    <row r="192" s="1" customFormat="1" ht="15" customHeight="1">
      <c r="B192" s="353"/>
      <c r="C192" s="389" t="s">
        <v>1407</v>
      </c>
      <c r="D192" s="328"/>
      <c r="E192" s="328"/>
      <c r="F192" s="351" t="s">
        <v>1313</v>
      </c>
      <c r="G192" s="328"/>
      <c r="H192" s="328" t="s">
        <v>1408</v>
      </c>
      <c r="I192" s="328" t="s">
        <v>1348</v>
      </c>
      <c r="J192" s="328"/>
      <c r="K192" s="376"/>
    </row>
    <row r="193" s="1" customFormat="1" ht="15" customHeight="1">
      <c r="B193" s="353"/>
      <c r="C193" s="389" t="s">
        <v>1409</v>
      </c>
      <c r="D193" s="328"/>
      <c r="E193" s="328"/>
      <c r="F193" s="351" t="s">
        <v>1319</v>
      </c>
      <c r="G193" s="328"/>
      <c r="H193" s="328" t="s">
        <v>1410</v>
      </c>
      <c r="I193" s="328" t="s">
        <v>1348</v>
      </c>
      <c r="J193" s="328"/>
      <c r="K193" s="376"/>
    </row>
    <row r="194" s="1" customFormat="1" ht="15" customHeight="1">
      <c r="B194" s="382"/>
      <c r="C194" s="391"/>
      <c r="D194" s="362"/>
      <c r="E194" s="362"/>
      <c r="F194" s="362"/>
      <c r="G194" s="362"/>
      <c r="H194" s="362"/>
      <c r="I194" s="362"/>
      <c r="J194" s="362"/>
      <c r="K194" s="383"/>
    </row>
    <row r="195" s="1" customFormat="1" ht="18.75" customHeight="1">
      <c r="B195" s="364"/>
      <c r="C195" s="374"/>
      <c r="D195" s="374"/>
      <c r="E195" s="374"/>
      <c r="F195" s="384"/>
      <c r="G195" s="374"/>
      <c r="H195" s="374"/>
      <c r="I195" s="374"/>
      <c r="J195" s="374"/>
      <c r="K195" s="364"/>
    </row>
    <row r="196" s="1" customFormat="1" ht="18.75" customHeight="1">
      <c r="B196" s="364"/>
      <c r="C196" s="374"/>
      <c r="D196" s="374"/>
      <c r="E196" s="374"/>
      <c r="F196" s="384"/>
      <c r="G196" s="374"/>
      <c r="H196" s="374"/>
      <c r="I196" s="374"/>
      <c r="J196" s="374"/>
      <c r="K196" s="364"/>
    </row>
    <row r="197" s="1" customFormat="1" ht="18.75" customHeight="1">
      <c r="B197" s="336"/>
      <c r="C197" s="336"/>
      <c r="D197" s="336"/>
      <c r="E197" s="336"/>
      <c r="F197" s="336"/>
      <c r="G197" s="336"/>
      <c r="H197" s="336"/>
      <c r="I197" s="336"/>
      <c r="J197" s="336"/>
      <c r="K197" s="336"/>
    </row>
    <row r="198" s="1" customFormat="1" ht="13.5">
      <c r="B198" s="315"/>
      <c r="C198" s="316"/>
      <c r="D198" s="316"/>
      <c r="E198" s="316"/>
      <c r="F198" s="316"/>
      <c r="G198" s="316"/>
      <c r="H198" s="316"/>
      <c r="I198" s="316"/>
      <c r="J198" s="316"/>
      <c r="K198" s="317"/>
    </row>
    <row r="199" s="1" customFormat="1" ht="21">
      <c r="B199" s="318"/>
      <c r="C199" s="319" t="s">
        <v>1411</v>
      </c>
      <c r="D199" s="319"/>
      <c r="E199" s="319"/>
      <c r="F199" s="319"/>
      <c r="G199" s="319"/>
      <c r="H199" s="319"/>
      <c r="I199" s="319"/>
      <c r="J199" s="319"/>
      <c r="K199" s="320"/>
    </row>
    <row r="200" s="1" customFormat="1" ht="25.5" customHeight="1">
      <c r="B200" s="318"/>
      <c r="C200" s="392" t="s">
        <v>1412</v>
      </c>
      <c r="D200" s="392"/>
      <c r="E200" s="392"/>
      <c r="F200" s="392" t="s">
        <v>1413</v>
      </c>
      <c r="G200" s="393"/>
      <c r="H200" s="392" t="s">
        <v>1414</v>
      </c>
      <c r="I200" s="392"/>
      <c r="J200" s="392"/>
      <c r="K200" s="320"/>
    </row>
    <row r="201" s="1" customFormat="1" ht="5.25" customHeight="1">
      <c r="B201" s="353"/>
      <c r="C201" s="348"/>
      <c r="D201" s="348"/>
      <c r="E201" s="348"/>
      <c r="F201" s="348"/>
      <c r="G201" s="374"/>
      <c r="H201" s="348"/>
      <c r="I201" s="348"/>
      <c r="J201" s="348"/>
      <c r="K201" s="376"/>
    </row>
    <row r="202" s="1" customFormat="1" ht="15" customHeight="1">
      <c r="B202" s="353"/>
      <c r="C202" s="328" t="s">
        <v>1404</v>
      </c>
      <c r="D202" s="328"/>
      <c r="E202" s="328"/>
      <c r="F202" s="351" t="s">
        <v>42</v>
      </c>
      <c r="G202" s="328"/>
      <c r="H202" s="328" t="s">
        <v>1415</v>
      </c>
      <c r="I202" s="328"/>
      <c r="J202" s="328"/>
      <c r="K202" s="376"/>
    </row>
    <row r="203" s="1" customFormat="1" ht="15" customHeight="1">
      <c r="B203" s="353"/>
      <c r="C203" s="328"/>
      <c r="D203" s="328"/>
      <c r="E203" s="328"/>
      <c r="F203" s="351" t="s">
        <v>43</v>
      </c>
      <c r="G203" s="328"/>
      <c r="H203" s="328" t="s">
        <v>1416</v>
      </c>
      <c r="I203" s="328"/>
      <c r="J203" s="328"/>
      <c r="K203" s="376"/>
    </row>
    <row r="204" s="1" customFormat="1" ht="15" customHeight="1">
      <c r="B204" s="353"/>
      <c r="C204" s="328"/>
      <c r="D204" s="328"/>
      <c r="E204" s="328"/>
      <c r="F204" s="351" t="s">
        <v>46</v>
      </c>
      <c r="G204" s="328"/>
      <c r="H204" s="328" t="s">
        <v>1417</v>
      </c>
      <c r="I204" s="328"/>
      <c r="J204" s="328"/>
      <c r="K204" s="376"/>
    </row>
    <row r="205" s="1" customFormat="1" ht="15" customHeight="1">
      <c r="B205" s="353"/>
      <c r="C205" s="328"/>
      <c r="D205" s="328"/>
      <c r="E205" s="328"/>
      <c r="F205" s="351" t="s">
        <v>44</v>
      </c>
      <c r="G205" s="328"/>
      <c r="H205" s="328" t="s">
        <v>1418</v>
      </c>
      <c r="I205" s="328"/>
      <c r="J205" s="328"/>
      <c r="K205" s="376"/>
    </row>
    <row r="206" s="1" customFormat="1" ht="15" customHeight="1">
      <c r="B206" s="353"/>
      <c r="C206" s="328"/>
      <c r="D206" s="328"/>
      <c r="E206" s="328"/>
      <c r="F206" s="351" t="s">
        <v>45</v>
      </c>
      <c r="G206" s="328"/>
      <c r="H206" s="328" t="s">
        <v>1419</v>
      </c>
      <c r="I206" s="328"/>
      <c r="J206" s="328"/>
      <c r="K206" s="376"/>
    </row>
    <row r="207" s="1" customFormat="1" ht="15" customHeight="1">
      <c r="B207" s="353"/>
      <c r="C207" s="328"/>
      <c r="D207" s="328"/>
      <c r="E207" s="328"/>
      <c r="F207" s="351"/>
      <c r="G207" s="328"/>
      <c r="H207" s="328"/>
      <c r="I207" s="328"/>
      <c r="J207" s="328"/>
      <c r="K207" s="376"/>
    </row>
    <row r="208" s="1" customFormat="1" ht="15" customHeight="1">
      <c r="B208" s="353"/>
      <c r="C208" s="328" t="s">
        <v>1360</v>
      </c>
      <c r="D208" s="328"/>
      <c r="E208" s="328"/>
      <c r="F208" s="351" t="s">
        <v>77</v>
      </c>
      <c r="G208" s="328"/>
      <c r="H208" s="328" t="s">
        <v>1420</v>
      </c>
      <c r="I208" s="328"/>
      <c r="J208" s="328"/>
      <c r="K208" s="376"/>
    </row>
    <row r="209" s="1" customFormat="1" ht="15" customHeight="1">
      <c r="B209" s="353"/>
      <c r="C209" s="328"/>
      <c r="D209" s="328"/>
      <c r="E209" s="328"/>
      <c r="F209" s="351" t="s">
        <v>1256</v>
      </c>
      <c r="G209" s="328"/>
      <c r="H209" s="328" t="s">
        <v>1257</v>
      </c>
      <c r="I209" s="328"/>
      <c r="J209" s="328"/>
      <c r="K209" s="376"/>
    </row>
    <row r="210" s="1" customFormat="1" ht="15" customHeight="1">
      <c r="B210" s="353"/>
      <c r="C210" s="328"/>
      <c r="D210" s="328"/>
      <c r="E210" s="328"/>
      <c r="F210" s="351" t="s">
        <v>1254</v>
      </c>
      <c r="G210" s="328"/>
      <c r="H210" s="328" t="s">
        <v>1421</v>
      </c>
      <c r="I210" s="328"/>
      <c r="J210" s="328"/>
      <c r="K210" s="376"/>
    </row>
    <row r="211" s="1" customFormat="1" ht="15" customHeight="1">
      <c r="B211" s="394"/>
      <c r="C211" s="328"/>
      <c r="D211" s="328"/>
      <c r="E211" s="328"/>
      <c r="F211" s="351" t="s">
        <v>1258</v>
      </c>
      <c r="G211" s="389"/>
      <c r="H211" s="380" t="s">
        <v>1259</v>
      </c>
      <c r="I211" s="380"/>
      <c r="J211" s="380"/>
      <c r="K211" s="395"/>
    </row>
    <row r="212" s="1" customFormat="1" ht="15" customHeight="1">
      <c r="B212" s="394"/>
      <c r="C212" s="328"/>
      <c r="D212" s="328"/>
      <c r="E212" s="328"/>
      <c r="F212" s="351" t="s">
        <v>1260</v>
      </c>
      <c r="G212" s="389"/>
      <c r="H212" s="380" t="s">
        <v>402</v>
      </c>
      <c r="I212" s="380"/>
      <c r="J212" s="380"/>
      <c r="K212" s="395"/>
    </row>
    <row r="213" s="1" customFormat="1" ht="15" customHeight="1">
      <c r="B213" s="394"/>
      <c r="C213" s="328"/>
      <c r="D213" s="328"/>
      <c r="E213" s="328"/>
      <c r="F213" s="351"/>
      <c r="G213" s="389"/>
      <c r="H213" s="380"/>
      <c r="I213" s="380"/>
      <c r="J213" s="380"/>
      <c r="K213" s="395"/>
    </row>
    <row r="214" s="1" customFormat="1" ht="15" customHeight="1">
      <c r="B214" s="394"/>
      <c r="C214" s="328" t="s">
        <v>1384</v>
      </c>
      <c r="D214" s="328"/>
      <c r="E214" s="328"/>
      <c r="F214" s="351">
        <v>1</v>
      </c>
      <c r="G214" s="389"/>
      <c r="H214" s="380" t="s">
        <v>1422</v>
      </c>
      <c r="I214" s="380"/>
      <c r="J214" s="380"/>
      <c r="K214" s="395"/>
    </row>
    <row r="215" s="1" customFormat="1" ht="15" customHeight="1">
      <c r="B215" s="394"/>
      <c r="C215" s="328"/>
      <c r="D215" s="328"/>
      <c r="E215" s="328"/>
      <c r="F215" s="351">
        <v>2</v>
      </c>
      <c r="G215" s="389"/>
      <c r="H215" s="380" t="s">
        <v>1423</v>
      </c>
      <c r="I215" s="380"/>
      <c r="J215" s="380"/>
      <c r="K215" s="395"/>
    </row>
    <row r="216" s="1" customFormat="1" ht="15" customHeight="1">
      <c r="B216" s="394"/>
      <c r="C216" s="328"/>
      <c r="D216" s="328"/>
      <c r="E216" s="328"/>
      <c r="F216" s="351">
        <v>3</v>
      </c>
      <c r="G216" s="389"/>
      <c r="H216" s="380" t="s">
        <v>1424</v>
      </c>
      <c r="I216" s="380"/>
      <c r="J216" s="380"/>
      <c r="K216" s="395"/>
    </row>
    <row r="217" s="1" customFormat="1" ht="15" customHeight="1">
      <c r="B217" s="394"/>
      <c r="C217" s="328"/>
      <c r="D217" s="328"/>
      <c r="E217" s="328"/>
      <c r="F217" s="351">
        <v>4</v>
      </c>
      <c r="G217" s="389"/>
      <c r="H217" s="380" t="s">
        <v>1425</v>
      </c>
      <c r="I217" s="380"/>
      <c r="J217" s="380"/>
      <c r="K217" s="395"/>
    </row>
    <row r="218" s="1" customFormat="1" ht="12.75" customHeight="1">
      <c r="B218" s="396"/>
      <c r="C218" s="397"/>
      <c r="D218" s="397"/>
      <c r="E218" s="397"/>
      <c r="F218" s="397"/>
      <c r="G218" s="397"/>
      <c r="H218" s="397"/>
      <c r="I218" s="397"/>
      <c r="J218" s="397"/>
      <c r="K218" s="39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Hanáček Jan</cp:lastModifiedBy>
  <dcterms:created xsi:type="dcterms:W3CDTF">2022-12-17T20:58:01Z</dcterms:created>
  <dcterms:modified xsi:type="dcterms:W3CDTF">2022-12-17T20:58:06Z</dcterms:modified>
</cp:coreProperties>
</file>