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OZPOČTY\Rozpočty_2023\JUrdin\"/>
    </mc:Choice>
  </mc:AlternateContent>
  <xr:revisionPtr revIDLastSave="0" documentId="8_{B7EBB563-0413-4934-934B-BDFFD12889F6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52023_2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052023_201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052023_201 Pol'!$A$1:$Y$86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 l="1"/>
  <c r="I60" i="1"/>
  <c r="I59" i="1"/>
  <c r="I58" i="1"/>
  <c r="I18" i="1" s="1"/>
  <c r="I57" i="1"/>
  <c r="I56" i="1"/>
  <c r="I17" i="1" s="1"/>
  <c r="I55" i="1"/>
  <c r="I54" i="1"/>
  <c r="I53" i="1"/>
  <c r="I52" i="1"/>
  <c r="I51" i="1"/>
  <c r="I50" i="1"/>
  <c r="I49" i="1"/>
  <c r="G41" i="1"/>
  <c r="F41" i="1"/>
  <c r="G40" i="1"/>
  <c r="F40" i="1"/>
  <c r="G39" i="1"/>
  <c r="H39" i="1" s="1"/>
  <c r="H42" i="1" s="1"/>
  <c r="F39" i="1"/>
  <c r="G76" i="12"/>
  <c r="BA74" i="12"/>
  <c r="BA73" i="12"/>
  <c r="BA70" i="12"/>
  <c r="BA68" i="12"/>
  <c r="BA66" i="12"/>
  <c r="BA64" i="12"/>
  <c r="G9" i="12"/>
  <c r="M9" i="12" s="1"/>
  <c r="I9" i="12"/>
  <c r="I8" i="12" s="1"/>
  <c r="K9" i="12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5" i="12"/>
  <c r="M15" i="12" s="1"/>
  <c r="I15" i="12"/>
  <c r="K15" i="12"/>
  <c r="K8" i="12" s="1"/>
  <c r="O15" i="12"/>
  <c r="Q15" i="12"/>
  <c r="V15" i="12"/>
  <c r="G17" i="12"/>
  <c r="M17" i="12" s="1"/>
  <c r="I17" i="12"/>
  <c r="K17" i="12"/>
  <c r="O17" i="12"/>
  <c r="Q17" i="12"/>
  <c r="V17" i="12"/>
  <c r="G18" i="12"/>
  <c r="G19" i="12"/>
  <c r="M19" i="12" s="1"/>
  <c r="M18" i="12" s="1"/>
  <c r="I19" i="12"/>
  <c r="I18" i="12" s="1"/>
  <c r="K19" i="12"/>
  <c r="K18" i="12" s="1"/>
  <c r="O19" i="12"/>
  <c r="O18" i="12" s="1"/>
  <c r="Q19" i="12"/>
  <c r="Q18" i="12" s="1"/>
  <c r="V19" i="12"/>
  <c r="V18" i="12" s="1"/>
  <c r="G20" i="12"/>
  <c r="I20" i="12"/>
  <c r="K20" i="12"/>
  <c r="G21" i="12"/>
  <c r="I21" i="12"/>
  <c r="K21" i="12"/>
  <c r="M21" i="12"/>
  <c r="M20" i="12" s="1"/>
  <c r="O21" i="12"/>
  <c r="O20" i="12" s="1"/>
  <c r="Q21" i="12"/>
  <c r="Q20" i="12" s="1"/>
  <c r="V21" i="12"/>
  <c r="V20" i="12" s="1"/>
  <c r="G22" i="12"/>
  <c r="K22" i="12"/>
  <c r="O22" i="12"/>
  <c r="G23" i="12"/>
  <c r="M23" i="12" s="1"/>
  <c r="M22" i="12" s="1"/>
  <c r="I23" i="12"/>
  <c r="I22" i="12" s="1"/>
  <c r="K23" i="12"/>
  <c r="O23" i="12"/>
  <c r="Q23" i="12"/>
  <c r="Q22" i="12" s="1"/>
  <c r="V23" i="12"/>
  <c r="V22" i="12" s="1"/>
  <c r="G25" i="12"/>
  <c r="I25" i="12"/>
  <c r="I24" i="12" s="1"/>
  <c r="K25" i="12"/>
  <c r="M25" i="12"/>
  <c r="O25" i="12"/>
  <c r="Q25" i="12"/>
  <c r="V25" i="12"/>
  <c r="G26" i="12"/>
  <c r="G24" i="12" s="1"/>
  <c r="I26" i="12"/>
  <c r="K26" i="12"/>
  <c r="K24" i="12" s="1"/>
  <c r="O26" i="12"/>
  <c r="O24" i="12" s="1"/>
  <c r="Q26" i="12"/>
  <c r="V26" i="12"/>
  <c r="G27" i="12"/>
  <c r="I27" i="12"/>
  <c r="K27" i="12"/>
  <c r="M27" i="12"/>
  <c r="O27" i="12"/>
  <c r="Q27" i="12"/>
  <c r="Q24" i="12" s="1"/>
  <c r="V27" i="12"/>
  <c r="G29" i="12"/>
  <c r="I29" i="12"/>
  <c r="K29" i="12"/>
  <c r="M29" i="12"/>
  <c r="O29" i="12"/>
  <c r="Q29" i="12"/>
  <c r="V29" i="12"/>
  <c r="V24" i="12" s="1"/>
  <c r="I31" i="12"/>
  <c r="K31" i="12"/>
  <c r="Q31" i="12"/>
  <c r="G32" i="12"/>
  <c r="M32" i="12" s="1"/>
  <c r="M31" i="12" s="1"/>
  <c r="I32" i="12"/>
  <c r="K32" i="12"/>
  <c r="O32" i="12"/>
  <c r="O31" i="12" s="1"/>
  <c r="Q32" i="12"/>
  <c r="V32" i="12"/>
  <c r="V31" i="12" s="1"/>
  <c r="O33" i="12"/>
  <c r="Q33" i="12"/>
  <c r="G34" i="12"/>
  <c r="G33" i="12" s="1"/>
  <c r="I34" i="12"/>
  <c r="K34" i="12"/>
  <c r="K33" i="12" s="1"/>
  <c r="O34" i="12"/>
  <c r="Q34" i="12"/>
  <c r="V34" i="12"/>
  <c r="V33" i="12" s="1"/>
  <c r="G41" i="12"/>
  <c r="I41" i="12"/>
  <c r="I33" i="12" s="1"/>
  <c r="K41" i="12"/>
  <c r="M41" i="12"/>
  <c r="O41" i="12"/>
  <c r="Q41" i="12"/>
  <c r="V41" i="12"/>
  <c r="G42" i="12"/>
  <c r="K42" i="12"/>
  <c r="O42" i="12"/>
  <c r="V42" i="12"/>
  <c r="G43" i="12"/>
  <c r="I43" i="12"/>
  <c r="I42" i="12" s="1"/>
  <c r="K43" i="12"/>
  <c r="M43" i="12"/>
  <c r="M42" i="12" s="1"/>
  <c r="O43" i="12"/>
  <c r="Q43" i="12"/>
  <c r="Q42" i="12" s="1"/>
  <c r="V43" i="12"/>
  <c r="K45" i="12"/>
  <c r="G46" i="12"/>
  <c r="I46" i="12"/>
  <c r="I45" i="12" s="1"/>
  <c r="K46" i="12"/>
  <c r="M46" i="12"/>
  <c r="M45" i="12" s="1"/>
  <c r="O46" i="12"/>
  <c r="Q46" i="12"/>
  <c r="Q45" i="12" s="1"/>
  <c r="V46" i="12"/>
  <c r="G47" i="12"/>
  <c r="M47" i="12" s="1"/>
  <c r="I47" i="12"/>
  <c r="K47" i="12"/>
  <c r="O47" i="12"/>
  <c r="O45" i="12" s="1"/>
  <c r="Q47" i="12"/>
  <c r="V47" i="12"/>
  <c r="V45" i="12" s="1"/>
  <c r="Q49" i="12"/>
  <c r="G50" i="12"/>
  <c r="G49" i="12" s="1"/>
  <c r="I50" i="12"/>
  <c r="K50" i="12"/>
  <c r="K49" i="12" s="1"/>
  <c r="O50" i="12"/>
  <c r="O49" i="12" s="1"/>
  <c r="Q50" i="12"/>
  <c r="V50" i="12"/>
  <c r="V49" i="12" s="1"/>
  <c r="G51" i="12"/>
  <c r="I51" i="12"/>
  <c r="I49" i="12" s="1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G53" i="12"/>
  <c r="I53" i="12"/>
  <c r="K53" i="12"/>
  <c r="M53" i="12"/>
  <c r="O53" i="12"/>
  <c r="Q53" i="12"/>
  <c r="V53" i="12"/>
  <c r="G55" i="12"/>
  <c r="I55" i="12"/>
  <c r="I54" i="12" s="1"/>
  <c r="K55" i="12"/>
  <c r="M55" i="12"/>
  <c r="O55" i="12"/>
  <c r="Q55" i="12"/>
  <c r="Q54" i="12" s="1"/>
  <c r="V55" i="12"/>
  <c r="G56" i="12"/>
  <c r="M56" i="12" s="1"/>
  <c r="I56" i="12"/>
  <c r="K56" i="12"/>
  <c r="O56" i="12"/>
  <c r="O54" i="12" s="1"/>
  <c r="Q56" i="12"/>
  <c r="V56" i="12"/>
  <c r="V54" i="12" s="1"/>
  <c r="G57" i="12"/>
  <c r="M57" i="12" s="1"/>
  <c r="I57" i="12"/>
  <c r="K57" i="12"/>
  <c r="O57" i="12"/>
  <c r="Q57" i="12"/>
  <c r="V57" i="12"/>
  <c r="G59" i="12"/>
  <c r="M59" i="12" s="1"/>
  <c r="I59" i="12"/>
  <c r="K59" i="12"/>
  <c r="K54" i="12" s="1"/>
  <c r="O59" i="12"/>
  <c r="Q59" i="12"/>
  <c r="V59" i="12"/>
  <c r="G60" i="12"/>
  <c r="I60" i="12"/>
  <c r="K60" i="12"/>
  <c r="M60" i="12"/>
  <c r="O60" i="12"/>
  <c r="Q60" i="12"/>
  <c r="V60" i="12"/>
  <c r="G61" i="12"/>
  <c r="M61" i="12" s="1"/>
  <c r="I61" i="12"/>
  <c r="K61" i="12"/>
  <c r="O61" i="12"/>
  <c r="Q61" i="12"/>
  <c r="V61" i="12"/>
  <c r="G63" i="12"/>
  <c r="M63" i="12" s="1"/>
  <c r="I63" i="12"/>
  <c r="K63" i="12"/>
  <c r="K62" i="12" s="1"/>
  <c r="O63" i="12"/>
  <c r="O62" i="12" s="1"/>
  <c r="Q63" i="12"/>
  <c r="V63" i="12"/>
  <c r="V62" i="12" s="1"/>
  <c r="G65" i="12"/>
  <c r="I65" i="12"/>
  <c r="K65" i="12"/>
  <c r="M65" i="12"/>
  <c r="O65" i="12"/>
  <c r="Q65" i="12"/>
  <c r="Q62" i="12" s="1"/>
  <c r="V65" i="12"/>
  <c r="G67" i="12"/>
  <c r="G62" i="12" s="1"/>
  <c r="I67" i="12"/>
  <c r="K67" i="12"/>
  <c r="O67" i="12"/>
  <c r="Q67" i="12"/>
  <c r="V67" i="12"/>
  <c r="G69" i="12"/>
  <c r="M69" i="12" s="1"/>
  <c r="I69" i="12"/>
  <c r="I62" i="12" s="1"/>
  <c r="K69" i="12"/>
  <c r="O69" i="12"/>
  <c r="Q69" i="12"/>
  <c r="V69" i="12"/>
  <c r="G71" i="12"/>
  <c r="K71" i="12"/>
  <c r="O71" i="12"/>
  <c r="Q71" i="12"/>
  <c r="V71" i="12"/>
  <c r="G72" i="12"/>
  <c r="I72" i="12"/>
  <c r="I71" i="12" s="1"/>
  <c r="K72" i="12"/>
  <c r="M72" i="12"/>
  <c r="M71" i="12" s="1"/>
  <c r="O72" i="12"/>
  <c r="Q72" i="12"/>
  <c r="V72" i="12"/>
  <c r="AE76" i="12"/>
  <c r="AF76" i="12"/>
  <c r="I20" i="1"/>
  <c r="I19" i="1"/>
  <c r="I16" i="1"/>
  <c r="F42" i="1"/>
  <c r="G42" i="1"/>
  <c r="G25" i="1" s="1"/>
  <c r="A25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62" i="1" l="1"/>
  <c r="J54" i="1" s="1"/>
  <c r="A26" i="1"/>
  <c r="G26" i="1"/>
  <c r="G28" i="1"/>
  <c r="G23" i="1"/>
  <c r="M62" i="12"/>
  <c r="M54" i="12"/>
  <c r="M8" i="12"/>
  <c r="G54" i="12"/>
  <c r="G45" i="12"/>
  <c r="M67" i="12"/>
  <c r="M50" i="12"/>
  <c r="M49" i="12" s="1"/>
  <c r="M34" i="12"/>
  <c r="M33" i="12" s="1"/>
  <c r="G31" i="12"/>
  <c r="G8" i="12"/>
  <c r="M26" i="12"/>
  <c r="M24" i="12" s="1"/>
  <c r="I21" i="1"/>
  <c r="I39" i="1"/>
  <c r="I42" i="1" s="1"/>
  <c r="J53" i="1" l="1"/>
  <c r="J57" i="1"/>
  <c r="J55" i="1"/>
  <c r="J58" i="1"/>
  <c r="J51" i="1"/>
  <c r="J59" i="1"/>
  <c r="J49" i="1"/>
  <c r="J61" i="1"/>
  <c r="J52" i="1"/>
  <c r="J56" i="1"/>
  <c r="J60" i="1"/>
  <c r="J50" i="1"/>
  <c r="A23" i="1"/>
  <c r="J39" i="1"/>
  <c r="J42" i="1" s="1"/>
  <c r="J41" i="1"/>
  <c r="J40" i="1"/>
  <c r="J62" i="1" l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</author>
  </authors>
  <commentList>
    <comment ref="S6" authorId="0" shapeId="0" xr:uid="{B75D08EB-9A9F-4F8E-A265-68F53834F83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D07C431-DACB-4200-8E66-19D41ED81D7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<sst xmlns="http://schemas.openxmlformats.org/spreadsheetml/2006/main" count="514" uniqueCount="221">
  <si>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</si>
  <si>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</si>
  <si>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</si>
  <si>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</si>
  <si>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</si>
  <si>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</si>
  <si>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</si>
  <si>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</si>
  <si>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</si>
  <si>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</si>
  <si>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</si>
  <si>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</si>
  <si>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</si>
  <si>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</si>
  <si>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</si>
  <si>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</si>
  <si>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</si>
  <si>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</si>
  <si>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</si>
  <si>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</si>
  <si>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</si>
  <si>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</si>
  <si>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</si>
  <si>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</si>
  <si>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</si>
  <si>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</si>
  <si>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</si>
  <si>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</si>
  <si>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</si>
  <si>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</si>
  <si>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</si>
  <si>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</si>
  <si>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</si>
  <si>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</si>
  <si>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</si>
  <si>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</si>
  <si>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</si>
  <si>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</si>
  <si>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</si>
  <si>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</si>
  <si>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</si>
  <si>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</si>
  <si>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</si>
  <si>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052023_201</t>
  </si>
  <si>
    <t>Výměna výtahu</t>
  </si>
  <si>
    <t>01</t>
  </si>
  <si>
    <t>Objekt:</t>
  </si>
  <si>
    <t>Rozpočet:</t>
  </si>
  <si>
    <t>052023_2</t>
  </si>
  <si>
    <t>Frýdek - Místek, Sadová 606 - VÝMĚNA VÝTAHU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</si>
  <si>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</si>
  <si>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</si>
  <si>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</si>
  <si>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</si>
  <si>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</si>
  <si>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</si>
  <si>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</si>
  <si>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</si>
  <si>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</si>
  <si>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</si>
  <si>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</si>
  <si>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</si>
  <si>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</si>
  <si>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</si>
  <si>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</si>
  <si>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</si>
  <si>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</si>
  <si>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</si>
  <si>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</si>
  <si>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783</t>
  </si>
  <si>
    <t>Nátěry</t>
  </si>
  <si>
    <t>784</t>
  </si>
  <si>
    <t>Malby</t>
  </si>
  <si>
    <t>M33</t>
  </si>
  <si>
    <t>Dopravní zařízení a vah-výtahy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</si>
  <si>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</si>
  <si>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</si>
  <si>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</si>
  <si>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</si>
  <si>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</si>
  <si>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</si>
  <si>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</si>
  <si>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</si>
  <si>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</si>
  <si>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</si>
  <si>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</si>
  <si>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</si>
  <si>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</si>
  <si>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</si>
  <si>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</si>
  <si>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</si>
  <si>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</si>
  <si>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</si>
  <si>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</si>
  <si>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</si>
  <si>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</si>
  <si>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</si>
  <si>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</si>
  <si>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</si>
  <si>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</si>
  <si>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</si>
  <si>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</si>
  <si>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</si>
  <si>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</si>
  <si>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</si>
  <si>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</si>
  <si>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</si>
  <si>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</si>
  <si>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612421626R00</t>
  </si>
  <si>
    <t>Omítka vnitřní zdiva, MVC, hladká</t>
  </si>
  <si>
    <t>m2</t>
  </si>
  <si>
    <t>RTS 23/ II</t>
  </si>
  <si>
    <t>Práce</t>
  </si>
  <si>
    <t>Běžná</t>
  </si>
  <si>
    <t>POL1_</t>
  </si>
  <si>
    <t>vni stěny šachty : (1,48+1,475)*2*27,463</t>
  </si>
  <si>
    <t>VV</t>
  </si>
  <si>
    <t>-0,90*2,00*9</t>
  </si>
  <si>
    <t>612425931R00</t>
  </si>
  <si>
    <t>Omítka vápenná vnitřního ostění - štuková</t>
  </si>
  <si>
    <t xml:space="preserve">úprava ostění kolem dveří v nástupištích : </t>
  </si>
  <si>
    <t>(1,20+2,10*2)*0,50*9</t>
  </si>
  <si>
    <t>612473186R00</t>
  </si>
  <si>
    <t>Příplatek za zabudované rohovníky, stěny</t>
  </si>
  <si>
    <t>m</t>
  </si>
  <si>
    <t>(1,20+2,10*2)*2*9</t>
  </si>
  <si>
    <t>612481211RU1</t>
  </si>
  <si>
    <t>Montáž výztužné sítě(perlinky)do stěrky-vnit.stěny včetně výztužné sítě a stěrkového tmelu</t>
  </si>
  <si>
    <t>631</t>
  </si>
  <si>
    <t>Napojení podlahy od výtahových dveří na stávající podlahu</t>
  </si>
  <si>
    <t>kpl</t>
  </si>
  <si>
    <t>Vlastní</t>
  </si>
  <si>
    <t>Indiv</t>
  </si>
  <si>
    <t>949942101R01</t>
  </si>
  <si>
    <t>Nájem za hydraulickou zvedací plošinu</t>
  </si>
  <si>
    <t>h</t>
  </si>
  <si>
    <t>952901111R00</t>
  </si>
  <si>
    <t>Vyčištění budov o výšce podlaží do 4 m</t>
  </si>
  <si>
    <t>961055111R00</t>
  </si>
  <si>
    <t>Bourání základů železobetonových</t>
  </si>
  <si>
    <t>m3</t>
  </si>
  <si>
    <t>970051100R00</t>
  </si>
  <si>
    <t>Vrtání jádrové do ŽB do D 100 mm</t>
  </si>
  <si>
    <t>970251100R00</t>
  </si>
  <si>
    <t>Řezání železobetonu hl. řezu 100 mm</t>
  </si>
  <si>
    <t>(2,18+0,10+2,18+0,20)*9</t>
  </si>
  <si>
    <t>971052621R00</t>
  </si>
  <si>
    <t>Vybourání otvorů zdi želbet. pl. 4 m2, tl. 10 cm vč. rozřezání na kusy</t>
  </si>
  <si>
    <t>1,20*2,18*9-0,80*2,00*9</t>
  </si>
  <si>
    <t>999281112R00</t>
  </si>
  <si>
    <t>Přesun hmot pro opravy a údržbu do výšky 36 m</t>
  </si>
  <si>
    <t>t</t>
  </si>
  <si>
    <t>Přesun hmot</t>
  </si>
  <si>
    <t>POL7_</t>
  </si>
  <si>
    <t>76701</t>
  </si>
  <si>
    <t xml:space="preserve">D+M ocelových prvků vč. povrchové úpravy </t>
  </si>
  <si>
    <t>kg</t>
  </si>
  <si>
    <t xml:space="preserve">popis viz PD, TZ : </t>
  </si>
  <si>
    <t xml:space="preserve">dodávka vč. výroby : </t>
  </si>
  <si>
    <t xml:space="preserve">montáž vč. kotevních prvků : </t>
  </si>
  <si>
    <t xml:space="preserve">vč. zapravení otvorů : </t>
  </si>
  <si>
    <t xml:space="preserve">U140 : </t>
  </si>
  <si>
    <t>U140 : 16,00*0,60</t>
  </si>
  <si>
    <t>998767204R00</t>
  </si>
  <si>
    <t>Přesun hmot pro zámečnické konstr., výšky do 36 m</t>
  </si>
  <si>
    <t>78302</t>
  </si>
  <si>
    <t>Nátěr prohlubně šachty</t>
  </si>
  <si>
    <t>1,48*1,475+(1,48+1,475)*2*2,00</t>
  </si>
  <si>
    <t>784161401R00</t>
  </si>
  <si>
    <t>Penetrace podkladu nátěrem, Klasik, 1 x</t>
  </si>
  <si>
    <t>784165512R00</t>
  </si>
  <si>
    <t>Malba Klasik, bílá, bez penetrace, 2 x</t>
  </si>
  <si>
    <t>33-1</t>
  </si>
  <si>
    <t>Demontáž stávajícího výtahu vč.nosných prvků vodítek, dělícího pletiva, odvoz, likvidace, poplatek</t>
  </si>
  <si>
    <t>soubor</t>
  </si>
  <si>
    <t>33-2</t>
  </si>
  <si>
    <t>D+M výtahu  vč. nového elektrorozvadeče - specifikace viz TZ a výkresová dokumentace</t>
  </si>
  <si>
    <t>33-3</t>
  </si>
  <si>
    <t>Zaškolení obsluhy výtahu</t>
  </si>
  <si>
    <t>hod</t>
  </si>
  <si>
    <t>33-4</t>
  </si>
  <si>
    <t>Zkouška po ukončení montáže a posouzení shody za účasti technika, zkušební závaží</t>
  </si>
  <si>
    <t>979011111R00</t>
  </si>
  <si>
    <t>Svislá doprava suti a vybour. hmot za 2.NP a 1.PP</t>
  </si>
  <si>
    <t>Přesun suti</t>
  </si>
  <si>
    <t>POL8_</t>
  </si>
  <si>
    <t>979011121R00</t>
  </si>
  <si>
    <t>Příplatek za každé další podlaží</t>
  </si>
  <si>
    <t>979081111R00</t>
  </si>
  <si>
    <t>Odvoz suti a vybour. hmot na skládku do 1 km</t>
  </si>
  <si>
    <t>Včetně naložení na dopravní prostředek a složení na skládku, bez poplatku za skládku.</t>
  </si>
  <si>
    <t>POP</t>
  </si>
  <si>
    <t>979081121R00</t>
  </si>
  <si>
    <t>Příplatek k odvozu za každý další 1 km</t>
  </si>
  <si>
    <t>979082121R00</t>
  </si>
  <si>
    <t>Příplatek k vnitrost. dopravě suti za dalších 5 m</t>
  </si>
  <si>
    <t>979990107R00</t>
  </si>
  <si>
    <t xml:space="preserve">Poplatek za uložení suti </t>
  </si>
  <si>
    <t>005121010R</t>
  </si>
  <si>
    <t>Vybudování zařízení staveniště</t>
  </si>
  <si>
    <t>Soubor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</si>
  <si>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</si>
  <si>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</si>
  <si>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</si>
  <si>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</si>
  <si>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</si>
  <si>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</si>
  <si>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</si>
  <si>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</si>
  <si>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</si>
  <si>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</si>
  <si>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</si>
  <si>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</si>
  <si>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</si>
  <si>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</si>
  <si>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</si>
  <si>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včetně trasy elektro-půdorys, výrobních výkresů výtahu, stavební část, vše v elektronické podobě v PDF, DWG, word, XLSX a v papírové podobě v 3 paré s označení skutečné provedení vč. dokladové části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</si>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</sst>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DMABZ0msVhhMy2EvhRRQyzhnoQtYVqZZbc24UFwi5sOVB6iHjUjoItuZDD1/Wfs2QseoFGa+OMj3hjKBXGyJ8A==" saltValue="J0FXI/PYHrHnXblS7Ek9w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abSelected="1" topLeftCell="B2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45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">
      <c r="A4" s="111">
        <v>2610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SUMIF(F49:F61,A16,I49:I61)+SUMIF(F49:F61,"PSU",I49:I61)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SUMIF(F49:F61,A17,I49:I61)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SUMIF(F49:F61,A18,I49:I61)</f>
        <v>0</v>
      </c>
      <c r="J18" s="85"/>
    </row>
    <row r="19" spans="1:10" ht="23.25" customHeight="1" x14ac:dyDescent="0.2">
      <c r="A19" s="196" t="s">
        <v>78</v>
      </c>
      <c r="B19" s="38" t="s">
        <v>29</v>
      </c>
      <c r="C19" s="62"/>
      <c r="D19" s="63"/>
      <c r="E19" s="83"/>
      <c r="F19" s="84"/>
      <c r="G19" s="83"/>
      <c r="H19" s="84"/>
      <c r="I19" s="83">
        <f>SUMIF(F49:F61,A19,I49:I61)</f>
        <v>0</v>
      </c>
      <c r="J19" s="85"/>
    </row>
    <row r="20" spans="1:10" ht="23.25" customHeight="1" x14ac:dyDescent="0.2">
      <c r="A20" s="196" t="s">
        <v>79</v>
      </c>
      <c r="B20" s="38" t="s">
        <v>30</v>
      </c>
      <c r="C20" s="62"/>
      <c r="D20" s="63"/>
      <c r="E20" s="83"/>
      <c r="F20" s="84"/>
      <c r="G20" s="83"/>
      <c r="H20" s="84"/>
      <c r="I20" s="83">
        <f>SUMIF(F49:F61,A20,I49:I61)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50</v>
      </c>
      <c r="C39" s="147"/>
      <c r="D39" s="147"/>
      <c r="E39" s="147"/>
      <c r="F39" s="148">
        <f>'01 052023_201 Pol'!AE76</f>
        <v>0</v>
      </c>
      <c r="G39" s="149">
        <f>'01 052023_201 Pol'!AF76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 t="s">
        <v>45</v>
      </c>
      <c r="C40" s="153" t="s">
        <v>44</v>
      </c>
      <c r="D40" s="153"/>
      <c r="E40" s="153"/>
      <c r="F40" s="154">
        <f>'01 052023_201 Pol'!AE76</f>
        <v>0</v>
      </c>
      <c r="G40" s="155">
        <f>'01 052023_201 Pol'!AF76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">
      <c r="A41" s="136">
        <v>3</v>
      </c>
      <c r="B41" s="157" t="s">
        <v>43</v>
      </c>
      <c r="C41" s="147" t="s">
        <v>44</v>
      </c>
      <c r="D41" s="147"/>
      <c r="E41" s="147"/>
      <c r="F41" s="158">
        <f>'01 052023_201 Pol'!AE76</f>
        <v>0</v>
      </c>
      <c r="G41" s="150">
        <f>'01 052023_201 Pol'!AF76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hidden="1" customHeight="1" x14ac:dyDescent="0.2">
      <c r="A42" s="136"/>
      <c r="B42" s="159" t="s">
        <v>51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 x14ac:dyDescent="0.25">
      <c r="B46" s="175" t="s">
        <v>53</v>
      </c>
    </row>
    <row r="48" spans="1:10" ht="25.5" customHeight="1" x14ac:dyDescent="0.2">
      <c r="A48" s="177"/>
      <c r="B48" s="180" t="s">
        <v>18</v>
      </c>
      <c r="C48" s="180" t="s">
        <v>6</v>
      </c>
      <c r="D48" s="181"/>
      <c r="E48" s="181"/>
      <c r="F48" s="182" t="s">
        <v>54</v>
      </c>
      <c r="G48" s="182"/>
      <c r="H48" s="182"/>
      <c r="I48" s="182" t="s">
        <v>31</v>
      </c>
      <c r="J48" s="182" t="s">
        <v>0</v>
      </c>
    </row>
    <row r="49" spans="1:10" ht="36.75" customHeight="1" x14ac:dyDescent="0.2">
      <c r="A49" s="178"/>
      <c r="B49" s="183" t="s">
        <v>55</v>
      </c>
      <c r="C49" s="184" t="s">
        <v>56</v>
      </c>
      <c r="D49" s="185"/>
      <c r="E49" s="185"/>
      <c r="F49" s="192" t="s">
        <v>26</v>
      </c>
      <c r="G49" s="193"/>
      <c r="H49" s="193"/>
      <c r="I49" s="193">
        <f>'01 052023_201 Pol'!G8</f>
        <v>0</v>
      </c>
      <c r="J49" s="189" t="str">
        <f>IF(I62=0,"",I49/I62*100)</f>
        <v/>
      </c>
    </row>
    <row r="50" spans="1:10" ht="36.75" customHeight="1" x14ac:dyDescent="0.2">
      <c r="A50" s="178"/>
      <c r="B50" s="183" t="s">
        <v>57</v>
      </c>
      <c r="C50" s="184" t="s">
        <v>58</v>
      </c>
      <c r="D50" s="185"/>
      <c r="E50" s="185"/>
      <c r="F50" s="192" t="s">
        <v>26</v>
      </c>
      <c r="G50" s="193"/>
      <c r="H50" s="193"/>
      <c r="I50" s="193">
        <f>'01 052023_201 Pol'!G18</f>
        <v>0</v>
      </c>
      <c r="J50" s="189" t="str">
        <f>IF(I62=0,"",I50/I62*100)</f>
        <v/>
      </c>
    </row>
    <row r="51" spans="1:10" ht="36.75" customHeight="1" x14ac:dyDescent="0.2">
      <c r="A51" s="178"/>
      <c r="B51" s="183" t="s">
        <v>59</v>
      </c>
      <c r="C51" s="184" t="s">
        <v>60</v>
      </c>
      <c r="D51" s="185"/>
      <c r="E51" s="185"/>
      <c r="F51" s="192" t="s">
        <v>26</v>
      </c>
      <c r="G51" s="193"/>
      <c r="H51" s="193"/>
      <c r="I51" s="193">
        <f>'01 052023_201 Pol'!G20</f>
        <v>0</v>
      </c>
      <c r="J51" s="189" t="str">
        <f>IF(I62=0,"",I51/I62*100)</f>
        <v/>
      </c>
    </row>
    <row r="52" spans="1:10" ht="36.75" customHeight="1" x14ac:dyDescent="0.2">
      <c r="A52" s="178"/>
      <c r="B52" s="183" t="s">
        <v>61</v>
      </c>
      <c r="C52" s="184" t="s">
        <v>62</v>
      </c>
      <c r="D52" s="185"/>
      <c r="E52" s="185"/>
      <c r="F52" s="192" t="s">
        <v>26</v>
      </c>
      <c r="G52" s="193"/>
      <c r="H52" s="193"/>
      <c r="I52" s="193">
        <f>'01 052023_201 Pol'!G22</f>
        <v>0</v>
      </c>
      <c r="J52" s="189" t="str">
        <f>IF(I62=0,"",I52/I62*100)</f>
        <v/>
      </c>
    </row>
    <row r="53" spans="1:10" ht="36.75" customHeight="1" x14ac:dyDescent="0.2">
      <c r="A53" s="178"/>
      <c r="B53" s="183" t="s">
        <v>63</v>
      </c>
      <c r="C53" s="184" t="s">
        <v>64</v>
      </c>
      <c r="D53" s="185"/>
      <c r="E53" s="185"/>
      <c r="F53" s="192" t="s">
        <v>26</v>
      </c>
      <c r="G53" s="193"/>
      <c r="H53" s="193"/>
      <c r="I53" s="193">
        <f>'01 052023_201 Pol'!G24</f>
        <v>0</v>
      </c>
      <c r="J53" s="189" t="str">
        <f>IF(I62=0,"",I53/I62*100)</f>
        <v/>
      </c>
    </row>
    <row r="54" spans="1:10" ht="36.75" customHeight="1" x14ac:dyDescent="0.2">
      <c r="A54" s="178"/>
      <c r="B54" s="183" t="s">
        <v>65</v>
      </c>
      <c r="C54" s="184" t="s">
        <v>66</v>
      </c>
      <c r="D54" s="185"/>
      <c r="E54" s="185"/>
      <c r="F54" s="192" t="s">
        <v>26</v>
      </c>
      <c r="G54" s="193"/>
      <c r="H54" s="193"/>
      <c r="I54" s="193">
        <f>'01 052023_201 Pol'!G31</f>
        <v>0</v>
      </c>
      <c r="J54" s="189" t="str">
        <f>IF(I62=0,"",I54/I62*100)</f>
        <v/>
      </c>
    </row>
    <row r="55" spans="1:10" ht="36.75" customHeight="1" x14ac:dyDescent="0.2">
      <c r="A55" s="178"/>
      <c r="B55" s="183" t="s">
        <v>67</v>
      </c>
      <c r="C55" s="184" t="s">
        <v>68</v>
      </c>
      <c r="D55" s="185"/>
      <c r="E55" s="185"/>
      <c r="F55" s="192" t="s">
        <v>27</v>
      </c>
      <c r="G55" s="193"/>
      <c r="H55" s="193"/>
      <c r="I55" s="193">
        <f>'01 052023_201 Pol'!G33</f>
        <v>0</v>
      </c>
      <c r="J55" s="189" t="str">
        <f>IF(I62=0,"",I55/I62*100)</f>
        <v/>
      </c>
    </row>
    <row r="56" spans="1:10" ht="36.75" customHeight="1" x14ac:dyDescent="0.2">
      <c r="A56" s="178"/>
      <c r="B56" s="183" t="s">
        <v>69</v>
      </c>
      <c r="C56" s="184" t="s">
        <v>70</v>
      </c>
      <c r="D56" s="185"/>
      <c r="E56" s="185"/>
      <c r="F56" s="192" t="s">
        <v>27</v>
      </c>
      <c r="G56" s="193"/>
      <c r="H56" s="193"/>
      <c r="I56" s="193">
        <f>'01 052023_201 Pol'!G42</f>
        <v>0</v>
      </c>
      <c r="J56" s="189" t="str">
        <f>IF(I62=0,"",I56/I62*100)</f>
        <v/>
      </c>
    </row>
    <row r="57" spans="1:10" ht="36.75" customHeight="1" x14ac:dyDescent="0.2">
      <c r="A57" s="178"/>
      <c r="B57" s="183" t="s">
        <v>71</v>
      </c>
      <c r="C57" s="184" t="s">
        <v>72</v>
      </c>
      <c r="D57" s="185"/>
      <c r="E57" s="185"/>
      <c r="F57" s="192" t="s">
        <v>27</v>
      </c>
      <c r="G57" s="193"/>
      <c r="H57" s="193"/>
      <c r="I57" s="193">
        <f>'01 052023_201 Pol'!G45</f>
        <v>0</v>
      </c>
      <c r="J57" s="189" t="str">
        <f>IF(I62=0,"",I57/I62*100)</f>
        <v/>
      </c>
    </row>
    <row r="58" spans="1:10" ht="36.75" customHeight="1" x14ac:dyDescent="0.2">
      <c r="A58" s="178"/>
      <c r="B58" s="183" t="s">
        <v>73</v>
      </c>
      <c r="C58" s="184" t="s">
        <v>74</v>
      </c>
      <c r="D58" s="185"/>
      <c r="E58" s="185"/>
      <c r="F58" s="192" t="s">
        <v>28</v>
      </c>
      <c r="G58" s="193"/>
      <c r="H58" s="193"/>
      <c r="I58" s="193">
        <f>'01 052023_201 Pol'!G49</f>
        <v>0</v>
      </c>
      <c r="J58" s="189" t="str">
        <f>IF(I62=0,"",I58/I62*100)</f>
        <v/>
      </c>
    </row>
    <row r="59" spans="1:10" ht="36.75" customHeight="1" x14ac:dyDescent="0.2">
      <c r="A59" s="178"/>
      <c r="B59" s="183" t="s">
        <v>75</v>
      </c>
      <c r="C59" s="184" t="s">
        <v>76</v>
      </c>
      <c r="D59" s="185"/>
      <c r="E59" s="185"/>
      <c r="F59" s="192" t="s">
        <v>77</v>
      </c>
      <c r="G59" s="193"/>
      <c r="H59" s="193"/>
      <c r="I59" s="193">
        <f>'01 052023_201 Pol'!G54</f>
        <v>0</v>
      </c>
      <c r="J59" s="189" t="str">
        <f>IF(I62=0,"",I59/I62*100)</f>
        <v/>
      </c>
    </row>
    <row r="60" spans="1:10" ht="36.75" customHeight="1" x14ac:dyDescent="0.2">
      <c r="A60" s="178"/>
      <c r="B60" s="183" t="s">
        <v>78</v>
      </c>
      <c r="C60" s="184" t="s">
        <v>29</v>
      </c>
      <c r="D60" s="185"/>
      <c r="E60" s="185"/>
      <c r="F60" s="192" t="s">
        <v>78</v>
      </c>
      <c r="G60" s="193"/>
      <c r="H60" s="193"/>
      <c r="I60" s="193">
        <f>'01 052023_201 Pol'!G62</f>
        <v>0</v>
      </c>
      <c r="J60" s="189" t="str">
        <f>IF(I62=0,"",I60/I62*100)</f>
        <v/>
      </c>
    </row>
    <row r="61" spans="1:10" ht="36.75" customHeight="1" x14ac:dyDescent="0.2">
      <c r="A61" s="178"/>
      <c r="B61" s="183" t="s">
        <v>79</v>
      </c>
      <c r="C61" s="184" t="s">
        <v>30</v>
      </c>
      <c r="D61" s="185"/>
      <c r="E61" s="185"/>
      <c r="F61" s="192" t="s">
        <v>79</v>
      </c>
      <c r="G61" s="193"/>
      <c r="H61" s="193"/>
      <c r="I61" s="193">
        <f>'01 052023_201 Pol'!G71</f>
        <v>0</v>
      </c>
      <c r="J61" s="189" t="str">
        <f>IF(I62=0,"",I61/I62*100)</f>
        <v/>
      </c>
    </row>
    <row r="62" spans="1:10" ht="25.5" customHeight="1" x14ac:dyDescent="0.2">
      <c r="A62" s="179"/>
      <c r="B62" s="186" t="s">
        <v>1</v>
      </c>
      <c r="C62" s="187"/>
      <c r="D62" s="188"/>
      <c r="E62" s="188"/>
      <c r="F62" s="194"/>
      <c r="G62" s="195"/>
      <c r="H62" s="195"/>
      <c r="I62" s="195">
        <f>SUM(I49:I61)</f>
        <v>0</v>
      </c>
      <c r="J62" s="190">
        <f>SUM(J49:J61)</f>
        <v>0</v>
      </c>
    </row>
    <row r="63" spans="1:10" x14ac:dyDescent="0.2">
      <c r="F63" s="135"/>
      <c r="G63" s="135"/>
      <c r="H63" s="135"/>
      <c r="I63" s="135"/>
      <c r="J63" s="191"/>
    </row>
    <row r="64" spans="1:10" x14ac:dyDescent="0.2">
      <c r="F64" s="135"/>
      <c r="G64" s="135"/>
      <c r="H64" s="135"/>
      <c r="I64" s="135"/>
      <c r="J64" s="191"/>
    </row>
    <row r="65" spans="6:10" x14ac:dyDescent="0.2">
      <c r="F65" s="135"/>
      <c r="G65" s="135"/>
      <c r="H65" s="135"/>
      <c r="I65" s="135"/>
      <c r="J65" s="191"/>
    </row>
  </sheetData>
  <sheetProtection algorithmName="SHA-512" hashValue="tllrB17LAPOG8ve2x3gDbwTDnI91cuiRo01T4GHtiTqy5o+5QRJWLaoZhjwJHD1gGvBrp/NNiVQI47PZl8jMuQ==" saltValue="eGTsItWxwEHWGEPc82Xni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0:E60"/>
    <mergeCell ref="C61:E61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8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XCyhzZnMNxxrB24UCmuhH4mAqDHBrxFN2MHvzEO7GKhatB6EqPiB8kBGHKgjwu41bv+eO67ipIon1fMQA3YghA==" saltValue="ct0R0ZK6Hp4wsuhd5LjGn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C6F4-04B5-4399-9805-35DD5CF3FB9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80</v>
      </c>
    </row>
    <row r="2" spans="1:60" ht="24.95" customHeight="1" x14ac:dyDescent="0.2">
      <c r="A2" s="198" t="s">
        <v>8</v>
      </c>
      <c r="B2" s="49" t="s">
        <v>48</v>
      </c>
      <c r="C2" s="201" t="s">
        <v>49</v>
      </c>
      <c r="D2" s="199"/>
      <c r="E2" s="199"/>
      <c r="F2" s="199"/>
      <c r="G2" s="200"/>
      <c r="AG2" t="s">
        <v>81</v>
      </c>
    </row>
    <row r="3" spans="1:60" ht="24.95" customHeight="1" x14ac:dyDescent="0.2">
      <c r="A3" s="198" t="s">
        <v>9</v>
      </c>
      <c r="B3" s="49" t="s">
        <v>45</v>
      </c>
      <c r="C3" s="201" t="s">
        <v>44</v>
      </c>
      <c r="D3" s="199"/>
      <c r="E3" s="199"/>
      <c r="F3" s="199"/>
      <c r="G3" s="200"/>
      <c r="AC3" s="176" t="s">
        <v>81</v>
      </c>
      <c r="AG3" t="s">
        <v>82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83</v>
      </c>
    </row>
    <row r="5" spans="1:60" x14ac:dyDescent="0.2">
      <c r="D5" s="10"/>
    </row>
    <row r="6" spans="1:60" ht="38.25" x14ac:dyDescent="0.2">
      <c r="A6" s="208" t="s">
        <v>84</v>
      </c>
      <c r="B6" s="210" t="s">
        <v>85</v>
      </c>
      <c r="C6" s="210" t="s">
        <v>86</v>
      </c>
      <c r="D6" s="209" t="s">
        <v>87</v>
      </c>
      <c r="E6" s="208" t="s">
        <v>88</v>
      </c>
      <c r="F6" s="207" t="s">
        <v>89</v>
      </c>
      <c r="G6" s="208" t="s">
        <v>31</v>
      </c>
      <c r="H6" s="211" t="s">
        <v>32</v>
      </c>
      <c r="I6" s="211" t="s">
        <v>90</v>
      </c>
      <c r="J6" s="211" t="s">
        <v>33</v>
      </c>
      <c r="K6" s="211" t="s">
        <v>91</v>
      </c>
      <c r="L6" s="211" t="s">
        <v>92</v>
      </c>
      <c r="M6" s="211" t="s">
        <v>93</v>
      </c>
      <c r="N6" s="211" t="s">
        <v>94</v>
      </c>
      <c r="O6" s="211" t="s">
        <v>95</v>
      </c>
      <c r="P6" s="211" t="s">
        <v>96</v>
      </c>
      <c r="Q6" s="211" t="s">
        <v>97</v>
      </c>
      <c r="R6" s="211" t="s">
        <v>98</v>
      </c>
      <c r="S6" s="211" t="s">
        <v>99</v>
      </c>
      <c r="T6" s="211" t="s">
        <v>100</v>
      </c>
      <c r="U6" s="211" t="s">
        <v>101</v>
      </c>
      <c r="V6" s="211" t="s">
        <v>102</v>
      </c>
      <c r="W6" s="211" t="s">
        <v>103</v>
      </c>
      <c r="X6" s="211" t="s">
        <v>104</v>
      </c>
      <c r="Y6" s="211" t="s">
        <v>105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9" t="s">
        <v>106</v>
      </c>
      <c r="B8" s="240" t="s">
        <v>55</v>
      </c>
      <c r="C8" s="262" t="s">
        <v>56</v>
      </c>
      <c r="D8" s="241"/>
      <c r="E8" s="242"/>
      <c r="F8" s="243"/>
      <c r="G8" s="244">
        <f>SUMIF(AG9:AG17,"&lt;&gt;NOR",G9:G17)</f>
        <v>0</v>
      </c>
      <c r="H8" s="238"/>
      <c r="I8" s="238">
        <f>SUM(I9:I17)</f>
        <v>0</v>
      </c>
      <c r="J8" s="238"/>
      <c r="K8" s="238">
        <f>SUM(K9:K17)</f>
        <v>0</v>
      </c>
      <c r="L8" s="238"/>
      <c r="M8" s="238">
        <f>SUM(M9:M17)</f>
        <v>0</v>
      </c>
      <c r="N8" s="237"/>
      <c r="O8" s="237">
        <f>SUM(O9:O17)</f>
        <v>7.91</v>
      </c>
      <c r="P8" s="237"/>
      <c r="Q8" s="237">
        <f>SUM(Q9:Q17)</f>
        <v>0</v>
      </c>
      <c r="R8" s="238"/>
      <c r="S8" s="238"/>
      <c r="T8" s="238"/>
      <c r="U8" s="238"/>
      <c r="V8" s="238">
        <f>SUM(V9:V17)</f>
        <v>125.08</v>
      </c>
      <c r="W8" s="238"/>
      <c r="X8" s="238"/>
      <c r="Y8" s="238"/>
      <c r="AG8" t="s">
        <v>107</v>
      </c>
    </row>
    <row r="9" spans="1:60" outlineLevel="1" x14ac:dyDescent="0.2">
      <c r="A9" s="246">
        <v>1</v>
      </c>
      <c r="B9" s="247" t="s">
        <v>108</v>
      </c>
      <c r="C9" s="263" t="s">
        <v>109</v>
      </c>
      <c r="D9" s="248" t="s">
        <v>110</v>
      </c>
      <c r="E9" s="249">
        <v>146.10633000000001</v>
      </c>
      <c r="F9" s="250"/>
      <c r="G9" s="251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15</v>
      </c>
      <c r="M9" s="233">
        <f>G9*(1+L9/100)</f>
        <v>0</v>
      </c>
      <c r="N9" s="232">
        <v>4.4139999999999999E-2</v>
      </c>
      <c r="O9" s="232">
        <f>ROUND(E9*N9,2)</f>
        <v>6.45</v>
      </c>
      <c r="P9" s="232">
        <v>0</v>
      </c>
      <c r="Q9" s="232">
        <f>ROUND(E9*P9,2)</f>
        <v>0</v>
      </c>
      <c r="R9" s="233"/>
      <c r="S9" s="233" t="s">
        <v>111</v>
      </c>
      <c r="T9" s="233" t="s">
        <v>111</v>
      </c>
      <c r="U9" s="233">
        <v>0.6</v>
      </c>
      <c r="V9" s="233">
        <f>ROUND(E9*U9,2)</f>
        <v>87.66</v>
      </c>
      <c r="W9" s="233"/>
      <c r="X9" s="233" t="s">
        <v>112</v>
      </c>
      <c r="Y9" s="233" t="s">
        <v>113</v>
      </c>
      <c r="Z9" s="212"/>
      <c r="AA9" s="212"/>
      <c r="AB9" s="212"/>
      <c r="AC9" s="212"/>
      <c r="AD9" s="212"/>
      <c r="AE9" s="212"/>
      <c r="AF9" s="212"/>
      <c r="AG9" s="212" t="s">
        <v>114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4" t="s">
        <v>115</v>
      </c>
      <c r="D10" s="235"/>
      <c r="E10" s="236">
        <v>162.30633</v>
      </c>
      <c r="F10" s="233"/>
      <c r="G10" s="233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33"/>
      <c r="Z10" s="212"/>
      <c r="AA10" s="212"/>
      <c r="AB10" s="212"/>
      <c r="AC10" s="212"/>
      <c r="AD10" s="212"/>
      <c r="AE10" s="212"/>
      <c r="AF10" s="212"/>
      <c r="AG10" s="212" t="s">
        <v>116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29"/>
      <c r="B11" s="230"/>
      <c r="C11" s="264" t="s">
        <v>117</v>
      </c>
      <c r="D11" s="235"/>
      <c r="E11" s="236">
        <v>-16.2</v>
      </c>
      <c r="F11" s="233"/>
      <c r="G11" s="233"/>
      <c r="H11" s="233"/>
      <c r="I11" s="233"/>
      <c r="J11" s="233"/>
      <c r="K11" s="233"/>
      <c r="L11" s="233"/>
      <c r="M11" s="233"/>
      <c r="N11" s="232"/>
      <c r="O11" s="232"/>
      <c r="P11" s="232"/>
      <c r="Q11" s="232"/>
      <c r="R11" s="233"/>
      <c r="S11" s="233"/>
      <c r="T11" s="233"/>
      <c r="U11" s="233"/>
      <c r="V11" s="233"/>
      <c r="W11" s="233"/>
      <c r="X11" s="233"/>
      <c r="Y11" s="233"/>
      <c r="Z11" s="212"/>
      <c r="AA11" s="212"/>
      <c r="AB11" s="212"/>
      <c r="AC11" s="212"/>
      <c r="AD11" s="212"/>
      <c r="AE11" s="212"/>
      <c r="AF11" s="212"/>
      <c r="AG11" s="212" t="s">
        <v>116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6">
        <v>2</v>
      </c>
      <c r="B12" s="247" t="s">
        <v>118</v>
      </c>
      <c r="C12" s="263" t="s">
        <v>119</v>
      </c>
      <c r="D12" s="248" t="s">
        <v>110</v>
      </c>
      <c r="E12" s="249">
        <v>24.3</v>
      </c>
      <c r="F12" s="250"/>
      <c r="G12" s="251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15</v>
      </c>
      <c r="M12" s="233">
        <f>G12*(1+L12/100)</f>
        <v>0</v>
      </c>
      <c r="N12" s="232">
        <v>5.3690000000000002E-2</v>
      </c>
      <c r="O12" s="232">
        <f>ROUND(E12*N12,2)</f>
        <v>1.3</v>
      </c>
      <c r="P12" s="232">
        <v>0</v>
      </c>
      <c r="Q12" s="232">
        <f>ROUND(E12*P12,2)</f>
        <v>0</v>
      </c>
      <c r="R12" s="233"/>
      <c r="S12" s="233" t="s">
        <v>111</v>
      </c>
      <c r="T12" s="233" t="s">
        <v>111</v>
      </c>
      <c r="U12" s="233">
        <v>1.18</v>
      </c>
      <c r="V12" s="233">
        <f>ROUND(E12*U12,2)</f>
        <v>28.67</v>
      </c>
      <c r="W12" s="233"/>
      <c r="X12" s="233" t="s">
        <v>112</v>
      </c>
      <c r="Y12" s="233" t="s">
        <v>113</v>
      </c>
      <c r="Z12" s="212"/>
      <c r="AA12" s="212"/>
      <c r="AB12" s="212"/>
      <c r="AC12" s="212"/>
      <c r="AD12" s="212"/>
      <c r="AE12" s="212"/>
      <c r="AF12" s="212"/>
      <c r="AG12" s="212" t="s">
        <v>114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29"/>
      <c r="B13" s="230"/>
      <c r="C13" s="264" t="s">
        <v>120</v>
      </c>
      <c r="D13" s="235"/>
      <c r="E13" s="236"/>
      <c r="F13" s="233"/>
      <c r="G13" s="233"/>
      <c r="H13" s="233"/>
      <c r="I13" s="233"/>
      <c r="J13" s="233"/>
      <c r="K13" s="233"/>
      <c r="L13" s="233"/>
      <c r="M13" s="233"/>
      <c r="N13" s="232"/>
      <c r="O13" s="232"/>
      <c r="P13" s="232"/>
      <c r="Q13" s="232"/>
      <c r="R13" s="233"/>
      <c r="S13" s="233"/>
      <c r="T13" s="233"/>
      <c r="U13" s="233"/>
      <c r="V13" s="233"/>
      <c r="W13" s="233"/>
      <c r="X13" s="233"/>
      <c r="Y13" s="233"/>
      <c r="Z13" s="212"/>
      <c r="AA13" s="212"/>
      <c r="AB13" s="212"/>
      <c r="AC13" s="212"/>
      <c r="AD13" s="212"/>
      <c r="AE13" s="212"/>
      <c r="AF13" s="212"/>
      <c r="AG13" s="212" t="s">
        <v>116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29"/>
      <c r="B14" s="230"/>
      <c r="C14" s="264" t="s">
        <v>121</v>
      </c>
      <c r="D14" s="235"/>
      <c r="E14" s="236">
        <v>24.3</v>
      </c>
      <c r="F14" s="233"/>
      <c r="G14" s="233"/>
      <c r="H14" s="233"/>
      <c r="I14" s="233"/>
      <c r="J14" s="233"/>
      <c r="K14" s="233"/>
      <c r="L14" s="233"/>
      <c r="M14" s="233"/>
      <c r="N14" s="232"/>
      <c r="O14" s="232"/>
      <c r="P14" s="232"/>
      <c r="Q14" s="232"/>
      <c r="R14" s="233"/>
      <c r="S14" s="233"/>
      <c r="T14" s="233"/>
      <c r="U14" s="233"/>
      <c r="V14" s="233"/>
      <c r="W14" s="233"/>
      <c r="X14" s="233"/>
      <c r="Y14" s="233"/>
      <c r="Z14" s="212"/>
      <c r="AA14" s="212"/>
      <c r="AB14" s="212"/>
      <c r="AC14" s="212"/>
      <c r="AD14" s="212"/>
      <c r="AE14" s="212"/>
      <c r="AF14" s="212"/>
      <c r="AG14" s="212" t="s">
        <v>116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6">
        <v>3</v>
      </c>
      <c r="B15" s="247" t="s">
        <v>122</v>
      </c>
      <c r="C15" s="263" t="s">
        <v>123</v>
      </c>
      <c r="D15" s="248" t="s">
        <v>124</v>
      </c>
      <c r="E15" s="249">
        <v>97.2</v>
      </c>
      <c r="F15" s="250"/>
      <c r="G15" s="251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15</v>
      </c>
      <c r="M15" s="233">
        <f>G15*(1+L15/100)</f>
        <v>0</v>
      </c>
      <c r="N15" s="232">
        <v>4.6000000000000001E-4</v>
      </c>
      <c r="O15" s="232">
        <f>ROUND(E15*N15,2)</f>
        <v>0.04</v>
      </c>
      <c r="P15" s="232">
        <v>0</v>
      </c>
      <c r="Q15" s="232">
        <f>ROUND(E15*P15,2)</f>
        <v>0</v>
      </c>
      <c r="R15" s="233"/>
      <c r="S15" s="233" t="s">
        <v>111</v>
      </c>
      <c r="T15" s="233" t="s">
        <v>111</v>
      </c>
      <c r="U15" s="233">
        <v>0</v>
      </c>
      <c r="V15" s="233">
        <f>ROUND(E15*U15,2)</f>
        <v>0</v>
      </c>
      <c r="W15" s="233"/>
      <c r="X15" s="233" t="s">
        <v>112</v>
      </c>
      <c r="Y15" s="233" t="s">
        <v>113</v>
      </c>
      <c r="Z15" s="212"/>
      <c r="AA15" s="212"/>
      <c r="AB15" s="212"/>
      <c r="AC15" s="212"/>
      <c r="AD15" s="212"/>
      <c r="AE15" s="212"/>
      <c r="AF15" s="212"/>
      <c r="AG15" s="212" t="s">
        <v>114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29"/>
      <c r="B16" s="230"/>
      <c r="C16" s="264" t="s">
        <v>125</v>
      </c>
      <c r="D16" s="235"/>
      <c r="E16" s="236">
        <v>97.2</v>
      </c>
      <c r="F16" s="233"/>
      <c r="G16" s="233"/>
      <c r="H16" s="233"/>
      <c r="I16" s="233"/>
      <c r="J16" s="233"/>
      <c r="K16" s="233"/>
      <c r="L16" s="233"/>
      <c r="M16" s="233"/>
      <c r="N16" s="232"/>
      <c r="O16" s="232"/>
      <c r="P16" s="232"/>
      <c r="Q16" s="232"/>
      <c r="R16" s="233"/>
      <c r="S16" s="233"/>
      <c r="T16" s="233"/>
      <c r="U16" s="233"/>
      <c r="V16" s="233"/>
      <c r="W16" s="233"/>
      <c r="X16" s="233"/>
      <c r="Y16" s="233"/>
      <c r="Z16" s="212"/>
      <c r="AA16" s="212"/>
      <c r="AB16" s="212"/>
      <c r="AC16" s="212"/>
      <c r="AD16" s="212"/>
      <c r="AE16" s="212"/>
      <c r="AF16" s="212"/>
      <c r="AG16" s="212" t="s">
        <v>116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52">
        <v>4</v>
      </c>
      <c r="B17" s="253" t="s">
        <v>126</v>
      </c>
      <c r="C17" s="265" t="s">
        <v>127</v>
      </c>
      <c r="D17" s="254" t="s">
        <v>110</v>
      </c>
      <c r="E17" s="255">
        <v>24.3</v>
      </c>
      <c r="F17" s="256"/>
      <c r="G17" s="257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15</v>
      </c>
      <c r="M17" s="233">
        <f>G17*(1+L17/100)</f>
        <v>0</v>
      </c>
      <c r="N17" s="232">
        <v>4.9100000000000003E-3</v>
      </c>
      <c r="O17" s="232">
        <f>ROUND(E17*N17,2)</f>
        <v>0.12</v>
      </c>
      <c r="P17" s="232">
        <v>0</v>
      </c>
      <c r="Q17" s="232">
        <f>ROUND(E17*P17,2)</f>
        <v>0</v>
      </c>
      <c r="R17" s="233"/>
      <c r="S17" s="233" t="s">
        <v>111</v>
      </c>
      <c r="T17" s="233" t="s">
        <v>111</v>
      </c>
      <c r="U17" s="233">
        <v>0.36</v>
      </c>
      <c r="V17" s="233">
        <f>ROUND(E17*U17,2)</f>
        <v>8.75</v>
      </c>
      <c r="W17" s="233"/>
      <c r="X17" s="233" t="s">
        <v>112</v>
      </c>
      <c r="Y17" s="233" t="s">
        <v>113</v>
      </c>
      <c r="Z17" s="212"/>
      <c r="AA17" s="212"/>
      <c r="AB17" s="212"/>
      <c r="AC17" s="212"/>
      <c r="AD17" s="212"/>
      <c r="AE17" s="212"/>
      <c r="AF17" s="212"/>
      <c r="AG17" s="212" t="s">
        <v>114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239" t="s">
        <v>106</v>
      </c>
      <c r="B18" s="240" t="s">
        <v>57</v>
      </c>
      <c r="C18" s="262" t="s">
        <v>58</v>
      </c>
      <c r="D18" s="241"/>
      <c r="E18" s="242"/>
      <c r="F18" s="243"/>
      <c r="G18" s="244">
        <f>SUMIF(AG19:AG19,"&lt;&gt;NOR",G19:G19)</f>
        <v>0</v>
      </c>
      <c r="H18" s="238"/>
      <c r="I18" s="238">
        <f>SUM(I19:I19)</f>
        <v>0</v>
      </c>
      <c r="J18" s="238"/>
      <c r="K18" s="238">
        <f>SUM(K19:K19)</f>
        <v>0</v>
      </c>
      <c r="L18" s="238"/>
      <c r="M18" s="238">
        <f>SUM(M19:M19)</f>
        <v>0</v>
      </c>
      <c r="N18" s="237"/>
      <c r="O18" s="237">
        <f>SUM(O19:O19)</f>
        <v>0</v>
      </c>
      <c r="P18" s="237"/>
      <c r="Q18" s="237">
        <f>SUM(Q19:Q19)</f>
        <v>0</v>
      </c>
      <c r="R18" s="238"/>
      <c r="S18" s="238"/>
      <c r="T18" s="238"/>
      <c r="U18" s="238"/>
      <c r="V18" s="238">
        <f>SUM(V19:V19)</f>
        <v>0</v>
      </c>
      <c r="W18" s="238"/>
      <c r="X18" s="238"/>
      <c r="Y18" s="238"/>
      <c r="AG18" t="s">
        <v>107</v>
      </c>
    </row>
    <row r="19" spans="1:60" ht="22.5" outlineLevel="1" x14ac:dyDescent="0.2">
      <c r="A19" s="252">
        <v>5</v>
      </c>
      <c r="B19" s="253" t="s">
        <v>128</v>
      </c>
      <c r="C19" s="265" t="s">
        <v>129</v>
      </c>
      <c r="D19" s="254" t="s">
        <v>130</v>
      </c>
      <c r="E19" s="255">
        <v>9</v>
      </c>
      <c r="F19" s="256"/>
      <c r="G19" s="257">
        <f>ROUND(E19*F19,2)</f>
        <v>0</v>
      </c>
      <c r="H19" s="234"/>
      <c r="I19" s="233">
        <f>ROUND(E19*H19,2)</f>
        <v>0</v>
      </c>
      <c r="J19" s="234"/>
      <c r="K19" s="233">
        <f>ROUND(E19*J19,2)</f>
        <v>0</v>
      </c>
      <c r="L19" s="233">
        <v>15</v>
      </c>
      <c r="M19" s="233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3"/>
      <c r="S19" s="233" t="s">
        <v>131</v>
      </c>
      <c r="T19" s="233" t="s">
        <v>132</v>
      </c>
      <c r="U19" s="233">
        <v>0</v>
      </c>
      <c r="V19" s="233">
        <f>ROUND(E19*U19,2)</f>
        <v>0</v>
      </c>
      <c r="W19" s="233"/>
      <c r="X19" s="233" t="s">
        <v>112</v>
      </c>
      <c r="Y19" s="233" t="s">
        <v>113</v>
      </c>
      <c r="Z19" s="212"/>
      <c r="AA19" s="212"/>
      <c r="AB19" s="212"/>
      <c r="AC19" s="212"/>
      <c r="AD19" s="212"/>
      <c r="AE19" s="212"/>
      <c r="AF19" s="212"/>
      <c r="AG19" s="212" t="s">
        <v>114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">
      <c r="A20" s="239" t="s">
        <v>106</v>
      </c>
      <c r="B20" s="240" t="s">
        <v>59</v>
      </c>
      <c r="C20" s="262" t="s">
        <v>60</v>
      </c>
      <c r="D20" s="241"/>
      <c r="E20" s="242"/>
      <c r="F20" s="243"/>
      <c r="G20" s="244">
        <f>SUMIF(AG21:AG21,"&lt;&gt;NOR",G21:G21)</f>
        <v>0</v>
      </c>
      <c r="H20" s="238"/>
      <c r="I20" s="238">
        <f>SUM(I21:I21)</f>
        <v>0</v>
      </c>
      <c r="J20" s="238"/>
      <c r="K20" s="238">
        <f>SUM(K21:K21)</f>
        <v>0</v>
      </c>
      <c r="L20" s="238"/>
      <c r="M20" s="238">
        <f>SUM(M21:M21)</f>
        <v>0</v>
      </c>
      <c r="N20" s="237"/>
      <c r="O20" s="237">
        <f>SUM(O21:O21)</f>
        <v>0</v>
      </c>
      <c r="P20" s="237"/>
      <c r="Q20" s="237">
        <f>SUM(Q21:Q21)</f>
        <v>0</v>
      </c>
      <c r="R20" s="238"/>
      <c r="S20" s="238"/>
      <c r="T20" s="238"/>
      <c r="U20" s="238"/>
      <c r="V20" s="238">
        <f>SUM(V21:V21)</f>
        <v>80</v>
      </c>
      <c r="W20" s="238"/>
      <c r="X20" s="238"/>
      <c r="Y20" s="238"/>
      <c r="AG20" t="s">
        <v>107</v>
      </c>
    </row>
    <row r="21" spans="1:60" outlineLevel="1" x14ac:dyDescent="0.2">
      <c r="A21" s="252">
        <v>6</v>
      </c>
      <c r="B21" s="253" t="s">
        <v>133</v>
      </c>
      <c r="C21" s="265" t="s">
        <v>134</v>
      </c>
      <c r="D21" s="254" t="s">
        <v>135</v>
      </c>
      <c r="E21" s="255">
        <v>40</v>
      </c>
      <c r="F21" s="256"/>
      <c r="G21" s="257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15</v>
      </c>
      <c r="M21" s="233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3"/>
      <c r="S21" s="233" t="s">
        <v>131</v>
      </c>
      <c r="T21" s="233" t="s">
        <v>132</v>
      </c>
      <c r="U21" s="233">
        <v>2</v>
      </c>
      <c r="V21" s="233">
        <f>ROUND(E21*U21,2)</f>
        <v>80</v>
      </c>
      <c r="W21" s="233"/>
      <c r="X21" s="233" t="s">
        <v>112</v>
      </c>
      <c r="Y21" s="233" t="s">
        <v>113</v>
      </c>
      <c r="Z21" s="212"/>
      <c r="AA21" s="212"/>
      <c r="AB21" s="212"/>
      <c r="AC21" s="212"/>
      <c r="AD21" s="212"/>
      <c r="AE21" s="212"/>
      <c r="AF21" s="212"/>
      <c r="AG21" s="212" t="s">
        <v>114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5.5" x14ac:dyDescent="0.2">
      <c r="A22" s="239" t="s">
        <v>106</v>
      </c>
      <c r="B22" s="240" t="s">
        <v>61</v>
      </c>
      <c r="C22" s="262" t="s">
        <v>62</v>
      </c>
      <c r="D22" s="241"/>
      <c r="E22" s="242"/>
      <c r="F22" s="243"/>
      <c r="G22" s="244">
        <f>SUMIF(AG23:AG23,"&lt;&gt;NOR",G23:G23)</f>
        <v>0</v>
      </c>
      <c r="H22" s="238"/>
      <c r="I22" s="238">
        <f>SUM(I23:I23)</f>
        <v>0</v>
      </c>
      <c r="J22" s="238"/>
      <c r="K22" s="238">
        <f>SUM(K23:K23)</f>
        <v>0</v>
      </c>
      <c r="L22" s="238"/>
      <c r="M22" s="238">
        <f>SUM(M23:M23)</f>
        <v>0</v>
      </c>
      <c r="N22" s="237"/>
      <c r="O22" s="237">
        <f>SUM(O23:O23)</f>
        <v>0</v>
      </c>
      <c r="P22" s="237"/>
      <c r="Q22" s="237">
        <f>SUM(Q23:Q23)</f>
        <v>0</v>
      </c>
      <c r="R22" s="238"/>
      <c r="S22" s="238"/>
      <c r="T22" s="238"/>
      <c r="U22" s="238"/>
      <c r="V22" s="238">
        <f>SUM(V23:V23)</f>
        <v>31</v>
      </c>
      <c r="W22" s="238"/>
      <c r="X22" s="238"/>
      <c r="Y22" s="238"/>
      <c r="AG22" t="s">
        <v>107</v>
      </c>
    </row>
    <row r="23" spans="1:60" outlineLevel="1" x14ac:dyDescent="0.2">
      <c r="A23" s="252">
        <v>7</v>
      </c>
      <c r="B23" s="253" t="s">
        <v>136</v>
      </c>
      <c r="C23" s="265" t="s">
        <v>137</v>
      </c>
      <c r="D23" s="254" t="s">
        <v>110</v>
      </c>
      <c r="E23" s="255">
        <v>100</v>
      </c>
      <c r="F23" s="256"/>
      <c r="G23" s="257">
        <f>ROUND(E23*F23,2)</f>
        <v>0</v>
      </c>
      <c r="H23" s="234"/>
      <c r="I23" s="233">
        <f>ROUND(E23*H23,2)</f>
        <v>0</v>
      </c>
      <c r="J23" s="234"/>
      <c r="K23" s="233">
        <f>ROUND(E23*J23,2)</f>
        <v>0</v>
      </c>
      <c r="L23" s="233">
        <v>15</v>
      </c>
      <c r="M23" s="233">
        <f>G23*(1+L23/100)</f>
        <v>0</v>
      </c>
      <c r="N23" s="232">
        <v>4.0000000000000003E-5</v>
      </c>
      <c r="O23" s="232">
        <f>ROUND(E23*N23,2)</f>
        <v>0</v>
      </c>
      <c r="P23" s="232">
        <v>0</v>
      </c>
      <c r="Q23" s="232">
        <f>ROUND(E23*P23,2)</f>
        <v>0</v>
      </c>
      <c r="R23" s="233"/>
      <c r="S23" s="233" t="s">
        <v>111</v>
      </c>
      <c r="T23" s="233" t="s">
        <v>111</v>
      </c>
      <c r="U23" s="233">
        <v>0.31</v>
      </c>
      <c r="V23" s="233">
        <f>ROUND(E23*U23,2)</f>
        <v>31</v>
      </c>
      <c r="W23" s="233"/>
      <c r="X23" s="233" t="s">
        <v>112</v>
      </c>
      <c r="Y23" s="233" t="s">
        <v>113</v>
      </c>
      <c r="Z23" s="212"/>
      <c r="AA23" s="212"/>
      <c r="AB23" s="212"/>
      <c r="AC23" s="212"/>
      <c r="AD23" s="212"/>
      <c r="AE23" s="212"/>
      <c r="AF23" s="212"/>
      <c r="AG23" s="212" t="s">
        <v>114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">
      <c r="A24" s="239" t="s">
        <v>106</v>
      </c>
      <c r="B24" s="240" t="s">
        <v>63</v>
      </c>
      <c r="C24" s="262" t="s">
        <v>64</v>
      </c>
      <c r="D24" s="241"/>
      <c r="E24" s="242"/>
      <c r="F24" s="243"/>
      <c r="G24" s="244">
        <f>SUMIF(AG25:AG30,"&lt;&gt;NOR",G25:G30)</f>
        <v>0</v>
      </c>
      <c r="H24" s="238"/>
      <c r="I24" s="238">
        <f>SUM(I25:I30)</f>
        <v>0</v>
      </c>
      <c r="J24" s="238"/>
      <c r="K24" s="238">
        <f>SUM(K25:K30)</f>
        <v>0</v>
      </c>
      <c r="L24" s="238"/>
      <c r="M24" s="238">
        <f>SUM(M25:M30)</f>
        <v>0</v>
      </c>
      <c r="N24" s="237"/>
      <c r="O24" s="237">
        <f>SUM(O25:O30)</f>
        <v>0.01</v>
      </c>
      <c r="P24" s="237"/>
      <c r="Q24" s="237">
        <f>SUM(Q25:Q30)</f>
        <v>7.0299999999999994</v>
      </c>
      <c r="R24" s="238"/>
      <c r="S24" s="238"/>
      <c r="T24" s="238"/>
      <c r="U24" s="238"/>
      <c r="V24" s="238">
        <f>SUM(V25:V30)</f>
        <v>89.529999999999987</v>
      </c>
      <c r="W24" s="238"/>
      <c r="X24" s="238"/>
      <c r="Y24" s="238"/>
      <c r="AG24" t="s">
        <v>107</v>
      </c>
    </row>
    <row r="25" spans="1:60" outlineLevel="1" x14ac:dyDescent="0.2">
      <c r="A25" s="252">
        <v>8</v>
      </c>
      <c r="B25" s="253" t="s">
        <v>138</v>
      </c>
      <c r="C25" s="265" t="s">
        <v>139</v>
      </c>
      <c r="D25" s="254" t="s">
        <v>140</v>
      </c>
      <c r="E25" s="255">
        <v>2</v>
      </c>
      <c r="F25" s="256"/>
      <c r="G25" s="257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15</v>
      </c>
      <c r="M25" s="233">
        <f>G25*(1+L25/100)</f>
        <v>0</v>
      </c>
      <c r="N25" s="232">
        <v>0</v>
      </c>
      <c r="O25" s="232">
        <f>ROUND(E25*N25,2)</f>
        <v>0</v>
      </c>
      <c r="P25" s="232">
        <v>2.4</v>
      </c>
      <c r="Q25" s="232">
        <f>ROUND(E25*P25,2)</f>
        <v>4.8</v>
      </c>
      <c r="R25" s="233"/>
      <c r="S25" s="233" t="s">
        <v>111</v>
      </c>
      <c r="T25" s="233" t="s">
        <v>111</v>
      </c>
      <c r="U25" s="233">
        <v>13.3</v>
      </c>
      <c r="V25" s="233">
        <f>ROUND(E25*U25,2)</f>
        <v>26.6</v>
      </c>
      <c r="W25" s="233"/>
      <c r="X25" s="233" t="s">
        <v>112</v>
      </c>
      <c r="Y25" s="233" t="s">
        <v>113</v>
      </c>
      <c r="Z25" s="212"/>
      <c r="AA25" s="212"/>
      <c r="AB25" s="212"/>
      <c r="AC25" s="212"/>
      <c r="AD25" s="212"/>
      <c r="AE25" s="212"/>
      <c r="AF25" s="212"/>
      <c r="AG25" s="212" t="s">
        <v>114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2">
        <v>9</v>
      </c>
      <c r="B26" s="253" t="s">
        <v>141</v>
      </c>
      <c r="C26" s="265" t="s">
        <v>142</v>
      </c>
      <c r="D26" s="254" t="s">
        <v>124</v>
      </c>
      <c r="E26" s="255">
        <v>1</v>
      </c>
      <c r="F26" s="256"/>
      <c r="G26" s="257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15</v>
      </c>
      <c r="M26" s="233">
        <f>G26*(1+L26/100)</f>
        <v>0</v>
      </c>
      <c r="N26" s="232">
        <v>0</v>
      </c>
      <c r="O26" s="232">
        <f>ROUND(E26*N26,2)</f>
        <v>0</v>
      </c>
      <c r="P26" s="232">
        <v>1.9630000000000002E-2</v>
      </c>
      <c r="Q26" s="232">
        <f>ROUND(E26*P26,2)</f>
        <v>0.02</v>
      </c>
      <c r="R26" s="233"/>
      <c r="S26" s="233" t="s">
        <v>111</v>
      </c>
      <c r="T26" s="233" t="s">
        <v>111</v>
      </c>
      <c r="U26" s="233">
        <v>3.25</v>
      </c>
      <c r="V26" s="233">
        <f>ROUND(E26*U26,2)</f>
        <v>3.25</v>
      </c>
      <c r="W26" s="233"/>
      <c r="X26" s="233" t="s">
        <v>112</v>
      </c>
      <c r="Y26" s="233" t="s">
        <v>113</v>
      </c>
      <c r="Z26" s="212"/>
      <c r="AA26" s="212"/>
      <c r="AB26" s="212"/>
      <c r="AC26" s="212"/>
      <c r="AD26" s="212"/>
      <c r="AE26" s="212"/>
      <c r="AF26" s="212"/>
      <c r="AG26" s="212" t="s">
        <v>114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6">
        <v>10</v>
      </c>
      <c r="B27" s="247" t="s">
        <v>143</v>
      </c>
      <c r="C27" s="263" t="s">
        <v>144</v>
      </c>
      <c r="D27" s="248" t="s">
        <v>124</v>
      </c>
      <c r="E27" s="249">
        <v>41.94</v>
      </c>
      <c r="F27" s="250"/>
      <c r="G27" s="251">
        <f>ROUND(E27*F27,2)</f>
        <v>0</v>
      </c>
      <c r="H27" s="234"/>
      <c r="I27" s="233">
        <f>ROUND(E27*H27,2)</f>
        <v>0</v>
      </c>
      <c r="J27" s="234"/>
      <c r="K27" s="233">
        <f>ROUND(E27*J27,2)</f>
        <v>0</v>
      </c>
      <c r="L27" s="233">
        <v>15</v>
      </c>
      <c r="M27" s="233">
        <f>G27*(1+L27/100)</f>
        <v>0</v>
      </c>
      <c r="N27" s="232">
        <v>0</v>
      </c>
      <c r="O27" s="232">
        <f>ROUND(E27*N27,2)</f>
        <v>0</v>
      </c>
      <c r="P27" s="232">
        <v>4.6000000000000001E-4</v>
      </c>
      <c r="Q27" s="232">
        <f>ROUND(E27*P27,2)</f>
        <v>0.02</v>
      </c>
      <c r="R27" s="233"/>
      <c r="S27" s="233" t="s">
        <v>111</v>
      </c>
      <c r="T27" s="233" t="s">
        <v>111</v>
      </c>
      <c r="U27" s="233">
        <v>1</v>
      </c>
      <c r="V27" s="233">
        <f>ROUND(E27*U27,2)</f>
        <v>41.94</v>
      </c>
      <c r="W27" s="233"/>
      <c r="X27" s="233" t="s">
        <v>112</v>
      </c>
      <c r="Y27" s="233" t="s">
        <v>113</v>
      </c>
      <c r="Z27" s="212"/>
      <c r="AA27" s="212"/>
      <c r="AB27" s="212"/>
      <c r="AC27" s="212"/>
      <c r="AD27" s="212"/>
      <c r="AE27" s="212"/>
      <c r="AF27" s="212"/>
      <c r="AG27" s="212" t="s">
        <v>114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29"/>
      <c r="B28" s="230"/>
      <c r="C28" s="264" t="s">
        <v>145</v>
      </c>
      <c r="D28" s="235"/>
      <c r="E28" s="236">
        <v>41.94</v>
      </c>
      <c r="F28" s="233"/>
      <c r="G28" s="233"/>
      <c r="H28" s="233"/>
      <c r="I28" s="233"/>
      <c r="J28" s="233"/>
      <c r="K28" s="233"/>
      <c r="L28" s="233"/>
      <c r="M28" s="233"/>
      <c r="N28" s="232"/>
      <c r="O28" s="232"/>
      <c r="P28" s="232"/>
      <c r="Q28" s="232"/>
      <c r="R28" s="233"/>
      <c r="S28" s="233"/>
      <c r="T28" s="233"/>
      <c r="U28" s="233"/>
      <c r="V28" s="233"/>
      <c r="W28" s="233"/>
      <c r="X28" s="233"/>
      <c r="Y28" s="233"/>
      <c r="Z28" s="212"/>
      <c r="AA28" s="212"/>
      <c r="AB28" s="212"/>
      <c r="AC28" s="212"/>
      <c r="AD28" s="212"/>
      <c r="AE28" s="212"/>
      <c r="AF28" s="212"/>
      <c r="AG28" s="212" t="s">
        <v>116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46">
        <v>11</v>
      </c>
      <c r="B29" s="247" t="s">
        <v>146</v>
      </c>
      <c r="C29" s="263" t="s">
        <v>147</v>
      </c>
      <c r="D29" s="248" t="s">
        <v>110</v>
      </c>
      <c r="E29" s="249">
        <v>9.1440000000000001</v>
      </c>
      <c r="F29" s="250"/>
      <c r="G29" s="251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15</v>
      </c>
      <c r="M29" s="233">
        <f>G29*(1+L29/100)</f>
        <v>0</v>
      </c>
      <c r="N29" s="232">
        <v>5.5000000000000003E-4</v>
      </c>
      <c r="O29" s="232">
        <f>ROUND(E29*N29,2)</f>
        <v>0.01</v>
      </c>
      <c r="P29" s="232">
        <v>0.24</v>
      </c>
      <c r="Q29" s="232">
        <f>ROUND(E29*P29,2)</f>
        <v>2.19</v>
      </c>
      <c r="R29" s="233"/>
      <c r="S29" s="233" t="s">
        <v>111</v>
      </c>
      <c r="T29" s="233" t="s">
        <v>111</v>
      </c>
      <c r="U29" s="233">
        <v>1.94</v>
      </c>
      <c r="V29" s="233">
        <f>ROUND(E29*U29,2)</f>
        <v>17.739999999999998</v>
      </c>
      <c r="W29" s="233"/>
      <c r="X29" s="233" t="s">
        <v>112</v>
      </c>
      <c r="Y29" s="233" t="s">
        <v>113</v>
      </c>
      <c r="Z29" s="212"/>
      <c r="AA29" s="212"/>
      <c r="AB29" s="212"/>
      <c r="AC29" s="212"/>
      <c r="AD29" s="212"/>
      <c r="AE29" s="212"/>
      <c r="AF29" s="212"/>
      <c r="AG29" s="212" t="s">
        <v>114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">
      <c r="A30" s="229"/>
      <c r="B30" s="230"/>
      <c r="C30" s="264" t="s">
        <v>148</v>
      </c>
      <c r="D30" s="235"/>
      <c r="E30" s="236">
        <v>9.1440000000000001</v>
      </c>
      <c r="F30" s="233"/>
      <c r="G30" s="233"/>
      <c r="H30" s="233"/>
      <c r="I30" s="233"/>
      <c r="J30" s="233"/>
      <c r="K30" s="233"/>
      <c r="L30" s="233"/>
      <c r="M30" s="233"/>
      <c r="N30" s="232"/>
      <c r="O30" s="232"/>
      <c r="P30" s="232"/>
      <c r="Q30" s="232"/>
      <c r="R30" s="233"/>
      <c r="S30" s="233"/>
      <c r="T30" s="233"/>
      <c r="U30" s="233"/>
      <c r="V30" s="233"/>
      <c r="W30" s="233"/>
      <c r="X30" s="233"/>
      <c r="Y30" s="233"/>
      <c r="Z30" s="212"/>
      <c r="AA30" s="212"/>
      <c r="AB30" s="212"/>
      <c r="AC30" s="212"/>
      <c r="AD30" s="212"/>
      <c r="AE30" s="212"/>
      <c r="AF30" s="212"/>
      <c r="AG30" s="212" t="s">
        <v>116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">
      <c r="A31" s="239" t="s">
        <v>106</v>
      </c>
      <c r="B31" s="240" t="s">
        <v>65</v>
      </c>
      <c r="C31" s="262" t="s">
        <v>66</v>
      </c>
      <c r="D31" s="241"/>
      <c r="E31" s="242"/>
      <c r="F31" s="243"/>
      <c r="G31" s="244">
        <f>SUMIF(AG32:AG32,"&lt;&gt;NOR",G32:G32)</f>
        <v>0</v>
      </c>
      <c r="H31" s="238"/>
      <c r="I31" s="238">
        <f>SUM(I32:I32)</f>
        <v>0</v>
      </c>
      <c r="J31" s="238"/>
      <c r="K31" s="238">
        <f>SUM(K32:K32)</f>
        <v>0</v>
      </c>
      <c r="L31" s="238"/>
      <c r="M31" s="238">
        <f>SUM(M32:M32)</f>
        <v>0</v>
      </c>
      <c r="N31" s="237"/>
      <c r="O31" s="237">
        <f>SUM(O32:O32)</f>
        <v>0</v>
      </c>
      <c r="P31" s="237"/>
      <c r="Q31" s="237">
        <f>SUM(Q32:Q32)</f>
        <v>0</v>
      </c>
      <c r="R31" s="238"/>
      <c r="S31" s="238"/>
      <c r="T31" s="238"/>
      <c r="U31" s="238"/>
      <c r="V31" s="238">
        <f>SUM(V32:V32)</f>
        <v>23.82</v>
      </c>
      <c r="W31" s="238"/>
      <c r="X31" s="238"/>
      <c r="Y31" s="238"/>
      <c r="AG31" t="s">
        <v>107</v>
      </c>
    </row>
    <row r="32" spans="1:60" outlineLevel="1" x14ac:dyDescent="0.2">
      <c r="A32" s="252">
        <v>12</v>
      </c>
      <c r="B32" s="253" t="s">
        <v>149</v>
      </c>
      <c r="C32" s="265" t="s">
        <v>150</v>
      </c>
      <c r="D32" s="254" t="s">
        <v>151</v>
      </c>
      <c r="E32" s="255">
        <v>7.92685</v>
      </c>
      <c r="F32" s="256"/>
      <c r="G32" s="257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15</v>
      </c>
      <c r="M32" s="233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3"/>
      <c r="S32" s="233" t="s">
        <v>111</v>
      </c>
      <c r="T32" s="233" t="s">
        <v>111</v>
      </c>
      <c r="U32" s="233">
        <v>3.0049999999999999</v>
      </c>
      <c r="V32" s="233">
        <f>ROUND(E32*U32,2)</f>
        <v>23.82</v>
      </c>
      <c r="W32" s="233"/>
      <c r="X32" s="233" t="s">
        <v>152</v>
      </c>
      <c r="Y32" s="233" t="s">
        <v>113</v>
      </c>
      <c r="Z32" s="212"/>
      <c r="AA32" s="212"/>
      <c r="AB32" s="212"/>
      <c r="AC32" s="212"/>
      <c r="AD32" s="212"/>
      <c r="AE32" s="212"/>
      <c r="AF32" s="212"/>
      <c r="AG32" s="212" t="s">
        <v>153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x14ac:dyDescent="0.2">
      <c r="A33" s="239" t="s">
        <v>106</v>
      </c>
      <c r="B33" s="240" t="s">
        <v>67</v>
      </c>
      <c r="C33" s="262" t="s">
        <v>68</v>
      </c>
      <c r="D33" s="241"/>
      <c r="E33" s="242"/>
      <c r="F33" s="243"/>
      <c r="G33" s="244">
        <f>SUMIF(AG34:AG41,"&lt;&gt;NOR",G34:G41)</f>
        <v>0</v>
      </c>
      <c r="H33" s="238"/>
      <c r="I33" s="238">
        <f>SUM(I34:I41)</f>
        <v>0</v>
      </c>
      <c r="J33" s="238"/>
      <c r="K33" s="238">
        <f>SUM(K34:K41)</f>
        <v>0</v>
      </c>
      <c r="L33" s="238"/>
      <c r="M33" s="238">
        <f>SUM(M34:M41)</f>
        <v>0</v>
      </c>
      <c r="N33" s="237"/>
      <c r="O33" s="237">
        <f>SUM(O34:O41)</f>
        <v>0</v>
      </c>
      <c r="P33" s="237"/>
      <c r="Q33" s="237">
        <f>SUM(Q34:Q41)</f>
        <v>0</v>
      </c>
      <c r="R33" s="238"/>
      <c r="S33" s="238"/>
      <c r="T33" s="238"/>
      <c r="U33" s="238"/>
      <c r="V33" s="238">
        <f>SUM(V34:V41)</f>
        <v>0</v>
      </c>
      <c r="W33" s="238"/>
      <c r="X33" s="238"/>
      <c r="Y33" s="238"/>
      <c r="AG33" t="s">
        <v>107</v>
      </c>
    </row>
    <row r="34" spans="1:60" outlineLevel="1" x14ac:dyDescent="0.2">
      <c r="A34" s="246">
        <v>13</v>
      </c>
      <c r="B34" s="247" t="s">
        <v>154</v>
      </c>
      <c r="C34" s="263" t="s">
        <v>155</v>
      </c>
      <c r="D34" s="248" t="s">
        <v>156</v>
      </c>
      <c r="E34" s="249">
        <v>9.6</v>
      </c>
      <c r="F34" s="250"/>
      <c r="G34" s="251">
        <f>ROUND(E34*F34,2)</f>
        <v>0</v>
      </c>
      <c r="H34" s="234"/>
      <c r="I34" s="233">
        <f>ROUND(E34*H34,2)</f>
        <v>0</v>
      </c>
      <c r="J34" s="234"/>
      <c r="K34" s="233">
        <f>ROUND(E34*J34,2)</f>
        <v>0</v>
      </c>
      <c r="L34" s="233">
        <v>15</v>
      </c>
      <c r="M34" s="233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3"/>
      <c r="S34" s="233" t="s">
        <v>131</v>
      </c>
      <c r="T34" s="233" t="s">
        <v>132</v>
      </c>
      <c r="U34" s="233">
        <v>0</v>
      </c>
      <c r="V34" s="233">
        <f>ROUND(E34*U34,2)</f>
        <v>0</v>
      </c>
      <c r="W34" s="233"/>
      <c r="X34" s="233" t="s">
        <v>112</v>
      </c>
      <c r="Y34" s="233" t="s">
        <v>113</v>
      </c>
      <c r="Z34" s="212"/>
      <c r="AA34" s="212"/>
      <c r="AB34" s="212"/>
      <c r="AC34" s="212"/>
      <c r="AD34" s="212"/>
      <c r="AE34" s="212"/>
      <c r="AF34" s="212"/>
      <c r="AG34" s="212" t="s">
        <v>114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29"/>
      <c r="B35" s="230"/>
      <c r="C35" s="264" t="s">
        <v>157</v>
      </c>
      <c r="D35" s="235"/>
      <c r="E35" s="236"/>
      <c r="F35" s="233"/>
      <c r="G35" s="233"/>
      <c r="H35" s="233"/>
      <c r="I35" s="233"/>
      <c r="J35" s="233"/>
      <c r="K35" s="233"/>
      <c r="L35" s="233"/>
      <c r="M35" s="233"/>
      <c r="N35" s="232"/>
      <c r="O35" s="232"/>
      <c r="P35" s="232"/>
      <c r="Q35" s="232"/>
      <c r="R35" s="233"/>
      <c r="S35" s="233"/>
      <c r="T35" s="233"/>
      <c r="U35" s="233"/>
      <c r="V35" s="233"/>
      <c r="W35" s="233"/>
      <c r="X35" s="233"/>
      <c r="Y35" s="233"/>
      <c r="Z35" s="212"/>
      <c r="AA35" s="212"/>
      <c r="AB35" s="212"/>
      <c r="AC35" s="212"/>
      <c r="AD35" s="212"/>
      <c r="AE35" s="212"/>
      <c r="AF35" s="212"/>
      <c r="AG35" s="212" t="s">
        <v>116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29"/>
      <c r="B36" s="230"/>
      <c r="C36" s="264" t="s">
        <v>158</v>
      </c>
      <c r="D36" s="235"/>
      <c r="E36" s="236"/>
      <c r="F36" s="233"/>
      <c r="G36" s="233"/>
      <c r="H36" s="233"/>
      <c r="I36" s="233"/>
      <c r="J36" s="233"/>
      <c r="K36" s="233"/>
      <c r="L36" s="233"/>
      <c r="M36" s="233"/>
      <c r="N36" s="232"/>
      <c r="O36" s="232"/>
      <c r="P36" s="232"/>
      <c r="Q36" s="232"/>
      <c r="R36" s="233"/>
      <c r="S36" s="233"/>
      <c r="T36" s="233"/>
      <c r="U36" s="233"/>
      <c r="V36" s="233"/>
      <c r="W36" s="233"/>
      <c r="X36" s="233"/>
      <c r="Y36" s="233"/>
      <c r="Z36" s="212"/>
      <c r="AA36" s="212"/>
      <c r="AB36" s="212"/>
      <c r="AC36" s="212"/>
      <c r="AD36" s="212"/>
      <c r="AE36" s="212"/>
      <c r="AF36" s="212"/>
      <c r="AG36" s="212" t="s">
        <v>116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29"/>
      <c r="B37" s="230"/>
      <c r="C37" s="264" t="s">
        <v>159</v>
      </c>
      <c r="D37" s="235"/>
      <c r="E37" s="236"/>
      <c r="F37" s="233"/>
      <c r="G37" s="233"/>
      <c r="H37" s="233"/>
      <c r="I37" s="233"/>
      <c r="J37" s="233"/>
      <c r="K37" s="233"/>
      <c r="L37" s="233"/>
      <c r="M37" s="233"/>
      <c r="N37" s="232"/>
      <c r="O37" s="232"/>
      <c r="P37" s="232"/>
      <c r="Q37" s="232"/>
      <c r="R37" s="233"/>
      <c r="S37" s="233"/>
      <c r="T37" s="233"/>
      <c r="U37" s="233"/>
      <c r="V37" s="233"/>
      <c r="W37" s="233"/>
      <c r="X37" s="233"/>
      <c r="Y37" s="233"/>
      <c r="Z37" s="212"/>
      <c r="AA37" s="212"/>
      <c r="AB37" s="212"/>
      <c r="AC37" s="212"/>
      <c r="AD37" s="212"/>
      <c r="AE37" s="212"/>
      <c r="AF37" s="212"/>
      <c r="AG37" s="212" t="s">
        <v>116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29"/>
      <c r="B38" s="230"/>
      <c r="C38" s="264" t="s">
        <v>160</v>
      </c>
      <c r="D38" s="235"/>
      <c r="E38" s="236"/>
      <c r="F38" s="233"/>
      <c r="G38" s="233"/>
      <c r="H38" s="233"/>
      <c r="I38" s="233"/>
      <c r="J38" s="233"/>
      <c r="K38" s="233"/>
      <c r="L38" s="233"/>
      <c r="M38" s="233"/>
      <c r="N38" s="232"/>
      <c r="O38" s="232"/>
      <c r="P38" s="232"/>
      <c r="Q38" s="232"/>
      <c r="R38" s="233"/>
      <c r="S38" s="233"/>
      <c r="T38" s="233"/>
      <c r="U38" s="233"/>
      <c r="V38" s="233"/>
      <c r="W38" s="233"/>
      <c r="X38" s="233"/>
      <c r="Y38" s="233"/>
      <c r="Z38" s="212"/>
      <c r="AA38" s="212"/>
      <c r="AB38" s="212"/>
      <c r="AC38" s="212"/>
      <c r="AD38" s="212"/>
      <c r="AE38" s="212"/>
      <c r="AF38" s="212"/>
      <c r="AG38" s="212" t="s">
        <v>116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29"/>
      <c r="B39" s="230"/>
      <c r="C39" s="264" t="s">
        <v>161</v>
      </c>
      <c r="D39" s="235"/>
      <c r="E39" s="236"/>
      <c r="F39" s="233"/>
      <c r="G39" s="233"/>
      <c r="H39" s="233"/>
      <c r="I39" s="233"/>
      <c r="J39" s="233"/>
      <c r="K39" s="233"/>
      <c r="L39" s="233"/>
      <c r="M39" s="233"/>
      <c r="N39" s="232"/>
      <c r="O39" s="232"/>
      <c r="P39" s="232"/>
      <c r="Q39" s="232"/>
      <c r="R39" s="233"/>
      <c r="S39" s="233"/>
      <c r="T39" s="233"/>
      <c r="U39" s="233"/>
      <c r="V39" s="233"/>
      <c r="W39" s="233"/>
      <c r="X39" s="233"/>
      <c r="Y39" s="233"/>
      <c r="Z39" s="212"/>
      <c r="AA39" s="212"/>
      <c r="AB39" s="212"/>
      <c r="AC39" s="212"/>
      <c r="AD39" s="212"/>
      <c r="AE39" s="212"/>
      <c r="AF39" s="212"/>
      <c r="AG39" s="212" t="s">
        <v>116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">
      <c r="A40" s="229"/>
      <c r="B40" s="230"/>
      <c r="C40" s="264" t="s">
        <v>162</v>
      </c>
      <c r="D40" s="235"/>
      <c r="E40" s="236">
        <v>9.6</v>
      </c>
      <c r="F40" s="233"/>
      <c r="G40" s="233"/>
      <c r="H40" s="233"/>
      <c r="I40" s="233"/>
      <c r="J40" s="233"/>
      <c r="K40" s="233"/>
      <c r="L40" s="233"/>
      <c r="M40" s="233"/>
      <c r="N40" s="232"/>
      <c r="O40" s="232"/>
      <c r="P40" s="232"/>
      <c r="Q40" s="232"/>
      <c r="R40" s="233"/>
      <c r="S40" s="233"/>
      <c r="T40" s="233"/>
      <c r="U40" s="233"/>
      <c r="V40" s="233"/>
      <c r="W40" s="233"/>
      <c r="X40" s="233"/>
      <c r="Y40" s="233"/>
      <c r="Z40" s="212"/>
      <c r="AA40" s="212"/>
      <c r="AB40" s="212"/>
      <c r="AC40" s="212"/>
      <c r="AD40" s="212"/>
      <c r="AE40" s="212"/>
      <c r="AF40" s="212"/>
      <c r="AG40" s="212" t="s">
        <v>116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9">
        <v>14</v>
      </c>
      <c r="B41" s="230" t="s">
        <v>163</v>
      </c>
      <c r="C41" s="266" t="s">
        <v>164</v>
      </c>
      <c r="D41" s="231" t="s">
        <v>0</v>
      </c>
      <c r="E41" s="258"/>
      <c r="F41" s="234"/>
      <c r="G41" s="233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15</v>
      </c>
      <c r="M41" s="233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3"/>
      <c r="S41" s="233" t="s">
        <v>111</v>
      </c>
      <c r="T41" s="233" t="s">
        <v>111</v>
      </c>
      <c r="U41" s="233">
        <v>0</v>
      </c>
      <c r="V41" s="233">
        <f>ROUND(E41*U41,2)</f>
        <v>0</v>
      </c>
      <c r="W41" s="233"/>
      <c r="X41" s="233" t="s">
        <v>152</v>
      </c>
      <c r="Y41" s="233" t="s">
        <v>113</v>
      </c>
      <c r="Z41" s="212"/>
      <c r="AA41" s="212"/>
      <c r="AB41" s="212"/>
      <c r="AC41" s="212"/>
      <c r="AD41" s="212"/>
      <c r="AE41" s="212"/>
      <c r="AF41" s="212"/>
      <c r="AG41" s="212" t="s">
        <v>153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239" t="s">
        <v>106</v>
      </c>
      <c r="B42" s="240" t="s">
        <v>69</v>
      </c>
      <c r="C42" s="262" t="s">
        <v>70</v>
      </c>
      <c r="D42" s="241"/>
      <c r="E42" s="242"/>
      <c r="F42" s="243"/>
      <c r="G42" s="244">
        <f>SUMIF(AG43:AG44,"&lt;&gt;NOR",G43:G44)</f>
        <v>0</v>
      </c>
      <c r="H42" s="238"/>
      <c r="I42" s="238">
        <f>SUM(I43:I44)</f>
        <v>0</v>
      </c>
      <c r="J42" s="238"/>
      <c r="K42" s="238">
        <f>SUM(K43:K44)</f>
        <v>0</v>
      </c>
      <c r="L42" s="238"/>
      <c r="M42" s="238">
        <f>SUM(M43:M44)</f>
        <v>0</v>
      </c>
      <c r="N42" s="237"/>
      <c r="O42" s="237">
        <f>SUM(O43:O44)</f>
        <v>0</v>
      </c>
      <c r="P42" s="237"/>
      <c r="Q42" s="237">
        <f>SUM(Q43:Q44)</f>
        <v>0</v>
      </c>
      <c r="R42" s="238"/>
      <c r="S42" s="238"/>
      <c r="T42" s="238"/>
      <c r="U42" s="238"/>
      <c r="V42" s="238">
        <f>SUM(V43:V44)</f>
        <v>0</v>
      </c>
      <c r="W42" s="238"/>
      <c r="X42" s="238"/>
      <c r="Y42" s="238"/>
      <c r="AG42" t="s">
        <v>107</v>
      </c>
    </row>
    <row r="43" spans="1:60" outlineLevel="1" x14ac:dyDescent="0.2">
      <c r="A43" s="246">
        <v>15</v>
      </c>
      <c r="B43" s="247" t="s">
        <v>165</v>
      </c>
      <c r="C43" s="263" t="s">
        <v>166</v>
      </c>
      <c r="D43" s="248" t="s">
        <v>110</v>
      </c>
      <c r="E43" s="249">
        <v>14.003</v>
      </c>
      <c r="F43" s="250"/>
      <c r="G43" s="251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15</v>
      </c>
      <c r="M43" s="233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3"/>
      <c r="S43" s="233" t="s">
        <v>131</v>
      </c>
      <c r="T43" s="233" t="s">
        <v>132</v>
      </c>
      <c r="U43" s="233">
        <v>0</v>
      </c>
      <c r="V43" s="233">
        <f>ROUND(E43*U43,2)</f>
        <v>0</v>
      </c>
      <c r="W43" s="233"/>
      <c r="X43" s="233" t="s">
        <v>112</v>
      </c>
      <c r="Y43" s="233" t="s">
        <v>113</v>
      </c>
      <c r="Z43" s="212"/>
      <c r="AA43" s="212"/>
      <c r="AB43" s="212"/>
      <c r="AC43" s="212"/>
      <c r="AD43" s="212"/>
      <c r="AE43" s="212"/>
      <c r="AF43" s="212"/>
      <c r="AG43" s="212" t="s">
        <v>114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29"/>
      <c r="B44" s="230"/>
      <c r="C44" s="264" t="s">
        <v>167</v>
      </c>
      <c r="D44" s="235"/>
      <c r="E44" s="236">
        <v>14.003</v>
      </c>
      <c r="F44" s="233"/>
      <c r="G44" s="233"/>
      <c r="H44" s="233"/>
      <c r="I44" s="233"/>
      <c r="J44" s="233"/>
      <c r="K44" s="233"/>
      <c r="L44" s="233"/>
      <c r="M44" s="233"/>
      <c r="N44" s="232"/>
      <c r="O44" s="232"/>
      <c r="P44" s="232"/>
      <c r="Q44" s="232"/>
      <c r="R44" s="233"/>
      <c r="S44" s="233"/>
      <c r="T44" s="233"/>
      <c r="U44" s="233"/>
      <c r="V44" s="233"/>
      <c r="W44" s="233"/>
      <c r="X44" s="233"/>
      <c r="Y44" s="233"/>
      <c r="Z44" s="212"/>
      <c r="AA44" s="212"/>
      <c r="AB44" s="212"/>
      <c r="AC44" s="212"/>
      <c r="AD44" s="212"/>
      <c r="AE44" s="212"/>
      <c r="AF44" s="212"/>
      <c r="AG44" s="212" t="s">
        <v>116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">
      <c r="A45" s="239" t="s">
        <v>106</v>
      </c>
      <c r="B45" s="240" t="s">
        <v>71</v>
      </c>
      <c r="C45" s="262" t="s">
        <v>72</v>
      </c>
      <c r="D45" s="241"/>
      <c r="E45" s="242"/>
      <c r="F45" s="243"/>
      <c r="G45" s="244">
        <f>SUMIF(AG46:AG48,"&lt;&gt;NOR",G46:G48)</f>
        <v>0</v>
      </c>
      <c r="H45" s="238"/>
      <c r="I45" s="238">
        <f>SUM(I46:I48)</f>
        <v>0</v>
      </c>
      <c r="J45" s="238"/>
      <c r="K45" s="238">
        <f>SUM(K46:K48)</f>
        <v>0</v>
      </c>
      <c r="L45" s="238"/>
      <c r="M45" s="238">
        <f>SUM(M46:M48)</f>
        <v>0</v>
      </c>
      <c r="N45" s="237"/>
      <c r="O45" s="237">
        <f>SUM(O46:O48)</f>
        <v>0.1</v>
      </c>
      <c r="P45" s="237"/>
      <c r="Q45" s="237">
        <f>SUM(Q46:Q48)</f>
        <v>0</v>
      </c>
      <c r="R45" s="238"/>
      <c r="S45" s="238"/>
      <c r="T45" s="238"/>
      <c r="U45" s="238"/>
      <c r="V45" s="238">
        <f>SUM(V46:V48)</f>
        <v>21.81</v>
      </c>
      <c r="W45" s="238"/>
      <c r="X45" s="238"/>
      <c r="Y45" s="238"/>
      <c r="AG45" t="s">
        <v>107</v>
      </c>
    </row>
    <row r="46" spans="1:60" outlineLevel="1" x14ac:dyDescent="0.2">
      <c r="A46" s="252">
        <v>16</v>
      </c>
      <c r="B46" s="253" t="s">
        <v>168</v>
      </c>
      <c r="C46" s="265" t="s">
        <v>169</v>
      </c>
      <c r="D46" s="254" t="s">
        <v>110</v>
      </c>
      <c r="E46" s="255">
        <v>162.30633</v>
      </c>
      <c r="F46" s="256"/>
      <c r="G46" s="257">
        <f>ROUND(E46*F46,2)</f>
        <v>0</v>
      </c>
      <c r="H46" s="234"/>
      <c r="I46" s="233">
        <f>ROUND(E46*H46,2)</f>
        <v>0</v>
      </c>
      <c r="J46" s="234"/>
      <c r="K46" s="233">
        <f>ROUND(E46*J46,2)</f>
        <v>0</v>
      </c>
      <c r="L46" s="233">
        <v>15</v>
      </c>
      <c r="M46" s="233">
        <f>G46*(1+L46/100)</f>
        <v>0</v>
      </c>
      <c r="N46" s="232">
        <v>1.7000000000000001E-4</v>
      </c>
      <c r="O46" s="232">
        <f>ROUND(E46*N46,2)</f>
        <v>0.03</v>
      </c>
      <c r="P46" s="232">
        <v>0</v>
      </c>
      <c r="Q46" s="232">
        <f>ROUND(E46*P46,2)</f>
        <v>0</v>
      </c>
      <c r="R46" s="233"/>
      <c r="S46" s="233" t="s">
        <v>111</v>
      </c>
      <c r="T46" s="233" t="s">
        <v>111</v>
      </c>
      <c r="U46" s="233">
        <v>3.2480000000000002E-2</v>
      </c>
      <c r="V46" s="233">
        <f>ROUND(E46*U46,2)</f>
        <v>5.27</v>
      </c>
      <c r="W46" s="233"/>
      <c r="X46" s="233" t="s">
        <v>112</v>
      </c>
      <c r="Y46" s="233" t="s">
        <v>113</v>
      </c>
      <c r="Z46" s="212"/>
      <c r="AA46" s="212"/>
      <c r="AB46" s="212"/>
      <c r="AC46" s="212"/>
      <c r="AD46" s="212"/>
      <c r="AE46" s="212"/>
      <c r="AF46" s="212"/>
      <c r="AG46" s="212" t="s">
        <v>114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6">
        <v>17</v>
      </c>
      <c r="B47" s="247" t="s">
        <v>170</v>
      </c>
      <c r="C47" s="263" t="s">
        <v>171</v>
      </c>
      <c r="D47" s="248" t="s">
        <v>110</v>
      </c>
      <c r="E47" s="249">
        <v>162.30633</v>
      </c>
      <c r="F47" s="250"/>
      <c r="G47" s="251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15</v>
      </c>
      <c r="M47" s="233">
        <f>G47*(1+L47/100)</f>
        <v>0</v>
      </c>
      <c r="N47" s="232">
        <v>4.6000000000000001E-4</v>
      </c>
      <c r="O47" s="232">
        <f>ROUND(E47*N47,2)</f>
        <v>7.0000000000000007E-2</v>
      </c>
      <c r="P47" s="232">
        <v>0</v>
      </c>
      <c r="Q47" s="232">
        <f>ROUND(E47*P47,2)</f>
        <v>0</v>
      </c>
      <c r="R47" s="233"/>
      <c r="S47" s="233" t="s">
        <v>111</v>
      </c>
      <c r="T47" s="233" t="s">
        <v>111</v>
      </c>
      <c r="U47" s="233">
        <v>0.10191</v>
      </c>
      <c r="V47" s="233">
        <f>ROUND(E47*U47,2)</f>
        <v>16.54</v>
      </c>
      <c r="W47" s="233"/>
      <c r="X47" s="233" t="s">
        <v>112</v>
      </c>
      <c r="Y47" s="233" t="s">
        <v>113</v>
      </c>
      <c r="Z47" s="212"/>
      <c r="AA47" s="212"/>
      <c r="AB47" s="212"/>
      <c r="AC47" s="212"/>
      <c r="AD47" s="212"/>
      <c r="AE47" s="212"/>
      <c r="AF47" s="212"/>
      <c r="AG47" s="212" t="s">
        <v>114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29"/>
      <c r="B48" s="230"/>
      <c r="C48" s="264" t="s">
        <v>115</v>
      </c>
      <c r="D48" s="235"/>
      <c r="E48" s="236">
        <v>162.30633</v>
      </c>
      <c r="F48" s="233"/>
      <c r="G48" s="233"/>
      <c r="H48" s="233"/>
      <c r="I48" s="233"/>
      <c r="J48" s="233"/>
      <c r="K48" s="233"/>
      <c r="L48" s="233"/>
      <c r="M48" s="233"/>
      <c r="N48" s="232"/>
      <c r="O48" s="232"/>
      <c r="P48" s="232"/>
      <c r="Q48" s="232"/>
      <c r="R48" s="233"/>
      <c r="S48" s="233"/>
      <c r="T48" s="233"/>
      <c r="U48" s="233"/>
      <c r="V48" s="233"/>
      <c r="W48" s="233"/>
      <c r="X48" s="233"/>
      <c r="Y48" s="233"/>
      <c r="Z48" s="212"/>
      <c r="AA48" s="212"/>
      <c r="AB48" s="212"/>
      <c r="AC48" s="212"/>
      <c r="AD48" s="212"/>
      <c r="AE48" s="212"/>
      <c r="AF48" s="212"/>
      <c r="AG48" s="212" t="s">
        <v>116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x14ac:dyDescent="0.2">
      <c r="A49" s="239" t="s">
        <v>106</v>
      </c>
      <c r="B49" s="240" t="s">
        <v>73</v>
      </c>
      <c r="C49" s="262" t="s">
        <v>74</v>
      </c>
      <c r="D49" s="241"/>
      <c r="E49" s="242"/>
      <c r="F49" s="243"/>
      <c r="G49" s="244">
        <f>SUMIF(AG50:AG53,"&lt;&gt;NOR",G50:G53)</f>
        <v>0</v>
      </c>
      <c r="H49" s="238"/>
      <c r="I49" s="238">
        <f>SUM(I50:I53)</f>
        <v>0</v>
      </c>
      <c r="J49" s="238"/>
      <c r="K49" s="238">
        <f>SUM(K50:K53)</f>
        <v>0</v>
      </c>
      <c r="L49" s="238"/>
      <c r="M49" s="238">
        <f>SUM(M50:M53)</f>
        <v>0</v>
      </c>
      <c r="N49" s="237"/>
      <c r="O49" s="237">
        <f>SUM(O50:O53)</f>
        <v>0</v>
      </c>
      <c r="P49" s="237"/>
      <c r="Q49" s="237">
        <f>SUM(Q50:Q53)</f>
        <v>0</v>
      </c>
      <c r="R49" s="238"/>
      <c r="S49" s="238"/>
      <c r="T49" s="238"/>
      <c r="U49" s="238"/>
      <c r="V49" s="238">
        <f>SUM(V50:V53)</f>
        <v>0</v>
      </c>
      <c r="W49" s="238"/>
      <c r="X49" s="238"/>
      <c r="Y49" s="238"/>
      <c r="AG49" t="s">
        <v>107</v>
      </c>
    </row>
    <row r="50" spans="1:60" ht="22.5" outlineLevel="1" x14ac:dyDescent="0.2">
      <c r="A50" s="252">
        <v>18</v>
      </c>
      <c r="B50" s="253" t="s">
        <v>172</v>
      </c>
      <c r="C50" s="265" t="s">
        <v>173</v>
      </c>
      <c r="D50" s="254" t="s">
        <v>174</v>
      </c>
      <c r="E50" s="255">
        <v>1</v>
      </c>
      <c r="F50" s="256"/>
      <c r="G50" s="257">
        <f>ROUND(E50*F50,2)</f>
        <v>0</v>
      </c>
      <c r="H50" s="234"/>
      <c r="I50" s="233">
        <f>ROUND(E50*H50,2)</f>
        <v>0</v>
      </c>
      <c r="J50" s="234"/>
      <c r="K50" s="233">
        <f>ROUND(E50*J50,2)</f>
        <v>0</v>
      </c>
      <c r="L50" s="233">
        <v>15</v>
      </c>
      <c r="M50" s="233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3"/>
      <c r="S50" s="233" t="s">
        <v>131</v>
      </c>
      <c r="T50" s="233" t="s">
        <v>132</v>
      </c>
      <c r="U50" s="233">
        <v>0</v>
      </c>
      <c r="V50" s="233">
        <f>ROUND(E50*U50,2)</f>
        <v>0</v>
      </c>
      <c r="W50" s="233"/>
      <c r="X50" s="233" t="s">
        <v>112</v>
      </c>
      <c r="Y50" s="233" t="s">
        <v>113</v>
      </c>
      <c r="Z50" s="212"/>
      <c r="AA50" s="212"/>
      <c r="AB50" s="212"/>
      <c r="AC50" s="212"/>
      <c r="AD50" s="212"/>
      <c r="AE50" s="212"/>
      <c r="AF50" s="212"/>
      <c r="AG50" s="212" t="s">
        <v>114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52">
        <v>19</v>
      </c>
      <c r="B51" s="253" t="s">
        <v>175</v>
      </c>
      <c r="C51" s="265" t="s">
        <v>176</v>
      </c>
      <c r="D51" s="254" t="s">
        <v>174</v>
      </c>
      <c r="E51" s="255">
        <v>1</v>
      </c>
      <c r="F51" s="256"/>
      <c r="G51" s="257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15</v>
      </c>
      <c r="M51" s="233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3"/>
      <c r="S51" s="233" t="s">
        <v>131</v>
      </c>
      <c r="T51" s="233" t="s">
        <v>132</v>
      </c>
      <c r="U51" s="233">
        <v>0</v>
      </c>
      <c r="V51" s="233">
        <f>ROUND(E51*U51,2)</f>
        <v>0</v>
      </c>
      <c r="W51" s="233"/>
      <c r="X51" s="233" t="s">
        <v>112</v>
      </c>
      <c r="Y51" s="233" t="s">
        <v>113</v>
      </c>
      <c r="Z51" s="212"/>
      <c r="AA51" s="212"/>
      <c r="AB51" s="212"/>
      <c r="AC51" s="212"/>
      <c r="AD51" s="212"/>
      <c r="AE51" s="212"/>
      <c r="AF51" s="212"/>
      <c r="AG51" s="212" t="s">
        <v>114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52">
        <v>20</v>
      </c>
      <c r="B52" s="253" t="s">
        <v>177</v>
      </c>
      <c r="C52" s="265" t="s">
        <v>178</v>
      </c>
      <c r="D52" s="254" t="s">
        <v>179</v>
      </c>
      <c r="E52" s="255">
        <v>4</v>
      </c>
      <c r="F52" s="256"/>
      <c r="G52" s="257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15</v>
      </c>
      <c r="M52" s="233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3"/>
      <c r="S52" s="233" t="s">
        <v>131</v>
      </c>
      <c r="T52" s="233" t="s">
        <v>132</v>
      </c>
      <c r="U52" s="233">
        <v>0</v>
      </c>
      <c r="V52" s="233">
        <f>ROUND(E52*U52,2)</f>
        <v>0</v>
      </c>
      <c r="W52" s="233"/>
      <c r="X52" s="233" t="s">
        <v>112</v>
      </c>
      <c r="Y52" s="233" t="s">
        <v>113</v>
      </c>
      <c r="Z52" s="212"/>
      <c r="AA52" s="212"/>
      <c r="AB52" s="212"/>
      <c r="AC52" s="212"/>
      <c r="AD52" s="212"/>
      <c r="AE52" s="212"/>
      <c r="AF52" s="212"/>
      <c r="AG52" s="212" t="s">
        <v>114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52">
        <v>21</v>
      </c>
      <c r="B53" s="253" t="s">
        <v>180</v>
      </c>
      <c r="C53" s="265" t="s">
        <v>181</v>
      </c>
      <c r="D53" s="254" t="s">
        <v>130</v>
      </c>
      <c r="E53" s="255">
        <v>1</v>
      </c>
      <c r="F53" s="256"/>
      <c r="G53" s="257">
        <f>ROUND(E53*F53,2)</f>
        <v>0</v>
      </c>
      <c r="H53" s="234"/>
      <c r="I53" s="233">
        <f>ROUND(E53*H53,2)</f>
        <v>0</v>
      </c>
      <c r="J53" s="234"/>
      <c r="K53" s="233">
        <f>ROUND(E53*J53,2)</f>
        <v>0</v>
      </c>
      <c r="L53" s="233">
        <v>15</v>
      </c>
      <c r="M53" s="233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3"/>
      <c r="S53" s="233" t="s">
        <v>131</v>
      </c>
      <c r="T53" s="233" t="s">
        <v>132</v>
      </c>
      <c r="U53" s="233">
        <v>0</v>
      </c>
      <c r="V53" s="233">
        <f>ROUND(E53*U53,2)</f>
        <v>0</v>
      </c>
      <c r="W53" s="233"/>
      <c r="X53" s="233" t="s">
        <v>112</v>
      </c>
      <c r="Y53" s="233" t="s">
        <v>113</v>
      </c>
      <c r="Z53" s="212"/>
      <c r="AA53" s="212"/>
      <c r="AB53" s="212"/>
      <c r="AC53" s="212"/>
      <c r="AD53" s="212"/>
      <c r="AE53" s="212"/>
      <c r="AF53" s="212"/>
      <c r="AG53" s="212" t="s">
        <v>114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x14ac:dyDescent="0.2">
      <c r="A54" s="239" t="s">
        <v>106</v>
      </c>
      <c r="B54" s="240" t="s">
        <v>75</v>
      </c>
      <c r="C54" s="262" t="s">
        <v>76</v>
      </c>
      <c r="D54" s="241"/>
      <c r="E54" s="242"/>
      <c r="F54" s="243"/>
      <c r="G54" s="244">
        <f>SUMIF(AG55:AG61,"&lt;&gt;NOR",G55:G61)</f>
        <v>0</v>
      </c>
      <c r="H54" s="238"/>
      <c r="I54" s="238">
        <f>SUM(I55:I61)</f>
        <v>0</v>
      </c>
      <c r="J54" s="238"/>
      <c r="K54" s="238">
        <f>SUM(K55:K61)</f>
        <v>0</v>
      </c>
      <c r="L54" s="238"/>
      <c r="M54" s="238">
        <f>SUM(M55:M61)</f>
        <v>0</v>
      </c>
      <c r="N54" s="237"/>
      <c r="O54" s="237">
        <f>SUM(O55:O61)</f>
        <v>0</v>
      </c>
      <c r="P54" s="237"/>
      <c r="Q54" s="237">
        <f>SUM(Q55:Q61)</f>
        <v>0</v>
      </c>
      <c r="R54" s="238"/>
      <c r="S54" s="238"/>
      <c r="T54" s="238"/>
      <c r="U54" s="238"/>
      <c r="V54" s="238">
        <f>SUM(V55:V61)</f>
        <v>44.230000000000004</v>
      </c>
      <c r="W54" s="238"/>
      <c r="X54" s="238"/>
      <c r="Y54" s="238"/>
      <c r="AG54" t="s">
        <v>107</v>
      </c>
    </row>
    <row r="55" spans="1:60" outlineLevel="1" x14ac:dyDescent="0.2">
      <c r="A55" s="252">
        <v>22</v>
      </c>
      <c r="B55" s="253" t="s">
        <v>182</v>
      </c>
      <c r="C55" s="265" t="s">
        <v>183</v>
      </c>
      <c r="D55" s="254" t="s">
        <v>151</v>
      </c>
      <c r="E55" s="255">
        <v>7.03348</v>
      </c>
      <c r="F55" s="256"/>
      <c r="G55" s="257">
        <f>ROUND(E55*F55,2)</f>
        <v>0</v>
      </c>
      <c r="H55" s="234"/>
      <c r="I55" s="233">
        <f>ROUND(E55*H55,2)</f>
        <v>0</v>
      </c>
      <c r="J55" s="234"/>
      <c r="K55" s="233">
        <f>ROUND(E55*J55,2)</f>
        <v>0</v>
      </c>
      <c r="L55" s="233">
        <v>15</v>
      </c>
      <c r="M55" s="233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3"/>
      <c r="S55" s="233" t="s">
        <v>111</v>
      </c>
      <c r="T55" s="233" t="s">
        <v>111</v>
      </c>
      <c r="U55" s="233">
        <v>0.93300000000000005</v>
      </c>
      <c r="V55" s="233">
        <f>ROUND(E55*U55,2)</f>
        <v>6.56</v>
      </c>
      <c r="W55" s="233"/>
      <c r="X55" s="233" t="s">
        <v>184</v>
      </c>
      <c r="Y55" s="233" t="s">
        <v>113</v>
      </c>
      <c r="Z55" s="212"/>
      <c r="AA55" s="212"/>
      <c r="AB55" s="212"/>
      <c r="AC55" s="212"/>
      <c r="AD55" s="212"/>
      <c r="AE55" s="212"/>
      <c r="AF55" s="212"/>
      <c r="AG55" s="212" t="s">
        <v>185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52">
        <v>23</v>
      </c>
      <c r="B56" s="253" t="s">
        <v>186</v>
      </c>
      <c r="C56" s="265" t="s">
        <v>187</v>
      </c>
      <c r="D56" s="254" t="s">
        <v>151</v>
      </c>
      <c r="E56" s="255">
        <v>49.234380000000002</v>
      </c>
      <c r="F56" s="256"/>
      <c r="G56" s="257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15</v>
      </c>
      <c r="M56" s="233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3"/>
      <c r="S56" s="233" t="s">
        <v>111</v>
      </c>
      <c r="T56" s="233" t="s">
        <v>111</v>
      </c>
      <c r="U56" s="233">
        <v>0.65</v>
      </c>
      <c r="V56" s="233">
        <f>ROUND(E56*U56,2)</f>
        <v>32</v>
      </c>
      <c r="W56" s="233"/>
      <c r="X56" s="233" t="s">
        <v>184</v>
      </c>
      <c r="Y56" s="233" t="s">
        <v>113</v>
      </c>
      <c r="Z56" s="212"/>
      <c r="AA56" s="212"/>
      <c r="AB56" s="212"/>
      <c r="AC56" s="212"/>
      <c r="AD56" s="212"/>
      <c r="AE56" s="212"/>
      <c r="AF56" s="212"/>
      <c r="AG56" s="212" t="s">
        <v>185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6">
        <v>24</v>
      </c>
      <c r="B57" s="247" t="s">
        <v>188</v>
      </c>
      <c r="C57" s="263" t="s">
        <v>189</v>
      </c>
      <c r="D57" s="248" t="s">
        <v>151</v>
      </c>
      <c r="E57" s="249">
        <v>7.03348</v>
      </c>
      <c r="F57" s="250"/>
      <c r="G57" s="251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15</v>
      </c>
      <c r="M57" s="233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3"/>
      <c r="S57" s="233" t="s">
        <v>111</v>
      </c>
      <c r="T57" s="233" t="s">
        <v>111</v>
      </c>
      <c r="U57" s="233">
        <v>0.49</v>
      </c>
      <c r="V57" s="233">
        <f>ROUND(E57*U57,2)</f>
        <v>3.45</v>
      </c>
      <c r="W57" s="233"/>
      <c r="X57" s="233" t="s">
        <v>184</v>
      </c>
      <c r="Y57" s="233" t="s">
        <v>113</v>
      </c>
      <c r="Z57" s="212"/>
      <c r="AA57" s="212"/>
      <c r="AB57" s="212"/>
      <c r="AC57" s="212"/>
      <c r="AD57" s="212"/>
      <c r="AE57" s="212"/>
      <c r="AF57" s="212"/>
      <c r="AG57" s="212" t="s">
        <v>185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">
      <c r="A58" s="229"/>
      <c r="B58" s="230"/>
      <c r="C58" s="267" t="s">
        <v>190</v>
      </c>
      <c r="D58" s="259"/>
      <c r="E58" s="259"/>
      <c r="F58" s="259"/>
      <c r="G58" s="259"/>
      <c r="H58" s="233"/>
      <c r="I58" s="233"/>
      <c r="J58" s="233"/>
      <c r="K58" s="233"/>
      <c r="L58" s="233"/>
      <c r="M58" s="233"/>
      <c r="N58" s="232"/>
      <c r="O58" s="232"/>
      <c r="P58" s="232"/>
      <c r="Q58" s="232"/>
      <c r="R58" s="233"/>
      <c r="S58" s="233"/>
      <c r="T58" s="233"/>
      <c r="U58" s="233"/>
      <c r="V58" s="233"/>
      <c r="W58" s="233"/>
      <c r="X58" s="233"/>
      <c r="Y58" s="233"/>
      <c r="Z58" s="212"/>
      <c r="AA58" s="212"/>
      <c r="AB58" s="212"/>
      <c r="AC58" s="212"/>
      <c r="AD58" s="212"/>
      <c r="AE58" s="212"/>
      <c r="AF58" s="212"/>
      <c r="AG58" s="212" t="s">
        <v>191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52">
        <v>25</v>
      </c>
      <c r="B59" s="253" t="s">
        <v>192</v>
      </c>
      <c r="C59" s="265" t="s">
        <v>193</v>
      </c>
      <c r="D59" s="254" t="s">
        <v>151</v>
      </c>
      <c r="E59" s="255">
        <v>133.63616999999999</v>
      </c>
      <c r="F59" s="256"/>
      <c r="G59" s="257">
        <f>ROUND(E59*F59,2)</f>
        <v>0</v>
      </c>
      <c r="H59" s="234"/>
      <c r="I59" s="233">
        <f>ROUND(E59*H59,2)</f>
        <v>0</v>
      </c>
      <c r="J59" s="234"/>
      <c r="K59" s="233">
        <f>ROUND(E59*J59,2)</f>
        <v>0</v>
      </c>
      <c r="L59" s="233">
        <v>15</v>
      </c>
      <c r="M59" s="233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3"/>
      <c r="S59" s="233" t="s">
        <v>111</v>
      </c>
      <c r="T59" s="233" t="s">
        <v>111</v>
      </c>
      <c r="U59" s="233">
        <v>0</v>
      </c>
      <c r="V59" s="233">
        <f>ROUND(E59*U59,2)</f>
        <v>0</v>
      </c>
      <c r="W59" s="233"/>
      <c r="X59" s="233" t="s">
        <v>184</v>
      </c>
      <c r="Y59" s="233" t="s">
        <v>113</v>
      </c>
      <c r="Z59" s="212"/>
      <c r="AA59" s="212"/>
      <c r="AB59" s="212"/>
      <c r="AC59" s="212"/>
      <c r="AD59" s="212"/>
      <c r="AE59" s="212"/>
      <c r="AF59" s="212"/>
      <c r="AG59" s="212" t="s">
        <v>185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52">
        <v>26</v>
      </c>
      <c r="B60" s="253" t="s">
        <v>194</v>
      </c>
      <c r="C60" s="265" t="s">
        <v>195</v>
      </c>
      <c r="D60" s="254" t="s">
        <v>151</v>
      </c>
      <c r="E60" s="255">
        <v>21.100449999999999</v>
      </c>
      <c r="F60" s="256"/>
      <c r="G60" s="257">
        <f>ROUND(E60*F60,2)</f>
        <v>0</v>
      </c>
      <c r="H60" s="234"/>
      <c r="I60" s="233">
        <f>ROUND(E60*H60,2)</f>
        <v>0</v>
      </c>
      <c r="J60" s="234"/>
      <c r="K60" s="233">
        <f>ROUND(E60*J60,2)</f>
        <v>0</v>
      </c>
      <c r="L60" s="233">
        <v>15</v>
      </c>
      <c r="M60" s="233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3"/>
      <c r="S60" s="233" t="s">
        <v>111</v>
      </c>
      <c r="T60" s="233" t="s">
        <v>111</v>
      </c>
      <c r="U60" s="233">
        <v>0.105</v>
      </c>
      <c r="V60" s="233">
        <f>ROUND(E60*U60,2)</f>
        <v>2.2200000000000002</v>
      </c>
      <c r="W60" s="233"/>
      <c r="X60" s="233" t="s">
        <v>184</v>
      </c>
      <c r="Y60" s="233" t="s">
        <v>113</v>
      </c>
      <c r="Z60" s="212"/>
      <c r="AA60" s="212"/>
      <c r="AB60" s="212"/>
      <c r="AC60" s="212"/>
      <c r="AD60" s="212"/>
      <c r="AE60" s="212"/>
      <c r="AF60" s="212"/>
      <c r="AG60" s="212" t="s">
        <v>185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52">
        <v>27</v>
      </c>
      <c r="B61" s="253" t="s">
        <v>196</v>
      </c>
      <c r="C61" s="265" t="s">
        <v>197</v>
      </c>
      <c r="D61" s="254" t="s">
        <v>151</v>
      </c>
      <c r="E61" s="255">
        <v>7.03348</v>
      </c>
      <c r="F61" s="256"/>
      <c r="G61" s="257">
        <f>ROUND(E61*F61,2)</f>
        <v>0</v>
      </c>
      <c r="H61" s="234"/>
      <c r="I61" s="233">
        <f>ROUND(E61*H61,2)</f>
        <v>0</v>
      </c>
      <c r="J61" s="234"/>
      <c r="K61" s="233">
        <f>ROUND(E61*J61,2)</f>
        <v>0</v>
      </c>
      <c r="L61" s="233">
        <v>15</v>
      </c>
      <c r="M61" s="233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3"/>
      <c r="S61" s="233" t="s">
        <v>111</v>
      </c>
      <c r="T61" s="233" t="s">
        <v>111</v>
      </c>
      <c r="U61" s="233">
        <v>0</v>
      </c>
      <c r="V61" s="233">
        <f>ROUND(E61*U61,2)</f>
        <v>0</v>
      </c>
      <c r="W61" s="233"/>
      <c r="X61" s="233" t="s">
        <v>184</v>
      </c>
      <c r="Y61" s="233" t="s">
        <v>113</v>
      </c>
      <c r="Z61" s="212"/>
      <c r="AA61" s="212"/>
      <c r="AB61" s="212"/>
      <c r="AC61" s="212"/>
      <c r="AD61" s="212"/>
      <c r="AE61" s="212"/>
      <c r="AF61" s="212"/>
      <c r="AG61" s="212" t="s">
        <v>185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">
      <c r="A62" s="239" t="s">
        <v>106</v>
      </c>
      <c r="B62" s="240" t="s">
        <v>78</v>
      </c>
      <c r="C62" s="262" t="s">
        <v>29</v>
      </c>
      <c r="D62" s="241"/>
      <c r="E62" s="242"/>
      <c r="F62" s="243"/>
      <c r="G62" s="244">
        <f>SUMIF(AG63:AG70,"&lt;&gt;NOR",G63:G70)</f>
        <v>0</v>
      </c>
      <c r="H62" s="238"/>
      <c r="I62" s="238">
        <f>SUM(I63:I70)</f>
        <v>0</v>
      </c>
      <c r="J62" s="238"/>
      <c r="K62" s="238">
        <f>SUM(K63:K70)</f>
        <v>0</v>
      </c>
      <c r="L62" s="238"/>
      <c r="M62" s="238">
        <f>SUM(M63:M70)</f>
        <v>0</v>
      </c>
      <c r="N62" s="237"/>
      <c r="O62" s="237">
        <f>SUM(O63:O70)</f>
        <v>0</v>
      </c>
      <c r="P62" s="237"/>
      <c r="Q62" s="237">
        <f>SUM(Q63:Q70)</f>
        <v>0</v>
      </c>
      <c r="R62" s="238"/>
      <c r="S62" s="238"/>
      <c r="T62" s="238"/>
      <c r="U62" s="238"/>
      <c r="V62" s="238">
        <f>SUM(V63:V70)</f>
        <v>0</v>
      </c>
      <c r="W62" s="238"/>
      <c r="X62" s="238"/>
      <c r="Y62" s="238"/>
      <c r="AG62" t="s">
        <v>107</v>
      </c>
    </row>
    <row r="63" spans="1:60" outlineLevel="1" x14ac:dyDescent="0.2">
      <c r="A63" s="246">
        <v>28</v>
      </c>
      <c r="B63" s="247" t="s">
        <v>198</v>
      </c>
      <c r="C63" s="263" t="s">
        <v>199</v>
      </c>
      <c r="D63" s="248" t="s">
        <v>200</v>
      </c>
      <c r="E63" s="249">
        <v>1</v>
      </c>
      <c r="F63" s="250"/>
      <c r="G63" s="251">
        <f>ROUND(E63*F63,2)</f>
        <v>0</v>
      </c>
      <c r="H63" s="234"/>
      <c r="I63" s="233">
        <f>ROUND(E63*H63,2)</f>
        <v>0</v>
      </c>
      <c r="J63" s="234"/>
      <c r="K63" s="233">
        <f>ROUND(E63*J63,2)</f>
        <v>0</v>
      </c>
      <c r="L63" s="233">
        <v>15</v>
      </c>
      <c r="M63" s="233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3"/>
      <c r="S63" s="233" t="s">
        <v>111</v>
      </c>
      <c r="T63" s="233" t="s">
        <v>132</v>
      </c>
      <c r="U63" s="233">
        <v>0</v>
      </c>
      <c r="V63" s="233">
        <f>ROUND(E63*U63,2)</f>
        <v>0</v>
      </c>
      <c r="W63" s="233"/>
      <c r="X63" s="233" t="s">
        <v>201</v>
      </c>
      <c r="Y63" s="233" t="s">
        <v>113</v>
      </c>
      <c r="Z63" s="212"/>
      <c r="AA63" s="212"/>
      <c r="AB63" s="212"/>
      <c r="AC63" s="212"/>
      <c r="AD63" s="212"/>
      <c r="AE63" s="212"/>
      <c r="AF63" s="212"/>
      <c r="AG63" s="212" t="s">
        <v>202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33.75" outlineLevel="2" x14ac:dyDescent="0.2">
      <c r="A64" s="229"/>
      <c r="B64" s="230"/>
      <c r="C64" s="267" t="s">
        <v>203</v>
      </c>
      <c r="D64" s="259"/>
      <c r="E64" s="259"/>
      <c r="F64" s="259"/>
      <c r="G64" s="259"/>
      <c r="H64" s="233"/>
      <c r="I64" s="233"/>
      <c r="J64" s="233"/>
      <c r="K64" s="233"/>
      <c r="L64" s="233"/>
      <c r="M64" s="233"/>
      <c r="N64" s="232"/>
      <c r="O64" s="232"/>
      <c r="P64" s="232"/>
      <c r="Q64" s="232"/>
      <c r="R64" s="233"/>
      <c r="S64" s="233"/>
      <c r="T64" s="233"/>
      <c r="U64" s="233"/>
      <c r="V64" s="233"/>
      <c r="W64" s="233"/>
      <c r="X64" s="233"/>
      <c r="Y64" s="233"/>
      <c r="Z64" s="212"/>
      <c r="AA64" s="212"/>
      <c r="AB64" s="212"/>
      <c r="AC64" s="212"/>
      <c r="AD64" s="212"/>
      <c r="AE64" s="212"/>
      <c r="AF64" s="212"/>
      <c r="AG64" s="212" t="s">
        <v>191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60" t="str">
        <f>C64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46">
        <v>29</v>
      </c>
      <c r="B65" s="247" t="s">
        <v>204</v>
      </c>
      <c r="C65" s="263" t="s">
        <v>205</v>
      </c>
      <c r="D65" s="248" t="s">
        <v>200</v>
      </c>
      <c r="E65" s="249">
        <v>1</v>
      </c>
      <c r="F65" s="250"/>
      <c r="G65" s="251">
        <f>ROUND(E65*F65,2)</f>
        <v>0</v>
      </c>
      <c r="H65" s="234"/>
      <c r="I65" s="233">
        <f>ROUND(E65*H65,2)</f>
        <v>0</v>
      </c>
      <c r="J65" s="234"/>
      <c r="K65" s="233">
        <f>ROUND(E65*J65,2)</f>
        <v>0</v>
      </c>
      <c r="L65" s="233">
        <v>15</v>
      </c>
      <c r="M65" s="233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3"/>
      <c r="S65" s="233" t="s">
        <v>111</v>
      </c>
      <c r="T65" s="233" t="s">
        <v>132</v>
      </c>
      <c r="U65" s="233">
        <v>0</v>
      </c>
      <c r="V65" s="233">
        <f>ROUND(E65*U65,2)</f>
        <v>0</v>
      </c>
      <c r="W65" s="233"/>
      <c r="X65" s="233" t="s">
        <v>201</v>
      </c>
      <c r="Y65" s="233" t="s">
        <v>113</v>
      </c>
      <c r="Z65" s="212"/>
      <c r="AA65" s="212"/>
      <c r="AB65" s="212"/>
      <c r="AC65" s="212"/>
      <c r="AD65" s="212"/>
      <c r="AE65" s="212"/>
      <c r="AF65" s="212"/>
      <c r="AG65" s="212" t="s">
        <v>202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45" outlineLevel="2" x14ac:dyDescent="0.2">
      <c r="A66" s="229"/>
      <c r="B66" s="230"/>
      <c r="C66" s="267" t="s">
        <v>206</v>
      </c>
      <c r="D66" s="259"/>
      <c r="E66" s="259"/>
      <c r="F66" s="259"/>
      <c r="G66" s="259"/>
      <c r="H66" s="233"/>
      <c r="I66" s="233"/>
      <c r="J66" s="233"/>
      <c r="K66" s="233"/>
      <c r="L66" s="233"/>
      <c r="M66" s="233"/>
      <c r="N66" s="232"/>
      <c r="O66" s="232"/>
      <c r="P66" s="232"/>
      <c r="Q66" s="232"/>
      <c r="R66" s="233"/>
      <c r="S66" s="233"/>
      <c r="T66" s="233"/>
      <c r="U66" s="233"/>
      <c r="V66" s="233"/>
      <c r="W66" s="233"/>
      <c r="X66" s="233"/>
      <c r="Y66" s="233"/>
      <c r="Z66" s="212"/>
      <c r="AA66" s="212"/>
      <c r="AB66" s="212"/>
      <c r="AC66" s="212"/>
      <c r="AD66" s="212"/>
      <c r="AE66" s="212"/>
      <c r="AF66" s="212"/>
      <c r="AG66" s="212" t="s">
        <v>191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60" t="str">
        <f>C66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46">
        <v>30</v>
      </c>
      <c r="B67" s="247" t="s">
        <v>207</v>
      </c>
      <c r="C67" s="263" t="s">
        <v>208</v>
      </c>
      <c r="D67" s="248" t="s">
        <v>200</v>
      </c>
      <c r="E67" s="249">
        <v>1</v>
      </c>
      <c r="F67" s="250"/>
      <c r="G67" s="251">
        <f>ROUND(E67*F67,2)</f>
        <v>0</v>
      </c>
      <c r="H67" s="234"/>
      <c r="I67" s="233">
        <f>ROUND(E67*H67,2)</f>
        <v>0</v>
      </c>
      <c r="J67" s="234"/>
      <c r="K67" s="233">
        <f>ROUND(E67*J67,2)</f>
        <v>0</v>
      </c>
      <c r="L67" s="233">
        <v>15</v>
      </c>
      <c r="M67" s="233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3"/>
      <c r="S67" s="233" t="s">
        <v>111</v>
      </c>
      <c r="T67" s="233" t="s">
        <v>132</v>
      </c>
      <c r="U67" s="233">
        <v>0</v>
      </c>
      <c r="V67" s="233">
        <f>ROUND(E67*U67,2)</f>
        <v>0</v>
      </c>
      <c r="W67" s="233"/>
      <c r="X67" s="233" t="s">
        <v>201</v>
      </c>
      <c r="Y67" s="233" t="s">
        <v>113</v>
      </c>
      <c r="Z67" s="212"/>
      <c r="AA67" s="212"/>
      <c r="AB67" s="212"/>
      <c r="AC67" s="212"/>
      <c r="AD67" s="212"/>
      <c r="AE67" s="212"/>
      <c r="AF67" s="212"/>
      <c r="AG67" s="212" t="s">
        <v>202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33.75" outlineLevel="2" x14ac:dyDescent="0.2">
      <c r="A68" s="229"/>
      <c r="B68" s="230"/>
      <c r="C68" s="267" t="s">
        <v>209</v>
      </c>
      <c r="D68" s="259"/>
      <c r="E68" s="259"/>
      <c r="F68" s="259"/>
      <c r="G68" s="259"/>
      <c r="H68" s="233"/>
      <c r="I68" s="233"/>
      <c r="J68" s="233"/>
      <c r="K68" s="233"/>
      <c r="L68" s="233"/>
      <c r="M68" s="233"/>
      <c r="N68" s="232"/>
      <c r="O68" s="232"/>
      <c r="P68" s="232"/>
      <c r="Q68" s="232"/>
      <c r="R68" s="233"/>
      <c r="S68" s="233"/>
      <c r="T68" s="233"/>
      <c r="U68" s="233"/>
      <c r="V68" s="233"/>
      <c r="W68" s="233"/>
      <c r="X68" s="233"/>
      <c r="Y68" s="233"/>
      <c r="Z68" s="212"/>
      <c r="AA68" s="212"/>
      <c r="AB68" s="212"/>
      <c r="AC68" s="212"/>
      <c r="AD68" s="212"/>
      <c r="AE68" s="212"/>
      <c r="AF68" s="212"/>
      <c r="AG68" s="212" t="s">
        <v>191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60" t="str">
        <f>C68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46">
        <v>31</v>
      </c>
      <c r="B69" s="247" t="s">
        <v>210</v>
      </c>
      <c r="C69" s="263" t="s">
        <v>211</v>
      </c>
      <c r="D69" s="248" t="s">
        <v>200</v>
      </c>
      <c r="E69" s="249">
        <v>1</v>
      </c>
      <c r="F69" s="250"/>
      <c r="G69" s="251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15</v>
      </c>
      <c r="M69" s="233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3"/>
      <c r="S69" s="233" t="s">
        <v>111</v>
      </c>
      <c r="T69" s="233" t="s">
        <v>132</v>
      </c>
      <c r="U69" s="233">
        <v>0</v>
      </c>
      <c r="V69" s="233">
        <f>ROUND(E69*U69,2)</f>
        <v>0</v>
      </c>
      <c r="W69" s="233"/>
      <c r="X69" s="233" t="s">
        <v>201</v>
      </c>
      <c r="Y69" s="233" t="s">
        <v>113</v>
      </c>
      <c r="Z69" s="212"/>
      <c r="AA69" s="212"/>
      <c r="AB69" s="212"/>
      <c r="AC69" s="212"/>
      <c r="AD69" s="212"/>
      <c r="AE69" s="212"/>
      <c r="AF69" s="212"/>
      <c r="AG69" s="212" t="s">
        <v>202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45" outlineLevel="2" x14ac:dyDescent="0.2">
      <c r="A70" s="229"/>
      <c r="B70" s="230"/>
      <c r="C70" s="267" t="s">
        <v>212</v>
      </c>
      <c r="D70" s="259"/>
      <c r="E70" s="259"/>
      <c r="F70" s="259"/>
      <c r="G70" s="259"/>
      <c r="H70" s="233"/>
      <c r="I70" s="233"/>
      <c r="J70" s="233"/>
      <c r="K70" s="233"/>
      <c r="L70" s="233"/>
      <c r="M70" s="233"/>
      <c r="N70" s="232"/>
      <c r="O70" s="232"/>
      <c r="P70" s="232"/>
      <c r="Q70" s="232"/>
      <c r="R70" s="233"/>
      <c r="S70" s="233"/>
      <c r="T70" s="233"/>
      <c r="U70" s="233"/>
      <c r="V70" s="233"/>
      <c r="W70" s="233"/>
      <c r="X70" s="233"/>
      <c r="Y70" s="233"/>
      <c r="Z70" s="212"/>
      <c r="AA70" s="212"/>
      <c r="AB70" s="212"/>
      <c r="AC70" s="212"/>
      <c r="AD70" s="212"/>
      <c r="AE70" s="212"/>
      <c r="AF70" s="212"/>
      <c r="AG70" s="212" t="s">
        <v>191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60" t="str">
        <f>C70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70" s="212"/>
      <c r="BC70" s="212"/>
      <c r="BD70" s="212"/>
      <c r="BE70" s="212"/>
      <c r="BF70" s="212"/>
      <c r="BG70" s="212"/>
      <c r="BH70" s="212"/>
    </row>
    <row r="71" spans="1:60" x14ac:dyDescent="0.2">
      <c r="A71" s="239" t="s">
        <v>106</v>
      </c>
      <c r="B71" s="240" t="s">
        <v>79</v>
      </c>
      <c r="C71" s="262" t="s">
        <v>30</v>
      </c>
      <c r="D71" s="241"/>
      <c r="E71" s="242"/>
      <c r="F71" s="243"/>
      <c r="G71" s="244">
        <f>SUMIF(AG72:AG74,"&lt;&gt;NOR",G72:G74)</f>
        <v>0</v>
      </c>
      <c r="H71" s="238"/>
      <c r="I71" s="238">
        <f>SUM(I72:I74)</f>
        <v>0</v>
      </c>
      <c r="J71" s="238"/>
      <c r="K71" s="238">
        <f>SUM(K72:K74)</f>
        <v>0</v>
      </c>
      <c r="L71" s="238"/>
      <c r="M71" s="238">
        <f>SUM(M72:M74)</f>
        <v>0</v>
      </c>
      <c r="N71" s="237"/>
      <c r="O71" s="237">
        <f>SUM(O72:O74)</f>
        <v>0</v>
      </c>
      <c r="P71" s="237"/>
      <c r="Q71" s="237">
        <f>SUM(Q72:Q74)</f>
        <v>0</v>
      </c>
      <c r="R71" s="238"/>
      <c r="S71" s="238"/>
      <c r="T71" s="238"/>
      <c r="U71" s="238"/>
      <c r="V71" s="238">
        <f>SUM(V72:V74)</f>
        <v>0</v>
      </c>
      <c r="W71" s="238"/>
      <c r="X71" s="238"/>
      <c r="Y71" s="238"/>
      <c r="AG71" t="s">
        <v>107</v>
      </c>
    </row>
    <row r="72" spans="1:60" outlineLevel="1" x14ac:dyDescent="0.2">
      <c r="A72" s="246">
        <v>32</v>
      </c>
      <c r="B72" s="247" t="s">
        <v>213</v>
      </c>
      <c r="C72" s="263" t="s">
        <v>214</v>
      </c>
      <c r="D72" s="248" t="s">
        <v>200</v>
      </c>
      <c r="E72" s="249">
        <v>1</v>
      </c>
      <c r="F72" s="250"/>
      <c r="G72" s="251">
        <f>ROUND(E72*F72,2)</f>
        <v>0</v>
      </c>
      <c r="H72" s="234"/>
      <c r="I72" s="233">
        <f>ROUND(E72*H72,2)</f>
        <v>0</v>
      </c>
      <c r="J72" s="234"/>
      <c r="K72" s="233">
        <f>ROUND(E72*J72,2)</f>
        <v>0</v>
      </c>
      <c r="L72" s="233">
        <v>15</v>
      </c>
      <c r="M72" s="233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3"/>
      <c r="S72" s="233" t="s">
        <v>111</v>
      </c>
      <c r="T72" s="233" t="s">
        <v>132</v>
      </c>
      <c r="U72" s="233">
        <v>0</v>
      </c>
      <c r="V72" s="233">
        <f>ROUND(E72*U72,2)</f>
        <v>0</v>
      </c>
      <c r="W72" s="233"/>
      <c r="X72" s="233" t="s">
        <v>201</v>
      </c>
      <c r="Y72" s="233" t="s">
        <v>113</v>
      </c>
      <c r="Z72" s="212"/>
      <c r="AA72" s="212"/>
      <c r="AB72" s="212"/>
      <c r="AC72" s="212"/>
      <c r="AD72" s="212"/>
      <c r="AE72" s="212"/>
      <c r="AF72" s="212"/>
      <c r="AG72" s="212" t="s">
        <v>202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2" x14ac:dyDescent="0.2">
      <c r="A73" s="229"/>
      <c r="B73" s="230"/>
      <c r="C73" s="267" t="s">
        <v>215</v>
      </c>
      <c r="D73" s="259"/>
      <c r="E73" s="259"/>
      <c r="F73" s="259"/>
      <c r="G73" s="259"/>
      <c r="H73" s="233"/>
      <c r="I73" s="233"/>
      <c r="J73" s="233"/>
      <c r="K73" s="233"/>
      <c r="L73" s="233"/>
      <c r="M73" s="233"/>
      <c r="N73" s="232"/>
      <c r="O73" s="232"/>
      <c r="P73" s="232"/>
      <c r="Q73" s="232"/>
      <c r="R73" s="233"/>
      <c r="S73" s="233"/>
      <c r="T73" s="233"/>
      <c r="U73" s="233"/>
      <c r="V73" s="233"/>
      <c r="W73" s="233"/>
      <c r="X73" s="233"/>
      <c r="Y73" s="233"/>
      <c r="Z73" s="212"/>
      <c r="AA73" s="212"/>
      <c r="AB73" s="212"/>
      <c r="AC73" s="212"/>
      <c r="AD73" s="212"/>
      <c r="AE73" s="212"/>
      <c r="AF73" s="212"/>
      <c r="AG73" s="212" t="s">
        <v>191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60" t="str">
        <f>C73</f>
        <v>Náklady na vyhotovení dokumentace skutečného provedení stavby a její předání objednateli v požadované formě a požadovaném počtu.</v>
      </c>
      <c r="BB73" s="212"/>
      <c r="BC73" s="212"/>
      <c r="BD73" s="212"/>
      <c r="BE73" s="212"/>
      <c r="BF73" s="212"/>
      <c r="BG73" s="212"/>
      <c r="BH73" s="212"/>
    </row>
    <row r="74" spans="1:60" ht="33.75" outlineLevel="3" x14ac:dyDescent="0.2">
      <c r="A74" s="229"/>
      <c r="B74" s="230"/>
      <c r="C74" s="268" t="s">
        <v>216</v>
      </c>
      <c r="D74" s="261"/>
      <c r="E74" s="261"/>
      <c r="F74" s="261"/>
      <c r="G74" s="261"/>
      <c r="H74" s="233"/>
      <c r="I74" s="233"/>
      <c r="J74" s="233"/>
      <c r="K74" s="233"/>
      <c r="L74" s="233"/>
      <c r="M74" s="233"/>
      <c r="N74" s="232"/>
      <c r="O74" s="232"/>
      <c r="P74" s="232"/>
      <c r="Q74" s="232"/>
      <c r="R74" s="233"/>
      <c r="S74" s="233"/>
      <c r="T74" s="233"/>
      <c r="U74" s="233"/>
      <c r="V74" s="233"/>
      <c r="W74" s="233"/>
      <c r="X74" s="233"/>
      <c r="Y74" s="233"/>
      <c r="Z74" s="212"/>
      <c r="AA74" s="212"/>
      <c r="AB74" s="212"/>
      <c r="AC74" s="212"/>
      <c r="AD74" s="212"/>
      <c r="AE74" s="212"/>
      <c r="AF74" s="212"/>
      <c r="AG74" s="212" t="s">
        <v>191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60" t="str">
        <f>C74</f>
        <v>včetně trasy elektro-půdorys, výrobních výkresů výtahu, stavební část, vše v elektronické podobě v PDF, DWG, word, XLSX a v papírové podobě v 3 paré s označení skutečné provedení vč. dokladové části</v>
      </c>
      <c r="BB74" s="212"/>
      <c r="BC74" s="212"/>
      <c r="BD74" s="212"/>
      <c r="BE74" s="212"/>
      <c r="BF74" s="212"/>
      <c r="BG74" s="212"/>
      <c r="BH74" s="212"/>
    </row>
    <row r="75" spans="1:60" x14ac:dyDescent="0.2">
      <c r="A75" s="3"/>
      <c r="B75" s="4"/>
      <c r="C75" s="269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v>15</v>
      </c>
      <c r="AF75">
        <v>21</v>
      </c>
      <c r="AG75" t="s">
        <v>92</v>
      </c>
    </row>
    <row r="76" spans="1:60" x14ac:dyDescent="0.2">
      <c r="A76" s="215"/>
      <c r="B76" s="216" t="s">
        <v>31</v>
      </c>
      <c r="C76" s="270"/>
      <c r="D76" s="217"/>
      <c r="E76" s="218"/>
      <c r="F76" s="218"/>
      <c r="G76" s="245">
        <f>G8+G18+G20+G22+G24+G31+G33+G42+G45+G49+G54+G62+G71</f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f>SUMIF(L7:L74,AE75,G7:G74)</f>
        <v>0</v>
      </c>
      <c r="AF76">
        <f>SUMIF(L7:L74,AF75,G7:G74)</f>
        <v>0</v>
      </c>
      <c r="AG76" t="s">
        <v>217</v>
      </c>
    </row>
    <row r="77" spans="1:60" x14ac:dyDescent="0.2">
      <c r="A77" s="3"/>
      <c r="B77" s="4"/>
      <c r="C77" s="269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3"/>
      <c r="B78" s="4"/>
      <c r="C78" s="269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19" t="s">
        <v>218</v>
      </c>
      <c r="B79" s="219"/>
      <c r="C79" s="271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20"/>
      <c r="B80" s="221"/>
      <c r="C80" s="272"/>
      <c r="D80" s="221"/>
      <c r="E80" s="221"/>
      <c r="F80" s="221"/>
      <c r="G80" s="2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G80" t="s">
        <v>219</v>
      </c>
    </row>
    <row r="81" spans="1:33" x14ac:dyDescent="0.2">
      <c r="A81" s="223"/>
      <c r="B81" s="224"/>
      <c r="C81" s="273"/>
      <c r="D81" s="224"/>
      <c r="E81" s="224"/>
      <c r="F81" s="224"/>
      <c r="G81" s="22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223"/>
      <c r="B82" s="224"/>
      <c r="C82" s="273"/>
      <c r="D82" s="224"/>
      <c r="E82" s="224"/>
      <c r="F82" s="224"/>
      <c r="G82" s="22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23"/>
      <c r="B83" s="224"/>
      <c r="C83" s="273"/>
      <c r="D83" s="224"/>
      <c r="E83" s="224"/>
      <c r="F83" s="224"/>
      <c r="G83" s="22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26"/>
      <c r="B84" s="227"/>
      <c r="C84" s="274"/>
      <c r="D84" s="227"/>
      <c r="E84" s="227"/>
      <c r="F84" s="227"/>
      <c r="G84" s="22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3"/>
      <c r="B85" s="4"/>
      <c r="C85" s="269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C86" s="275"/>
      <c r="D86" s="10"/>
      <c r="AG86" t="s">
        <v>220</v>
      </c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KjITqjR4V+TD49Assx6fyVkq2vUd2Xm/HViQD1/i7W0ufvD6kBxlVdL2CQH3cdlu5bqJp9I3mAQa64M4upJfw==" saltValue="FrwWVHJeXsDkL1ZyUTvEjg==" spinCount="100000" sheet="1" formatRows="0"/>
  <mergeCells count="13">
    <mergeCell ref="C70:G70"/>
    <mergeCell ref="C73:G73"/>
    <mergeCell ref="C74:G74"/>
    <mergeCell ref="A1:G1"/>
    <mergeCell ref="C2:G2"/>
    <mergeCell ref="C3:G3"/>
    <mergeCell ref="C4:G4"/>
    <mergeCell ref="A79:C79"/>
    <mergeCell ref="A80:G84"/>
    <mergeCell ref="C58:G58"/>
    <mergeCell ref="C64:G64"/>
    <mergeCell ref="C66:G66"/>
    <mergeCell ref="C68:G6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052023_201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052023_201 Pol'!Názvy_tisku</vt:lpstr>
      <vt:lpstr>oadresa</vt:lpstr>
      <vt:lpstr>Stavba!Objednatel</vt:lpstr>
      <vt:lpstr>Stavba!Objekt</vt:lpstr>
      <vt:lpstr>'01 052023_201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2019-03-19T12:27:02Z</cp:lastPrinted>
  <dcterms:created xsi:type="dcterms:W3CDTF">2009-04-08T07:15:50Z</dcterms:created>
  <dcterms:modified xsi:type="dcterms:W3CDTF">2023-09-18T16:25:37Z</dcterms:modified>
</cp:coreProperties>
</file>