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 1.1.1 - Bourací práce" sheetId="2" r:id="rId2"/>
    <sheet name="D 1.1.2 - Nový stav" sheetId="3" r:id="rId3"/>
    <sheet name="D 1.4 - Technika prostřed..." sheetId="4" r:id="rId4"/>
    <sheet name="VRN - Vedlejší rozpočtové..." sheetId="5" r:id="rId5"/>
    <sheet name="Pokyny pro vyplnění" sheetId="6" r:id="rId6"/>
  </sheets>
  <definedNames>
    <definedName name="_xlnm.Print_Area" localSheetId="0">'Rekapitulace stavby'!$D$4:$AO$36,'Rekapitulace stavby'!$C$42:$AQ$60</definedName>
    <definedName name="_xlnm._FilterDatabase" localSheetId="1" hidden="1">'D 1.1.1 - Bourací práce'!$C$95:$K$198</definedName>
    <definedName name="_xlnm.Print_Area" localSheetId="1">'D 1.1.1 - Bourací práce'!$C$4:$J$41,'D 1.1.1 - Bourací práce'!$C$47:$J$75,'D 1.1.1 - Bourací práce'!$C$81:$K$198</definedName>
    <definedName name="_xlnm._FilterDatabase" localSheetId="2" hidden="1">'D 1.1.2 - Nový stav'!$C$97:$K$229</definedName>
    <definedName name="_xlnm.Print_Area" localSheetId="2">'D 1.1.2 - Nový stav'!$C$4:$J$41,'D 1.1.2 - Nový stav'!$C$47:$J$77,'D 1.1.2 - Nový stav'!$C$83:$K$229</definedName>
    <definedName name="_xlnm._FilterDatabase" localSheetId="3" hidden="1">'D 1.4 - Technika prostřed...'!$C$86:$K$171</definedName>
    <definedName name="_xlnm.Print_Area" localSheetId="3">'D 1.4 - Technika prostřed...'!$C$4:$J$39,'D 1.4 - Technika prostřed...'!$C$45:$J$68,'D 1.4 - Technika prostřed...'!$C$74:$K$171</definedName>
    <definedName name="_xlnm._FilterDatabase" localSheetId="4" hidden="1">'VRN - Vedlejší rozpočtové...'!$C$85:$K$106</definedName>
    <definedName name="_xlnm.Print_Area" localSheetId="4">'VRN - Vedlejší rozpočtové...'!$C$4:$J$39,'VRN - Vedlejší rozpočtové...'!$C$45:$J$67,'VRN - Vedlejší rozpočtové...'!$C$73:$K$106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 1.1.1 - Bourací práce'!$95:$95</definedName>
    <definedName name="_xlnm.Print_Titles" localSheetId="2">'D 1.1.2 - Nový stav'!$97:$97</definedName>
    <definedName name="_xlnm.Print_Titles" localSheetId="3">'D 1.4 - Technika prostřed...'!$86:$86</definedName>
    <definedName name="_xlnm.Print_Titles" localSheetId="4">'VRN - Vedlejší rozpočtové...'!$85:$85</definedName>
  </definedNames>
  <calcPr fullCalcOnLoad="1"/>
</workbook>
</file>

<file path=xl/sharedStrings.xml><?xml version="1.0" encoding="utf-8"?>
<sst xmlns="http://schemas.openxmlformats.org/spreadsheetml/2006/main" count="4235" uniqueCount="898">
  <si>
    <t>Export Komplet</t>
  </si>
  <si>
    <t>VZ</t>
  </si>
  <si>
    <t>2.0</t>
  </si>
  <si>
    <t>ZAMOK</t>
  </si>
  <si>
    <t>False</t>
  </si>
  <si>
    <t>{016e3951-4ccc-4a5d-b9fb-977bcd1d1c54}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</si>
  <si>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</si>
  <si>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</si>
  <si>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</si>
  <si>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</si>
  <si>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</si>
  <si>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</si>
  <si>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</si>
  <si>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</si>
  <si>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23_b_09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</si>
  <si>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</si>
  <si>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</si>
  <si>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F-M, El. Krásnohorské 2254 - školní kuchyně - II. etapa - rekonstrukce podlahy v kuchyni</t>
  </si>
  <si>
    <t>KSO:</t>
  </si>
  <si>
    <t/>
  </si>
  <si>
    <t>CC-CZ:</t>
  </si>
  <si>
    <t>Místo:</t>
  </si>
  <si>
    <t>p.č. 5319/72, k.ú. Frýdek</t>
  </si>
  <si>
    <t>Datum:</t>
  </si>
  <si>
    <t>21. 11. 2023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</si>
  <si>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</si>
  <si>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</si>
  <si>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</si>
  <si>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</si>
  <si>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</si>
  <si>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</si>
  <si>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</si>
  <si>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</si>
  <si>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</si>
  <si>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</si>
  <si>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</si>
  <si>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</si>
  <si>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</si>
  <si>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</si>
  <si>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</si>
  <si>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</si>
  <si>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</si>
  <si>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</si>
  <si>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</si>
  <si>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</si>
  <si>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</si>
  <si>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</si>
  <si>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</si>
  <si>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</si>
  <si>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</si>
  <si>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</si>
  <si>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</si>
  <si>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</si>
  <si>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</si>
  <si>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</si>
  <si>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</si>
  <si>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</si>
  <si>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</si>
  <si>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</si>
  <si>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</si>
  <si>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</si>
  <si>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</si>
  <si>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</si>
  <si>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</si>
  <si>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</si>
  <si>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</si>
  <si>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</si>
  <si>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</si>
  <si>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</si>
  <si>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</si>
  <si>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</si>
  <si>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</si>
  <si>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</si>
  <si>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</si>
  <si>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</si>
  <si>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 1.1</t>
  </si>
  <si>
    <t>Arch. - stavební řešení</t>
  </si>
  <si>
    <t>STA</t>
  </si>
  <si>
    <t>1</t>
  </si>
  <si>
    <t>{16b33f57-33b5-4df1-b77b-04805defc14b}</t>
  </si>
  <si>
    <t>2</t>
  </si>
  <si>
    <t>/</t>
  </si>
  <si>
    <t>D 1.1.1</t>
  </si>
  <si>
    <t>Bourací práce</t>
  </si>
  <si>
    <t>Soupis</t>
  </si>
  <si>
    <t>{0e9aa42e-5773-4a36-809c-0dba15e9c9f7}</t>
  </si>
  <si>
    <t>D 1.1.2</t>
  </si>
  <si>
    <t>Nový stav</t>
  </si>
  <si>
    <t>{6019bd67-27c2-4743-acf9-b7a6dd53c54b}</t>
  </si>
  <si>
    <t>D 1.4</t>
  </si>
  <si>
    <t>Technika prostředí staveb</t>
  </si>
  <si>
    <t>{e8cfcf98-7c54-48de-ad81-28d9ff356184}</t>
  </si>
  <si>
    <t>VRN</t>
  </si>
  <si>
    <t>Vedlejší rozpočtové náklady</t>
  </si>
  <si>
    <t>{8f57688a-8be7-416b-8adc-ec08a5fc7236}</t>
  </si>
  <si>
    <t>KRYCÍ LIST SOUPISU PRACÍ</t>
  </si>
  <si>
    <t>Objekt:</t>
  </si>
  <si>
    <t>D 1.1 - Arch. - stavební řešení</t>
  </si>
  <si>
    <t>Soupis:</t>
  </si>
  <si>
    <t>D 1.1.1 -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</si>
  <si>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</si>
  <si>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</si>
  <si>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</si>
  <si>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</si>
  <si>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</si>
  <si>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</si>
  <si>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</si>
  <si>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</si>
  <si>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</si>
  <si>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</si>
  <si>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</si>
  <si>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</si>
  <si>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</si>
  <si>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</si>
  <si>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</si>
  <si>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</si>
  <si>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</si>
  <si>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</si>
  <si>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</si>
  <si>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</si>
  <si>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</si>
  <si>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</si>
  <si>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</si>
  <si>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</si>
  <si>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</si>
  <si>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</si>
  <si>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</si>
  <si>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</si>
  <si>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</si>
  <si>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</si>
  <si>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</si>
  <si>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</si>
  <si>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</si>
  <si>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</si>
  <si>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634911111.R01</t>
  </si>
  <si>
    <t>Obnova spár stávající podlahy</t>
  </si>
  <si>
    <t>m2</t>
  </si>
  <si>
    <t>na podkladě CS ÚRS</t>
  </si>
  <si>
    <t>4</t>
  </si>
  <si>
    <t>-275208974</t>
  </si>
  <si>
    <t>VV</t>
  </si>
  <si>
    <t>"Bod 1"225-34</t>
  </si>
  <si>
    <t>"Bod 2"34</t>
  </si>
  <si>
    <t>Součet</t>
  </si>
  <si>
    <t>9</t>
  </si>
  <si>
    <t>Ostatní konstrukce a práce, bourání</t>
  </si>
  <si>
    <t>962051116</t>
  </si>
  <si>
    <t>Bourání příček železobetonových tloušťky do 150 mm</t>
  </si>
  <si>
    <t>CS ÚRS 2023 02</t>
  </si>
  <si>
    <t>1608401118</t>
  </si>
  <si>
    <t>Online PSC</t>
  </si>
  <si>
    <t>https://podminky.urs.cz/item/CS_URS_2023_02/962051116</t>
  </si>
  <si>
    <t>"Bod 8"(0,75+0,75)*0,1</t>
  </si>
  <si>
    <t>3</t>
  </si>
  <si>
    <t>964011231</t>
  </si>
  <si>
    <t>Vybourání železobetonových prefabrikovaných překladů uložených ve zdivu, délky do 3 m, hmotnosti do 150 kg/m</t>
  </si>
  <si>
    <t>m3</t>
  </si>
  <si>
    <t>-1093245235</t>
  </si>
  <si>
    <t>https://podminky.urs.cz/item/CS_URS_2023_02/964011231</t>
  </si>
  <si>
    <t>"Bod 8"(0,75+0,75)*0,1*0,15</t>
  </si>
  <si>
    <t>965043321</t>
  </si>
  <si>
    <t>Bourání mazanin betonových s potěrem nebo teracem tl. do 100 mm, plochy do 1 m2</t>
  </si>
  <si>
    <t>41798549</t>
  </si>
  <si>
    <t>https://podminky.urs.cz/item/CS_URS_2023_02/965043321</t>
  </si>
  <si>
    <t>"Bod 16"12*0,15</t>
  </si>
  <si>
    <t>5</t>
  </si>
  <si>
    <t>965046111</t>
  </si>
  <si>
    <t>Broušení stávajících betonových podlah úběr do 3 mm</t>
  </si>
  <si>
    <t>-1081284256</t>
  </si>
  <si>
    <t>https://podminky.urs.cz/item/CS_URS_2023_02/965046111</t>
  </si>
  <si>
    <t>965046119</t>
  </si>
  <si>
    <t>Broušení stávajících betonových podlah Příplatek k ceně za každý další 1 mm úběru</t>
  </si>
  <si>
    <t>1496674264</t>
  </si>
  <si>
    <t>https://podminky.urs.cz/item/CS_URS_2023_02/965046119</t>
  </si>
  <si>
    <t>"Bod 1 - celkem 6mm"(225-34)*3</t>
  </si>
  <si>
    <t>"Bod 2 - celkem 9mm"34*6</t>
  </si>
  <si>
    <t>7</t>
  </si>
  <si>
    <t>967042713</t>
  </si>
  <si>
    <t>Odsekání zdiva z kamene nebo betonu plošné, tl. do 150 mm</t>
  </si>
  <si>
    <t>332353011</t>
  </si>
  <si>
    <t>https://podminky.urs.cz/item/CS_URS_2023_02/967042713</t>
  </si>
  <si>
    <t>"Bod 8"((0,75+0,75)+1,970+1,970)*0,15</t>
  </si>
  <si>
    <t>"Bod 11"(0,8+1,970+1,970)*0,15</t>
  </si>
  <si>
    <t>8</t>
  </si>
  <si>
    <t>968072455</t>
  </si>
  <si>
    <t>Vybourání kovových rámů oken s křídly, dveřních zárubní, vrat, stěn, ostění nebo obkladů dveřních zárubní, plochy do 2 m2</t>
  </si>
  <si>
    <t>-2134813509</t>
  </si>
  <si>
    <t>https://podminky.urs.cz/item/CS_URS_2023_02/968072455</t>
  </si>
  <si>
    <t>"Bod 11"0,8*1,970</t>
  </si>
  <si>
    <t>968072456</t>
  </si>
  <si>
    <t>Vybourání kovových rámů oken s křídly, dveřních zárubní, vrat, stěn, ostění nebo obkladů dveřních zárubní, plochy přes 2 m2</t>
  </si>
  <si>
    <t>-710674744</t>
  </si>
  <si>
    <t>https://podminky.urs.cz/item/CS_URS_2023_02/968072456</t>
  </si>
  <si>
    <t>"Bod 8"(0,75+0,75)*1,970</t>
  </si>
  <si>
    <t>10</t>
  </si>
  <si>
    <t>977311114</t>
  </si>
  <si>
    <t>Řezání stávajících betonových mazanin bez vyztužení hloubky přes 150 do 200 mm</t>
  </si>
  <si>
    <t>m</t>
  </si>
  <si>
    <t>1268025627</t>
  </si>
  <si>
    <t>https://podminky.urs.cz/item/CS_URS_2023_02/977311114</t>
  </si>
  <si>
    <t>"Bod 16"12</t>
  </si>
  <si>
    <t>997</t>
  </si>
  <si>
    <t>Přesun sutě</t>
  </si>
  <si>
    <t>11</t>
  </si>
  <si>
    <t>997013211</t>
  </si>
  <si>
    <t>Vnitrostaveništní doprava suti a vybouraných hmot vodorovně do 50 m svisle ručně pro budovy a haly výšky do 6 m</t>
  </si>
  <si>
    <t>t</t>
  </si>
  <si>
    <t>591932859</t>
  </si>
  <si>
    <t>https://podminky.urs.cz/item/CS_URS_2023_02/997013211</t>
  </si>
  <si>
    <t>12</t>
  </si>
  <si>
    <t>997013501</t>
  </si>
  <si>
    <t>Odvoz suti a vybouraných hmot na skládku nebo meziskládku se složením, na vzdálenost do 1 km</t>
  </si>
  <si>
    <t>1555299329</t>
  </si>
  <si>
    <t>https://podminky.urs.cz/item/CS_URS_2023_02/997013501</t>
  </si>
  <si>
    <t>13</t>
  </si>
  <si>
    <t>997013509</t>
  </si>
  <si>
    <t>Odvoz suti a vybouraných hmot na skládku nebo meziskládku se složením, na vzdálenost Příplatek k ceně za každý další i započatý 1 km přes 1 km</t>
  </si>
  <si>
    <t>1230420942</t>
  </si>
  <si>
    <t>https://podminky.urs.cz/item/CS_URS_2023_02/997013509</t>
  </si>
  <si>
    <t>P</t>
  </si>
  <si>
    <t>Poznámka k položce:
Celkem 10km.</t>
  </si>
  <si>
    <t>24,605*9 'Přepočtené koeficientem množství</t>
  </si>
  <si>
    <t>14</t>
  </si>
  <si>
    <t>997013871</t>
  </si>
  <si>
    <t>Poplatek za uložení stavebního odpadu na recyklační skládce (skládkovné) směsného stavebního a demoličního zatříděného do Katalogu odpadů pod kódem 17 09 04</t>
  </si>
  <si>
    <t>-2133930837</t>
  </si>
  <si>
    <t>https://podminky.urs.cz/item/CS_URS_2023_02/997013871</t>
  </si>
  <si>
    <t>PSV</t>
  </si>
  <si>
    <t>Práce a dodávky PSV</t>
  </si>
  <si>
    <t>766</t>
  </si>
  <si>
    <t>Konstrukce truhlářské</t>
  </si>
  <si>
    <t>766691914</t>
  </si>
  <si>
    <t>Ostatní práce vyvěšení nebo zavěšení křídel dřevěných dveřních, plochy do 2 m2</t>
  </si>
  <si>
    <t>kus</t>
  </si>
  <si>
    <t>-916212042</t>
  </si>
  <si>
    <t>https://podminky.urs.cz/item/CS_URS_2023_02/766691914</t>
  </si>
  <si>
    <t>"Bod 8"2</t>
  </si>
  <si>
    <t>771</t>
  </si>
  <si>
    <t>Podlahy z dlaždic</t>
  </si>
  <si>
    <t>16</t>
  </si>
  <si>
    <t>771571810</t>
  </si>
  <si>
    <t>Demontáž podlah z dlaždic keramických kladených do malty</t>
  </si>
  <si>
    <t>292897424</t>
  </si>
  <si>
    <t>https://podminky.urs.cz/item/CS_URS_2023_02/771571810</t>
  </si>
  <si>
    <t>776</t>
  </si>
  <si>
    <t>Podlahy povlakové</t>
  </si>
  <si>
    <t>17</t>
  </si>
  <si>
    <t>776111116</t>
  </si>
  <si>
    <t>Příprava podkladu broušení podlah stávajícího podkladu pro odstranění lepidla (po starých krytinách)</t>
  </si>
  <si>
    <t>829371603</t>
  </si>
  <si>
    <t>https://podminky.urs.cz/item/CS_URS_2023_02/776111116</t>
  </si>
  <si>
    <t>"Bod 4"18</t>
  </si>
  <si>
    <t>"Bod 3"15</t>
  </si>
  <si>
    <t>18</t>
  </si>
  <si>
    <t>776111126</t>
  </si>
  <si>
    <t>Příprava podkladu broušení schodišť stávajícího podkladu pro odstranění lepidla (po starých krytinách)</t>
  </si>
  <si>
    <t>-1882842262</t>
  </si>
  <si>
    <t>https://podminky.urs.cz/item/CS_URS_2023_02/776111126</t>
  </si>
  <si>
    <t>"Bod 3"11*2,680</t>
  </si>
  <si>
    <t>19</t>
  </si>
  <si>
    <t>776201812</t>
  </si>
  <si>
    <t>Demontáž povlakových podlahovin lepených ručně s podložkou</t>
  </si>
  <si>
    <t>-1623347450</t>
  </si>
  <si>
    <t>https://podminky.urs.cz/item/CS_URS_2023_02/776201812</t>
  </si>
  <si>
    <t>20</t>
  </si>
  <si>
    <t>776301812</t>
  </si>
  <si>
    <t>Demontáž povlakových podlahovin ze schodišťových stupňů s podložkou</t>
  </si>
  <si>
    <t>1714353986</t>
  </si>
  <si>
    <t>https://podminky.urs.cz/item/CS_URS_2023_02/776301812</t>
  </si>
  <si>
    <t>"Bod 3"12*2,680</t>
  </si>
  <si>
    <t>776410811</t>
  </si>
  <si>
    <t>Demontáž soklíků nebo lišt pryžových nebo plastových</t>
  </si>
  <si>
    <t>753162274</t>
  </si>
  <si>
    <t>https://podminky.urs.cz/item/CS_URS_2023_02/776410811</t>
  </si>
  <si>
    <t>22</t>
  </si>
  <si>
    <t>776430811</t>
  </si>
  <si>
    <t>Demontáž soklíků nebo lišt hran schodišťových</t>
  </si>
  <si>
    <t>1466108058</t>
  </si>
  <si>
    <t>https://podminky.urs.cz/item/CS_URS_2023_02/776430811</t>
  </si>
  <si>
    <t>23</t>
  </si>
  <si>
    <t>776991821</t>
  </si>
  <si>
    <t>Ostatní práce odstranění lepidla ručně z podlah</t>
  </si>
  <si>
    <t>-2060454056</t>
  </si>
  <si>
    <t>https://podminky.urs.cz/item/CS_URS_2023_02/776991821</t>
  </si>
  <si>
    <t>24</t>
  </si>
  <si>
    <t>776991822</t>
  </si>
  <si>
    <t>Ostatní práce odstranění lepidla ručně ze schodišťových stupňů</t>
  </si>
  <si>
    <t>667900041</t>
  </si>
  <si>
    <t>https://podminky.urs.cz/item/CS_URS_2023_02/776991822</t>
  </si>
  <si>
    <t>781</t>
  </si>
  <si>
    <t>Dokončovací práce - obklady</t>
  </si>
  <si>
    <t>25</t>
  </si>
  <si>
    <t>781471810</t>
  </si>
  <si>
    <t>Demontáž obkladů z dlaždic keramických kladených do malty</t>
  </si>
  <si>
    <t>1555504955</t>
  </si>
  <si>
    <t>https://podminky.urs.cz/item/CS_URS_2023_02/781471810</t>
  </si>
  <si>
    <t>"Bod 9"8</t>
  </si>
  <si>
    <t>26</t>
  </si>
  <si>
    <t>781491814.R01</t>
  </si>
  <si>
    <t>Demontáž obkladů z obkladaček keramických kladených do malty zaříznutím</t>
  </si>
  <si>
    <t>-907767952</t>
  </si>
  <si>
    <t>"Bod 10"176,7</t>
  </si>
  <si>
    <t>M</t>
  </si>
  <si>
    <t>Práce a dodávky M</t>
  </si>
  <si>
    <t>46-M</t>
  </si>
  <si>
    <t>Zemní práce při extr.mont.pracích</t>
  </si>
  <si>
    <t>27</t>
  </si>
  <si>
    <t>468101323</t>
  </si>
  <si>
    <t>Vysekání rýh pro montáž trubek a kabelů v betonových podlahách a mazaninách hloubky přes 5 do 7 cm a šířky přes 10 do 15 cm</t>
  </si>
  <si>
    <t>64</t>
  </si>
  <si>
    <t>-978031452</t>
  </si>
  <si>
    <t>https://podminky.urs.cz/item/CS_URS_2023_02/468101323</t>
  </si>
  <si>
    <t>"Uzemnění"150</t>
  </si>
  <si>
    <t>D 1.1.2 - Nový stav</t>
  </si>
  <si>
    <t xml:space="preserve">    4 - Vodorovné konstrukce</t>
  </si>
  <si>
    <t xml:space="preserve">    998 - Přesun hmot</t>
  </si>
  <si>
    <t xml:space="preserve">    762 - Konstrukce tesařské</t>
  </si>
  <si>
    <t xml:space="preserve">    777 - Podlahy lité</t>
  </si>
  <si>
    <t xml:space="preserve">    784 - Dokončovací práce - malby a tapety</t>
  </si>
  <si>
    <t xml:space="preserve">    21-M - Elektromontáže</t>
  </si>
  <si>
    <t xml:space="preserve">    58-M - Revize vyhrazených technických zařízení</t>
  </si>
  <si>
    <t>Vodorovné konstrukce</t>
  </si>
  <si>
    <t>430321515</t>
  </si>
  <si>
    <t>Schodišťové konstrukce a rampy z betonu železového (bez výztuže) stupně, schodnice, ramena, podesty s nosníky tř. C 20/25</t>
  </si>
  <si>
    <t>-1081418686</t>
  </si>
  <si>
    <t>https://podminky.urs.cz/item/CS_URS_2023_02/430321515</t>
  </si>
  <si>
    <t>"Bod 17"2</t>
  </si>
  <si>
    <t>431351121</t>
  </si>
  <si>
    <t>Bednění podest, podstupňových desek a ramp včetně podpěrné konstrukce výšky do 4 m půdorysně přímočarých zřízení</t>
  </si>
  <si>
    <t>1871402670</t>
  </si>
  <si>
    <t>https://podminky.urs.cz/item/CS_URS_2023_02/431351121</t>
  </si>
  <si>
    <t>"Bod 17"10</t>
  </si>
  <si>
    <t>431351122</t>
  </si>
  <si>
    <t>Bednění podest, podstupňových desek a ramp včetně podpěrné konstrukce výšky do 4 m půdorysně přímočarých odstranění</t>
  </si>
  <si>
    <t>1367657584</t>
  </si>
  <si>
    <t>https://podminky.urs.cz/item/CS_URS_2023_02/431351122</t>
  </si>
  <si>
    <t>434351141</t>
  </si>
  <si>
    <t>Bednění stupňů betonovaných na podstupňové desce nebo na terénu půdorysně přímočarých zřízení</t>
  </si>
  <si>
    <t>903030281</t>
  </si>
  <si>
    <t>https://podminky.urs.cz/item/CS_URS_2023_02/434351141</t>
  </si>
  <si>
    <t>"Bod 17"25</t>
  </si>
  <si>
    <t>434351142</t>
  </si>
  <si>
    <t>Bednění stupňů betonovaných na podstupňové desce nebo na terénu půdorysně přímočarých odstranění</t>
  </si>
  <si>
    <t>179443459</t>
  </si>
  <si>
    <t>https://podminky.urs.cz/item/CS_URS_2023_02/434351142</t>
  </si>
  <si>
    <t>611311145</t>
  </si>
  <si>
    <t>Omítka vápenná vnitřních ploch nanášená ručně dvouvrstvá štuková, tloušťky jádrové omítky do 10 mm a tloušťky štuku do 3 mm schodišťových konstrukcí stropů, stěn, ramen nebo nosníků</t>
  </si>
  <si>
    <t>1520505966</t>
  </si>
  <si>
    <t>https://podminky.urs.cz/item/CS_URS_2023_02/611311145</t>
  </si>
  <si>
    <t>631311135</t>
  </si>
  <si>
    <t>Mazanina z betonu prostého bez zvýšených nároků na prostředí tl. přes 120 do 240 mm tř. C 20/25</t>
  </si>
  <si>
    <t>1116238651</t>
  </si>
  <si>
    <t>https://podminky.urs.cz/item/CS_URS_2023_02/631311135</t>
  </si>
  <si>
    <t>"Zaslepení průchodu stropem rušeného žlabu (který se nahrazuje žlaby 2 x 400/600)"1</t>
  </si>
  <si>
    <t>631311224</t>
  </si>
  <si>
    <t>Mazanina z betonu prostého se zvýšenými nároky na prostředí tl. přes 80 do 120 mm tř. C 25/30</t>
  </si>
  <si>
    <t>-1086608095</t>
  </si>
  <si>
    <t>https://podminky.urs.cz/item/CS_URS_2023_02/631311224</t>
  </si>
  <si>
    <t>"Uzemnění- zapravení rýhy"0,07*0,15*150</t>
  </si>
  <si>
    <t>632451031.R01</t>
  </si>
  <si>
    <t>Potěr cementový tixotropní vyrovnávací z malty (MC-15) v ploše o průměrné (střední) tl. od 10 do 20 mm</t>
  </si>
  <si>
    <t>343714720</t>
  </si>
  <si>
    <t>632451031.R02</t>
  </si>
  <si>
    <t>Dilatační a smršťovací spáry – zapravení, přiznání, vyplnění</t>
  </si>
  <si>
    <t>-1848518530</t>
  </si>
  <si>
    <t>"D4"243</t>
  </si>
  <si>
    <t>642944221</t>
  </si>
  <si>
    <t>Osazení ocelových dveřních zárubní lisovaných nebo z úhelníků dodatečně s vybetonováním prahu, plochy přes 2,5 m2</t>
  </si>
  <si>
    <t>765403862</t>
  </si>
  <si>
    <t>https://podminky.urs.cz/item/CS_URS_2023_02/642944221</t>
  </si>
  <si>
    <t>"T01"1</t>
  </si>
  <si>
    <t>55331715</t>
  </si>
  <si>
    <t>zárubeň dvoukřídlá ocelová pro dodatečnou montáž tl stěny 75-100mm rozměru 1600/1970, 2100mm</t>
  </si>
  <si>
    <t>-822784908</t>
  </si>
  <si>
    <t>998</t>
  </si>
  <si>
    <t>Přesun hmot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</si>
  <si>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</si>
  <si>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</si>
  <si>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1128459725</t>
  </si>
  <si>
    <t>https://podminky.urs.cz/item/CS_URS_2023_02/998011002</t>
  </si>
  <si>
    <t>762</t>
  </si>
  <si>
    <t>Konstrukce tesařské</t>
  </si>
  <si>
    <t>762621130</t>
  </si>
  <si>
    <t>Osazení dveří tesařských dvoukřídlových</t>
  </si>
  <si>
    <t>1653325174</t>
  </si>
  <si>
    <t>https://podminky.urs.cz/item/CS_URS_2023_02/762621130</t>
  </si>
  <si>
    <t>"T01"1,6*2,0</t>
  </si>
  <si>
    <t>61160884.R01</t>
  </si>
  <si>
    <t>dveře dvoukřídlé dřevěné, zasklení 2/3, bílé 1600x2000mm</t>
  </si>
  <si>
    <t>32</t>
  </si>
  <si>
    <t>2069814867</t>
  </si>
  <si>
    <t>771274123</t>
  </si>
  <si>
    <t>Montáž obkladů schodišť z dlaždic keramických lepených cementovým flexibilním lepidlem stupnic reliéfních nebo z dekorů, šířky přes 250 do 300 mm</t>
  </si>
  <si>
    <t>1607782735</t>
  </si>
  <si>
    <t>https://podminky.urs.cz/item/CS_URS_2023_02/771274123</t>
  </si>
  <si>
    <t>"Bod 3"32,16</t>
  </si>
  <si>
    <t>59761138</t>
  </si>
  <si>
    <t>schodovka keramická mrazuvzdorná do interiéru i exteriéru R10/A povrch reliéfní/matný tl do 10mm š přes 250 do 300mm dl přes 400 do 600mm</t>
  </si>
  <si>
    <t>-1958952886</t>
  </si>
  <si>
    <t>32,16*1,1 'Přepočtené koeficientem množství</t>
  </si>
  <si>
    <t>771274242</t>
  </si>
  <si>
    <t>Montáž obkladů schodišť z dlaždic keramických lepených cementovým flexibilním lepidlem podstupnic reliéfních nebo z dekorů, výšky přes 150 do 200 mm</t>
  </si>
  <si>
    <t>-1125398695</t>
  </si>
  <si>
    <t>https://podminky.urs.cz/item/CS_URS_2023_02/771274242</t>
  </si>
  <si>
    <t>59761172</t>
  </si>
  <si>
    <t>dlažba keramická slinutá mrazuvzdorná do interiéru i exteriéru R12/B povrch reliéfní/hladký tl do 10mm přes 9 do 12ks/m2</t>
  </si>
  <si>
    <t>-752111233</t>
  </si>
  <si>
    <t>771474213</t>
  </si>
  <si>
    <t>Montáž soklů z dlaždic keramických lepených cementovým flexibilním rychletuhnoucím lepidlem rovných, výšky přes 90 do 120 mm</t>
  </si>
  <si>
    <t>-857275482</t>
  </si>
  <si>
    <t>https://podminky.urs.cz/item/CS_URS_2023_02/771474213</t>
  </si>
  <si>
    <t>59761187</t>
  </si>
  <si>
    <t>sokl keramický mrazuvzdorný povrch hladký/lapovaný tl do 10mm výšky přes 90 do 120mm</t>
  </si>
  <si>
    <t>-1769581516</t>
  </si>
  <si>
    <t>25*1,1 'Přepočtené koeficientem množství</t>
  </si>
  <si>
    <t>771574536</t>
  </si>
  <si>
    <t>Montáž podlah z dlaždic keramických lepených cementovým flexibilním rychletuhnoucím lepidlem reliéfních nebo z dekorů, tloušťky do 10 mm přes 9 do 12 ks/m2</t>
  </si>
  <si>
    <t>549937676</t>
  </si>
  <si>
    <t>https://podminky.urs.cz/item/CS_URS_2023_02/771574536</t>
  </si>
  <si>
    <t>59761151</t>
  </si>
  <si>
    <t>dlažba keramická slinutá mrazuvzdorná do interiéru i exteriéru R9 povrch reliéfní/matný tl do 10mm přes 9 do 12ks/m2</t>
  </si>
  <si>
    <t>-1482604674</t>
  </si>
  <si>
    <t>15*1,1 'Přepočtené koeficientem množství</t>
  </si>
  <si>
    <t>998771102</t>
  </si>
  <si>
    <t>Přesun hmot pro podlahy z dlaždic stanovený z hmotnosti přesunovaného materiálu vodorovná dopravní vzdálenost do 50 m v objektech výšky přes 6 do 12 m</t>
  </si>
  <si>
    <t>-1034906684</t>
  </si>
  <si>
    <t>https://podminky.urs.cz/item/CS_URS_2023_02/998771102</t>
  </si>
  <si>
    <t>777</t>
  </si>
  <si>
    <t>Podlahy lité</t>
  </si>
  <si>
    <t>777111121</t>
  </si>
  <si>
    <t>Příprava podkladu před provedením litých podlah obroušení ruční ( v místě styku se stěnou, v rozích apod.)</t>
  </si>
  <si>
    <t>285339039</t>
  </si>
  <si>
    <t>https://podminky.urs.cz/item/CS_URS_2023_02/777111121</t>
  </si>
  <si>
    <t>777111123</t>
  </si>
  <si>
    <t>Příprava podkladu před provedením litých podlah obroušení strojní</t>
  </si>
  <si>
    <t>-134387401</t>
  </si>
  <si>
    <t>https://podminky.urs.cz/item/CS_URS_2023_02/777111123</t>
  </si>
  <si>
    <t>777511145.R01</t>
  </si>
  <si>
    <t>Krycí PUR protiskluzová stěrka 6mm</t>
  </si>
  <si>
    <t>1976444169</t>
  </si>
  <si>
    <t>28</t>
  </si>
  <si>
    <t>777511145.R02</t>
  </si>
  <si>
    <t>Krycí PUR protiskluzová stěrka 9mm</t>
  </si>
  <si>
    <t>483705046</t>
  </si>
  <si>
    <t>29</t>
  </si>
  <si>
    <t>777911113.R02</t>
  </si>
  <si>
    <t>Napojení na stěnu nebo sokl fabionem z PUR stěrky</t>
  </si>
  <si>
    <t>-1441251992</t>
  </si>
  <si>
    <t>30</t>
  </si>
  <si>
    <t>777911113.R01</t>
  </si>
  <si>
    <t>Napojení lité podlahy nerez. profil</t>
  </si>
  <si>
    <t>1970926360</t>
  </si>
  <si>
    <t>31</t>
  </si>
  <si>
    <t>130110599.N</t>
  </si>
  <si>
    <t>úhelník nerezový nerovnostranný 60x40x5mm</t>
  </si>
  <si>
    <t>-161574206</t>
  </si>
  <si>
    <t>Poznámka k položce:
Z07</t>
  </si>
  <si>
    <t>12*1,05 'Přepočtené koeficientem množství</t>
  </si>
  <si>
    <t>998777102</t>
  </si>
  <si>
    <t>Přesun hmot pro podlahy lité stanovený z hmotnosti přesunovaného materiálu vodorovná dopravní vzdálenost do 50 m v objektech výšky přes 6 do 12 m</t>
  </si>
  <si>
    <t>-225086441</t>
  </si>
  <si>
    <t>https://podminky.urs.cz/item/CS_URS_2023_02/998777102</t>
  </si>
  <si>
    <t>33</t>
  </si>
  <si>
    <t>781121011</t>
  </si>
  <si>
    <t>Příprava podkladu před provedením obkladu nátěr penetrační na stěnu</t>
  </si>
  <si>
    <t>-1808370650</t>
  </si>
  <si>
    <t>https://podminky.urs.cz/item/CS_URS_2023_02/781121011</t>
  </si>
  <si>
    <t>34</t>
  </si>
  <si>
    <t>781473114</t>
  </si>
  <si>
    <t>Montáž obkladů vnitřních stěn z dlaždic keramických lepených standardním lepidlem hladkých přes 19 do 22 ks/m2</t>
  </si>
  <si>
    <t>1194244856</t>
  </si>
  <si>
    <t>https://podminky.urs.cz/item/CS_URS_2023_02/781473114</t>
  </si>
  <si>
    <t>"Bod 11"(0,8+1,97+1,97)*0,5</t>
  </si>
  <si>
    <t>35</t>
  </si>
  <si>
    <t>59761040</t>
  </si>
  <si>
    <t>obklad keramický hladký přes 19 do 22ks/m2</t>
  </si>
  <si>
    <t>-183484988</t>
  </si>
  <si>
    <t>10,37*1,1 'Přepočtené koeficientem množství</t>
  </si>
  <si>
    <t>36</t>
  </si>
  <si>
    <t>781492211</t>
  </si>
  <si>
    <t>Obklad - dokončující práce montáž profilu lepeného flexibilním cementovým lepidlem rohového</t>
  </si>
  <si>
    <t>-1787448822</t>
  </si>
  <si>
    <t>https://podminky.urs.cz/item/CS_URS_2023_02/781492211</t>
  </si>
  <si>
    <t>"Z06"38*1,5</t>
  </si>
  <si>
    <t>37</t>
  </si>
  <si>
    <t>194160199.N</t>
  </si>
  <si>
    <t>nerezová ocel AISI 304 (ČSN 17240, 17241), 1 500 x 45 x 1 mm.,Horní ukončení do špičky, strany mírně ohraněné ke zdi</t>
  </si>
  <si>
    <t>-1739351554</t>
  </si>
  <si>
    <t>57*1,05 'Přepočtené koeficientem množství</t>
  </si>
  <si>
    <t>784</t>
  </si>
  <si>
    <t>Dokončovací práce - malby a tapety</t>
  </si>
  <si>
    <t>38</t>
  </si>
  <si>
    <t>784111031</t>
  </si>
  <si>
    <t>Omytí podkladu omytí v místnostech výšky do 3,80 m</t>
  </si>
  <si>
    <t>-1869588222</t>
  </si>
  <si>
    <t>https://podminky.urs.cz/item/CS_URS_2023_02/784111031</t>
  </si>
  <si>
    <t>"Bod 17"40</t>
  </si>
  <si>
    <t>39</t>
  </si>
  <si>
    <t>784111037</t>
  </si>
  <si>
    <t>Omytí podkladu omytí na schodišti o výšce podlaží do 3,80 m</t>
  </si>
  <si>
    <t>450214125</t>
  </si>
  <si>
    <t>https://podminky.urs.cz/item/CS_URS_2023_02/784111037</t>
  </si>
  <si>
    <t>"Bod 17"30</t>
  </si>
  <si>
    <t>40</t>
  </si>
  <si>
    <t>784181101</t>
  </si>
  <si>
    <t>Penetrace podkladu jednonásobná základní akrylátová bezbarvá v místnostech výšky do 3,80 m</t>
  </si>
  <si>
    <t>-1455562713</t>
  </si>
  <si>
    <t>https://podminky.urs.cz/item/CS_URS_2023_02/784181101</t>
  </si>
  <si>
    <t>41</t>
  </si>
  <si>
    <t>784181107</t>
  </si>
  <si>
    <t>Penetrace podkladu jednonásobná základní akrylátová bezbarvá na schodišti o výšce podlaží do 3,80 m</t>
  </si>
  <si>
    <t>419650713</t>
  </si>
  <si>
    <t>https://podminky.urs.cz/item/CS_URS_2023_02/784181107</t>
  </si>
  <si>
    <t>42</t>
  </si>
  <si>
    <t>784211001</t>
  </si>
  <si>
    <t>Malby z malířských směsí oděruvzdorných za mokra jednonásobné, bílé za mokra odruvzdorné výborně v místnostech výšky do 3,80 m</t>
  </si>
  <si>
    <t>367083299</t>
  </si>
  <si>
    <t>https://podminky.urs.cz/item/CS_URS_2023_02/784211001</t>
  </si>
  <si>
    <t>43</t>
  </si>
  <si>
    <t>784211017</t>
  </si>
  <si>
    <t>Malby z malířských směsí oděruvzdorných za mokra jednonásobné, bílé za mokra oděruvzdorné velmi dobře na schodišti o výšce podlaží do 3,80 m</t>
  </si>
  <si>
    <t>136292591</t>
  </si>
  <si>
    <t>https://podminky.urs.cz/item/CS_URS_2023_02/784211017</t>
  </si>
  <si>
    <t>21-M</t>
  </si>
  <si>
    <t>Elektromontáže</t>
  </si>
  <si>
    <t>44</t>
  </si>
  <si>
    <t>210801311</t>
  </si>
  <si>
    <t>Montáž izolovaných vodičů měděných do 1 kV bez ukončení uložených volně plných nebo laněných s PVC pláštěm, bezhalogenových, ohniodolných (např. CY, CHAH-V) průřezu žíly 1,5 až 16 mm2</t>
  </si>
  <si>
    <t>1886348477</t>
  </si>
  <si>
    <t>https://podminky.urs.cz/item/CS_URS_2023_02/210801311</t>
  </si>
  <si>
    <t>45</t>
  </si>
  <si>
    <t>34141043</t>
  </si>
  <si>
    <t>vodič propojovací jádro Cu plné dvojitá izolace PVC 450/750V (CYY) 1x4mm2</t>
  </si>
  <si>
    <t>128</t>
  </si>
  <si>
    <t>-1955697264</t>
  </si>
  <si>
    <t>150*1,15 'Přepočtené koeficientem množství</t>
  </si>
  <si>
    <t>58-M</t>
  </si>
  <si>
    <t>Revize vyhrazených technických zařízení</t>
  </si>
  <si>
    <t>46</t>
  </si>
  <si>
    <t>580106010</t>
  </si>
  <si>
    <t>Měření při revizích zemního přechodového odporu uzemnění ochranného nebo pracovního</t>
  </si>
  <si>
    <t>měření</t>
  </si>
  <si>
    <t>896479949</t>
  </si>
  <si>
    <t>https://podminky.urs.cz/item/CS_URS_2023_02/580106010</t>
  </si>
  <si>
    <t>D 1.4 - Technika prostředí staveb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</si>
  <si>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</si>
  <si>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</si>
  <si>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</si>
  <si>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>965041421</t>
  </si>
  <si>
    <t>Bourání mazanin škvárobetonových tl. přes 100 mm, plochy do 1 m2</t>
  </si>
  <si>
    <t>-747068689</t>
  </si>
  <si>
    <t>https://podminky.urs.cz/item/CS_URS_2023_02/965041421</t>
  </si>
  <si>
    <t>"Vybourání stáv. vpusti"(0,3*0,3*0,5)*(4+2)</t>
  </si>
  <si>
    <t>"Vybourání stáv. žlabu"(3,2+0,24*0,25)*2</t>
  </si>
  <si>
    <t>"Vybourání stáv. žlabu"(2,3+0,24*0,25)*1</t>
  </si>
  <si>
    <t>969041112</t>
  </si>
  <si>
    <t>Vybourání vnitřního potrubí včetně vysekání drážky plastového přes DN 50 do DN 100</t>
  </si>
  <si>
    <t>1527618059</t>
  </si>
  <si>
    <t>https://podminky.urs.cz/item/CS_URS_2023_02/969041112</t>
  </si>
  <si>
    <t>"horizontální vedení"1,6+1,7</t>
  </si>
  <si>
    <t>"vertikální vedení"3*(3,0+0,3+0,3)+1,5+1,5</t>
  </si>
  <si>
    <t>"Bod 12"1,5</t>
  </si>
  <si>
    <t>"Bod 13"1,5</t>
  </si>
  <si>
    <t>972055241</t>
  </si>
  <si>
    <t>Vybourání otvorů ve stropech nebo klenbách železobetonových ve stropech z dutých prefabrikátů, plochy do 0,09 m2, tl. přes 120 mm</t>
  </si>
  <si>
    <t>-1127112127</t>
  </si>
  <si>
    <t>https://podminky.urs.cz/item/CS_URS_2023_02/972055241</t>
  </si>
  <si>
    <t>"nové prostupy"7</t>
  </si>
  <si>
    <t>1313664294</t>
  </si>
  <si>
    <t>738015133</t>
  </si>
  <si>
    <t>264165337</t>
  </si>
  <si>
    <t>15,236*9 'Přepočtené koeficientem množství</t>
  </si>
  <si>
    <t>1049640432</t>
  </si>
  <si>
    <t>713</t>
  </si>
  <si>
    <t>Izolace tepelné</t>
  </si>
  <si>
    <t>713400991</t>
  </si>
  <si>
    <t>Oprava izolace potrubí Příplatek k cenám izolací potrubí s povrchovou úpravou za správkový kus vyspravení ostatní</t>
  </si>
  <si>
    <t>-1974841140</t>
  </si>
  <si>
    <t>https://podminky.urs.cz/item/CS_URS_2023_02/713400991</t>
  </si>
  <si>
    <t>"Zaříznutí nové PUR podlahy kolem všech prostupů a utěsnění kolem všech prostupů"20</t>
  </si>
  <si>
    <t>721</t>
  </si>
  <si>
    <t>Zdravotechnika - vnitřní kanalizace</t>
  </si>
  <si>
    <t>721141103</t>
  </si>
  <si>
    <t>Potrubí z litinových trub bezhrdlových odpadní DN 100</t>
  </si>
  <si>
    <t>62577296</t>
  </si>
  <si>
    <t>https://podminky.urs.cz/item/CS_URS_2023_02/721141103</t>
  </si>
  <si>
    <t>721171803</t>
  </si>
  <si>
    <t>Demontáž potrubí z novodurových trub odpadních nebo připojovacích do D 75</t>
  </si>
  <si>
    <t>1450049116</t>
  </si>
  <si>
    <t>https://podminky.urs.cz/item/CS_URS_2023_02/721171803</t>
  </si>
  <si>
    <t>"body 12+13"1,5+1,5</t>
  </si>
  <si>
    <t>721171808</t>
  </si>
  <si>
    <t>Demontáž potrubí z novodurových trub odpadních nebo připojovacích přes 75 do D 114</t>
  </si>
  <si>
    <t>-863002872</t>
  </si>
  <si>
    <t>https://podminky.urs.cz/item/CS_URS_2023_02/721171808</t>
  </si>
  <si>
    <t>"vertikální vedení"3*(3,0+0,3+0,3)</t>
  </si>
  <si>
    <t>721174004</t>
  </si>
  <si>
    <t>Potrubí z trub polypropylenových svodné (ležaté) DN 75</t>
  </si>
  <si>
    <t>-707241787</t>
  </si>
  <si>
    <t>https://podminky.urs.cz/item/CS_URS_2023_02/721174004</t>
  </si>
  <si>
    <t>721174005</t>
  </si>
  <si>
    <t>Potrubí z trub polypropylenových svodné (ležaté) DN 110</t>
  </si>
  <si>
    <t>558541995</t>
  </si>
  <si>
    <t>https://podminky.urs.cz/item/CS_URS_2023_02/721174005</t>
  </si>
  <si>
    <t>721174043</t>
  </si>
  <si>
    <t>Potrubí z trub polypropylenových připojovací DN 50</t>
  </si>
  <si>
    <t>-1080251705</t>
  </si>
  <si>
    <t>https://podminky.urs.cz/item/CS_URS_2023_02/721174043</t>
  </si>
  <si>
    <t>"výkres bouracích prací"1,3</t>
  </si>
  <si>
    <t>721210813</t>
  </si>
  <si>
    <t>Demontáž kanalizačního příslušenství vpustí podlahových z kyselinovzdorné kameniny DN 100</t>
  </si>
  <si>
    <t>1662690036</t>
  </si>
  <si>
    <t>https://podminky.urs.cz/item/CS_URS_2023_02/721210813</t>
  </si>
  <si>
    <t>721210819.R01</t>
  </si>
  <si>
    <t>Demontáž kanalizačního příslušenství podlahového žlabu</t>
  </si>
  <si>
    <t>1534114311</t>
  </si>
  <si>
    <t>721211421.R01</t>
  </si>
  <si>
    <t>Podlahové vpusti se svislým odtokem DN 50/75/110 mřížka nerez 200 x 200</t>
  </si>
  <si>
    <t>-417558018</t>
  </si>
  <si>
    <t>"Liniový žlab"1</t>
  </si>
  <si>
    <t>721211422.R01</t>
  </si>
  <si>
    <t>Podlahové vpusti se svislým odtokem DN 50/75/110 mřížka nerez 300 x 300</t>
  </si>
  <si>
    <t>-102794592</t>
  </si>
  <si>
    <t>Poznámka k položce:
Z05
NEREZOVÁ VPUST
Vnější rozměry 300 x 300 mm.
Nerezová ocel AISI 304 (ČSN 17240, 17241), tl. 1,5 mm.
Tepelná odolnost 100 °C.
Rozměr mřížkového roštu 248 x 248 mm.
Protiskluznost R11.
Třída zátěže min. L 15 dle ČSN 1253.
Stavitelné nohy a kotvení á min. 1 m.
Se zápachovou uzávěrou a kalovým košem na zachycení nečistot.</t>
  </si>
  <si>
    <t>721290111</t>
  </si>
  <si>
    <t>Zkouška těsnosti kanalizace v objektech vodou do DN 125</t>
  </si>
  <si>
    <t>1311229005</t>
  </si>
  <si>
    <t>https://podminky.urs.cz/item/CS_URS_2023_02/721290111</t>
  </si>
  <si>
    <t>18+6,1+2+1,6+5,3</t>
  </si>
  <si>
    <t>727</t>
  </si>
  <si>
    <t>Zdravotechnika - požární ochrana</t>
  </si>
  <si>
    <t>727113048.R01</t>
  </si>
  <si>
    <t>Trubní ucpávka ocelového potrubí s nehořlavou izolací DN 150 stropem</t>
  </si>
  <si>
    <t>-1707986867</t>
  </si>
  <si>
    <t>těsnící hmota na bázi polymerů</t>
  </si>
  <si>
    <t>dvousložkový, trvale pružný PUR tmel</t>
  </si>
  <si>
    <t>PVC/ocel. chránící potrubí</t>
  </si>
  <si>
    <t>"nové prostupy (detail č. 10, výkres D 1.1.09)"20</t>
  </si>
  <si>
    <t>771591444</t>
  </si>
  <si>
    <t>Liniové odvodnění odvodňovacím žlabem s napojením na kontaktní izolaci pro bezbariérové sprchy v úrovni podlahy s horizontálním nebo vertikálním odtokem s bezrámovým krytem a nosičem pro nalepení dlažby délky 1500 mm</t>
  </si>
  <si>
    <t>-721840117</t>
  </si>
  <si>
    <t>https://podminky.urs.cz/item/CS_URS_2023_02/771591444</t>
  </si>
  <si>
    <t>Poznámka k položce:
Popis viz. Technická zpráva.</t>
  </si>
  <si>
    <t>59054641.R01</t>
  </si>
  <si>
    <t>NEREZOVÝ ŠTĚRBINOVÝ ŽLAB Délka 1 500 mm.Nerezová ocel AISI 304 (ČSN 17240, 17241), tl. 1,5 mm</t>
  </si>
  <si>
    <t>-831633053</t>
  </si>
  <si>
    <t>Poznámka k položce:
Z04
Tepelná odolnost 100 °C.
Odtokový díl 200 x 200 mm, situovaný uprostřed.
Velikost oka roštu 25 x 25 mm.
Protiskluznost R11.
Třída zátěže min. L 15 dle ČSN 1253.
Stavitelné nohy a kotvení žlabu á min. 1 m.
Se zápachovou uzávěrou a kalovým košem na zachycení nečistot.</t>
  </si>
  <si>
    <t>771591481</t>
  </si>
  <si>
    <t>Liniové odvodnění odvodňovacím žlabem montáž odvodňovacího žlabu</t>
  </si>
  <si>
    <t>827156698</t>
  </si>
  <si>
    <t>https://podminky.urs.cz/item/CS_URS_2023_02/771591481</t>
  </si>
  <si>
    <t>59054641.R02a</t>
  </si>
  <si>
    <t>NEREZOVÝ ŽLAB vnější rozměry 3200 x 400 mm</t>
  </si>
  <si>
    <t>1595791721</t>
  </si>
  <si>
    <t>Poznámka k položce:
Z01
Nerezová ocel AISI 304 (ČSN 17240, 17241), tl. 1,5 mm.
Tepelná odolnost 100 °C.
Rozměr mřížkového roštu 348 x 629 mm - 5 roštů pro 1 žlab.
Velikost oka roštu 25 x 25 mm.
Protiskluznost R11.
Třída zátěže min. L 15 dle ČSN 1253.
Stavitelné nohy a kotvení žlabu á min. 1 m.
Se zápachovou uzávěrou a kalovým košem na zachycení nečistot.</t>
  </si>
  <si>
    <t>59054641.R02b</t>
  </si>
  <si>
    <t>-1609685667</t>
  </si>
  <si>
    <t>Poznámka k položce:
Z02
Nerezová ocel AISI 304 (ČSN 17240, 17241), tl. 1,5 mm.
Tepelná odolnost 100 °C.
Rozměr mřížkového roštu 348 x 629 mm - 5 roštů pro 1 žlab.
Velikost oka roštu 25 x 25 mm.
Protiskluznost R11.
Třída zátěže min. L 15 dle ČSN 1253.
Stavitelné nohy a kotvení žlabu á min. 1 m.
Se zápachovou uzávěrou a kalovým košem na zachycení nečistot.</t>
  </si>
  <si>
    <t>59054641.R03</t>
  </si>
  <si>
    <t>NEREZOVÝ ŽLAB vnější rozměry 400 x 600 mm</t>
  </si>
  <si>
    <t>74315083</t>
  </si>
  <si>
    <t>Poznámka k položce:
Z03
Nerezová ocel AISI 304 (ČSN 17240, 17241), tl. 1,5 mm.
Tepelná odolnost 100 °C.
Rozměr mřížkového roštu 348 x 548 mm - 1 rošt pro 1 žlab.
Velikost oka roštu 25 x 25 mm.
Protiskluznost R11.
Třída zátěže min. L 15 dle ČSN 1253.
Stavitelné nohy a kotvení žlabu á min. 1 m.
Se zápachovou uzávěrou a kalovým košem na zachycení nečistot.</t>
  </si>
  <si>
    <t>VRN - Vedlejší rozpočtové náklady</t>
  </si>
  <si>
    <t>1.1 - Zařízení staveniště</t>
  </si>
  <si>
    <t xml:space="preserve">    1.1.1 - Zřízení,údržba a odstranění prostor dodavatele</t>
  </si>
  <si>
    <t xml:space="preserve">    1.1.2 - Napojení zařízení staveniště na media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</si>
  <si>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</si>
  <si>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</si>
  <si>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</si>
  <si>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1.1</t>
  </si>
  <si>
    <t>Zařízení staveniště</t>
  </si>
  <si>
    <t>1.1.1</t>
  </si>
  <si>
    <t>Zřízení,údržba a odstranění prostor dodavatele</t>
  </si>
  <si>
    <t>001</t>
  </si>
  <si>
    <t>ZS zhotovitele - sociální objekty</t>
  </si>
  <si>
    <t>kpl</t>
  </si>
  <si>
    <t>969352265</t>
  </si>
  <si>
    <t>Poznámka k položce:
Převlékárny, sociální objekty, Kancelář pro stavbyvedoucího a mistra, Mobilní WC na stavbě-pronájem apod.</t>
  </si>
  <si>
    <t>002</t>
  </si>
  <si>
    <t>ZS zhotovitele - provozní objekty ZS</t>
  </si>
  <si>
    <t>-334717312</t>
  </si>
  <si>
    <t>Poznámka k položce:
Volné sklady, skládky materiálu.</t>
  </si>
  <si>
    <t>003</t>
  </si>
  <si>
    <t>Pronájem veřejných ploch pro zařízení staveniště</t>
  </si>
  <si>
    <t>1225221772</t>
  </si>
  <si>
    <t>Poznámka k položce:
Poplatky majiteli veřejných pozemků za dočasný pronájem ploch pro zařízení staveniště.</t>
  </si>
  <si>
    <t>1.1.2</t>
  </si>
  <si>
    <t>Napojení zařízení staveniště na media</t>
  </si>
  <si>
    <t>004</t>
  </si>
  <si>
    <t>Elektrická energie</t>
  </si>
  <si>
    <t>797650905</t>
  </si>
  <si>
    <t>Poznámka k položce:
Napojení na stávající rozvody nn v bezprostředním okolí staveniště.</t>
  </si>
  <si>
    <t>VRN1</t>
  </si>
  <si>
    <t>Průzkumné, geodetické a projektové práce</t>
  </si>
  <si>
    <t>013294000.1</t>
  </si>
  <si>
    <t>Fotodokumentace stavby</t>
  </si>
  <si>
    <t>stavba</t>
  </si>
  <si>
    <t>1024</t>
  </si>
  <si>
    <t>-1394046932</t>
  </si>
  <si>
    <t>VRN4</t>
  </si>
  <si>
    <t>Inženýrská činnost</t>
  </si>
  <si>
    <t>042503000</t>
  </si>
  <si>
    <t>Plán BOZP na staveništi</t>
  </si>
  <si>
    <t>-467196064</t>
  </si>
  <si>
    <t>042503000.1</t>
  </si>
  <si>
    <t>Havarijní plán stavby</t>
  </si>
  <si>
    <t>-1533175130</t>
  </si>
  <si>
    <t>VRN7</t>
  </si>
  <si>
    <t>Provozní vlivy</t>
  </si>
  <si>
    <t>071203000</t>
  </si>
  <si>
    <t>Provoz dalšího subjektu</t>
  </si>
  <si>
    <t>-1760549957</t>
  </si>
  <si>
    <t>Poznámka k položce:
Vliv investora.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</si>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</sst>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62051116" TargetMode="External" /><Relationship Id="rId2" Type="http://schemas.openxmlformats.org/officeDocument/2006/relationships/hyperlink" Target="https://podminky.urs.cz/item/CS_URS_2023_02/964011231" TargetMode="External" /><Relationship Id="rId3" Type="http://schemas.openxmlformats.org/officeDocument/2006/relationships/hyperlink" Target="https://podminky.urs.cz/item/CS_URS_2023_02/965043321" TargetMode="External" /><Relationship Id="rId4" Type="http://schemas.openxmlformats.org/officeDocument/2006/relationships/hyperlink" Target="https://podminky.urs.cz/item/CS_URS_2023_02/965046111" TargetMode="External" /><Relationship Id="rId5" Type="http://schemas.openxmlformats.org/officeDocument/2006/relationships/hyperlink" Target="https://podminky.urs.cz/item/CS_URS_2023_02/965046119" TargetMode="External" /><Relationship Id="rId6" Type="http://schemas.openxmlformats.org/officeDocument/2006/relationships/hyperlink" Target="https://podminky.urs.cz/item/CS_URS_2023_02/967042713" TargetMode="External" /><Relationship Id="rId7" Type="http://schemas.openxmlformats.org/officeDocument/2006/relationships/hyperlink" Target="https://podminky.urs.cz/item/CS_URS_2023_02/968072455" TargetMode="External" /><Relationship Id="rId8" Type="http://schemas.openxmlformats.org/officeDocument/2006/relationships/hyperlink" Target="https://podminky.urs.cz/item/CS_URS_2023_02/968072456" TargetMode="External" /><Relationship Id="rId9" Type="http://schemas.openxmlformats.org/officeDocument/2006/relationships/hyperlink" Target="https://podminky.urs.cz/item/CS_URS_2023_02/977311114" TargetMode="External" /><Relationship Id="rId10" Type="http://schemas.openxmlformats.org/officeDocument/2006/relationships/hyperlink" Target="https://podminky.urs.cz/item/CS_URS_2023_02/997013211" TargetMode="External" /><Relationship Id="rId11" Type="http://schemas.openxmlformats.org/officeDocument/2006/relationships/hyperlink" Target="https://podminky.urs.cz/item/CS_URS_2023_02/997013501" TargetMode="External" /><Relationship Id="rId12" Type="http://schemas.openxmlformats.org/officeDocument/2006/relationships/hyperlink" Target="https://podminky.urs.cz/item/CS_URS_2023_02/997013509" TargetMode="External" /><Relationship Id="rId13" Type="http://schemas.openxmlformats.org/officeDocument/2006/relationships/hyperlink" Target="https://podminky.urs.cz/item/CS_URS_2023_02/997013871" TargetMode="External" /><Relationship Id="rId14" Type="http://schemas.openxmlformats.org/officeDocument/2006/relationships/hyperlink" Target="https://podminky.urs.cz/item/CS_URS_2023_02/766691914" TargetMode="External" /><Relationship Id="rId15" Type="http://schemas.openxmlformats.org/officeDocument/2006/relationships/hyperlink" Target="https://podminky.urs.cz/item/CS_URS_2023_02/771571810" TargetMode="External" /><Relationship Id="rId16" Type="http://schemas.openxmlformats.org/officeDocument/2006/relationships/hyperlink" Target="https://podminky.urs.cz/item/CS_URS_2023_02/776111116" TargetMode="External" /><Relationship Id="rId17" Type="http://schemas.openxmlformats.org/officeDocument/2006/relationships/hyperlink" Target="https://podminky.urs.cz/item/CS_URS_2023_02/776111126" TargetMode="External" /><Relationship Id="rId18" Type="http://schemas.openxmlformats.org/officeDocument/2006/relationships/hyperlink" Target="https://podminky.urs.cz/item/CS_URS_2023_02/776201812" TargetMode="External" /><Relationship Id="rId19" Type="http://schemas.openxmlformats.org/officeDocument/2006/relationships/hyperlink" Target="https://podminky.urs.cz/item/CS_URS_2023_02/776301812" TargetMode="External" /><Relationship Id="rId20" Type="http://schemas.openxmlformats.org/officeDocument/2006/relationships/hyperlink" Target="https://podminky.urs.cz/item/CS_URS_2023_02/776410811" TargetMode="External" /><Relationship Id="rId21" Type="http://schemas.openxmlformats.org/officeDocument/2006/relationships/hyperlink" Target="https://podminky.urs.cz/item/CS_URS_2023_02/776430811" TargetMode="External" /><Relationship Id="rId22" Type="http://schemas.openxmlformats.org/officeDocument/2006/relationships/hyperlink" Target="https://podminky.urs.cz/item/CS_URS_2023_02/776991821" TargetMode="External" /><Relationship Id="rId23" Type="http://schemas.openxmlformats.org/officeDocument/2006/relationships/hyperlink" Target="https://podminky.urs.cz/item/CS_URS_2023_02/776991822" TargetMode="External" /><Relationship Id="rId24" Type="http://schemas.openxmlformats.org/officeDocument/2006/relationships/hyperlink" Target="https://podminky.urs.cz/item/CS_URS_2023_02/781471810" TargetMode="External" /><Relationship Id="rId25" Type="http://schemas.openxmlformats.org/officeDocument/2006/relationships/hyperlink" Target="https://podminky.urs.cz/item/CS_URS_2023_02/468101323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430321515" TargetMode="External" /><Relationship Id="rId2" Type="http://schemas.openxmlformats.org/officeDocument/2006/relationships/hyperlink" Target="https://podminky.urs.cz/item/CS_URS_2023_02/431351121" TargetMode="External" /><Relationship Id="rId3" Type="http://schemas.openxmlformats.org/officeDocument/2006/relationships/hyperlink" Target="https://podminky.urs.cz/item/CS_URS_2023_02/431351122" TargetMode="External" /><Relationship Id="rId4" Type="http://schemas.openxmlformats.org/officeDocument/2006/relationships/hyperlink" Target="https://podminky.urs.cz/item/CS_URS_2023_02/434351141" TargetMode="External" /><Relationship Id="rId5" Type="http://schemas.openxmlformats.org/officeDocument/2006/relationships/hyperlink" Target="https://podminky.urs.cz/item/CS_URS_2023_02/434351142" TargetMode="External" /><Relationship Id="rId6" Type="http://schemas.openxmlformats.org/officeDocument/2006/relationships/hyperlink" Target="https://podminky.urs.cz/item/CS_URS_2023_02/611311145" TargetMode="External" /><Relationship Id="rId7" Type="http://schemas.openxmlformats.org/officeDocument/2006/relationships/hyperlink" Target="https://podminky.urs.cz/item/CS_URS_2023_02/631311135" TargetMode="External" /><Relationship Id="rId8" Type="http://schemas.openxmlformats.org/officeDocument/2006/relationships/hyperlink" Target="https://podminky.urs.cz/item/CS_URS_2023_02/631311224" TargetMode="External" /><Relationship Id="rId9" Type="http://schemas.openxmlformats.org/officeDocument/2006/relationships/hyperlink" Target="https://podminky.urs.cz/item/CS_URS_2023_02/642944221" TargetMode="External" /><Relationship Id="rId10" Type="http://schemas.openxmlformats.org/officeDocument/2006/relationships/hyperlink" Target="https://podminky.urs.cz/item/CS_URS_2023_02/998011002" TargetMode="External" /><Relationship Id="rId11" Type="http://schemas.openxmlformats.org/officeDocument/2006/relationships/hyperlink" Target="https://podminky.urs.cz/item/CS_URS_2023_02/762621130" TargetMode="External" /><Relationship Id="rId12" Type="http://schemas.openxmlformats.org/officeDocument/2006/relationships/hyperlink" Target="https://podminky.urs.cz/item/CS_URS_2023_02/771274123" TargetMode="External" /><Relationship Id="rId13" Type="http://schemas.openxmlformats.org/officeDocument/2006/relationships/hyperlink" Target="https://podminky.urs.cz/item/CS_URS_2023_02/771274242" TargetMode="External" /><Relationship Id="rId14" Type="http://schemas.openxmlformats.org/officeDocument/2006/relationships/hyperlink" Target="https://podminky.urs.cz/item/CS_URS_2023_02/771474213" TargetMode="External" /><Relationship Id="rId15" Type="http://schemas.openxmlformats.org/officeDocument/2006/relationships/hyperlink" Target="https://podminky.urs.cz/item/CS_URS_2023_02/771574536" TargetMode="External" /><Relationship Id="rId16" Type="http://schemas.openxmlformats.org/officeDocument/2006/relationships/hyperlink" Target="https://podminky.urs.cz/item/CS_URS_2023_02/998771102" TargetMode="External" /><Relationship Id="rId17" Type="http://schemas.openxmlformats.org/officeDocument/2006/relationships/hyperlink" Target="https://podminky.urs.cz/item/CS_URS_2023_02/777111121" TargetMode="External" /><Relationship Id="rId18" Type="http://schemas.openxmlformats.org/officeDocument/2006/relationships/hyperlink" Target="https://podminky.urs.cz/item/CS_URS_2023_02/777111123" TargetMode="External" /><Relationship Id="rId19" Type="http://schemas.openxmlformats.org/officeDocument/2006/relationships/hyperlink" Target="https://podminky.urs.cz/item/CS_URS_2023_02/998777102" TargetMode="External" /><Relationship Id="rId20" Type="http://schemas.openxmlformats.org/officeDocument/2006/relationships/hyperlink" Target="https://podminky.urs.cz/item/CS_URS_2023_02/781121011" TargetMode="External" /><Relationship Id="rId21" Type="http://schemas.openxmlformats.org/officeDocument/2006/relationships/hyperlink" Target="https://podminky.urs.cz/item/CS_URS_2023_02/781473114" TargetMode="External" /><Relationship Id="rId22" Type="http://schemas.openxmlformats.org/officeDocument/2006/relationships/hyperlink" Target="https://podminky.urs.cz/item/CS_URS_2023_02/781492211" TargetMode="External" /><Relationship Id="rId23" Type="http://schemas.openxmlformats.org/officeDocument/2006/relationships/hyperlink" Target="https://podminky.urs.cz/item/CS_URS_2023_02/784111031" TargetMode="External" /><Relationship Id="rId24" Type="http://schemas.openxmlformats.org/officeDocument/2006/relationships/hyperlink" Target="https://podminky.urs.cz/item/CS_URS_2023_02/784111037" TargetMode="External" /><Relationship Id="rId25" Type="http://schemas.openxmlformats.org/officeDocument/2006/relationships/hyperlink" Target="https://podminky.urs.cz/item/CS_URS_2023_02/784181101" TargetMode="External" /><Relationship Id="rId26" Type="http://schemas.openxmlformats.org/officeDocument/2006/relationships/hyperlink" Target="https://podminky.urs.cz/item/CS_URS_2023_02/784181107" TargetMode="External" /><Relationship Id="rId27" Type="http://schemas.openxmlformats.org/officeDocument/2006/relationships/hyperlink" Target="https://podminky.urs.cz/item/CS_URS_2023_02/784211001" TargetMode="External" /><Relationship Id="rId28" Type="http://schemas.openxmlformats.org/officeDocument/2006/relationships/hyperlink" Target="https://podminky.urs.cz/item/CS_URS_2023_02/784211017" TargetMode="External" /><Relationship Id="rId29" Type="http://schemas.openxmlformats.org/officeDocument/2006/relationships/hyperlink" Target="https://podminky.urs.cz/item/CS_URS_2023_02/210801311" TargetMode="External" /><Relationship Id="rId30" Type="http://schemas.openxmlformats.org/officeDocument/2006/relationships/hyperlink" Target="https://podminky.urs.cz/item/CS_URS_2023_02/580106010" TargetMode="External" /><Relationship Id="rId3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65041421" TargetMode="External" /><Relationship Id="rId2" Type="http://schemas.openxmlformats.org/officeDocument/2006/relationships/hyperlink" Target="https://podminky.urs.cz/item/CS_URS_2023_02/969041112" TargetMode="External" /><Relationship Id="rId3" Type="http://schemas.openxmlformats.org/officeDocument/2006/relationships/hyperlink" Target="https://podminky.urs.cz/item/CS_URS_2023_02/972055241" TargetMode="External" /><Relationship Id="rId4" Type="http://schemas.openxmlformats.org/officeDocument/2006/relationships/hyperlink" Target="https://podminky.urs.cz/item/CS_URS_2023_02/997013211" TargetMode="External" /><Relationship Id="rId5" Type="http://schemas.openxmlformats.org/officeDocument/2006/relationships/hyperlink" Target="https://podminky.urs.cz/item/CS_URS_2023_02/997013501" TargetMode="External" /><Relationship Id="rId6" Type="http://schemas.openxmlformats.org/officeDocument/2006/relationships/hyperlink" Target="https://podminky.urs.cz/item/CS_URS_2023_02/997013509" TargetMode="External" /><Relationship Id="rId7" Type="http://schemas.openxmlformats.org/officeDocument/2006/relationships/hyperlink" Target="https://podminky.urs.cz/item/CS_URS_2023_02/997013871" TargetMode="External" /><Relationship Id="rId8" Type="http://schemas.openxmlformats.org/officeDocument/2006/relationships/hyperlink" Target="https://podminky.urs.cz/item/CS_URS_2023_02/713400991" TargetMode="External" /><Relationship Id="rId9" Type="http://schemas.openxmlformats.org/officeDocument/2006/relationships/hyperlink" Target="https://podminky.urs.cz/item/CS_URS_2023_02/721141103" TargetMode="External" /><Relationship Id="rId10" Type="http://schemas.openxmlformats.org/officeDocument/2006/relationships/hyperlink" Target="https://podminky.urs.cz/item/CS_URS_2023_02/721171803" TargetMode="External" /><Relationship Id="rId11" Type="http://schemas.openxmlformats.org/officeDocument/2006/relationships/hyperlink" Target="https://podminky.urs.cz/item/CS_URS_2023_02/721171808" TargetMode="External" /><Relationship Id="rId12" Type="http://schemas.openxmlformats.org/officeDocument/2006/relationships/hyperlink" Target="https://podminky.urs.cz/item/CS_URS_2023_02/721174004" TargetMode="External" /><Relationship Id="rId13" Type="http://schemas.openxmlformats.org/officeDocument/2006/relationships/hyperlink" Target="https://podminky.urs.cz/item/CS_URS_2023_02/721174005" TargetMode="External" /><Relationship Id="rId14" Type="http://schemas.openxmlformats.org/officeDocument/2006/relationships/hyperlink" Target="https://podminky.urs.cz/item/CS_URS_2023_02/721174043" TargetMode="External" /><Relationship Id="rId15" Type="http://schemas.openxmlformats.org/officeDocument/2006/relationships/hyperlink" Target="https://podminky.urs.cz/item/CS_URS_2023_02/721210813" TargetMode="External" /><Relationship Id="rId16" Type="http://schemas.openxmlformats.org/officeDocument/2006/relationships/hyperlink" Target="https://podminky.urs.cz/item/CS_URS_2023_02/721290111" TargetMode="External" /><Relationship Id="rId17" Type="http://schemas.openxmlformats.org/officeDocument/2006/relationships/hyperlink" Target="https://podminky.urs.cz/item/CS_URS_2023_02/771591444" TargetMode="External" /><Relationship Id="rId18" Type="http://schemas.openxmlformats.org/officeDocument/2006/relationships/hyperlink" Target="https://podminky.urs.cz/item/CS_URS_2023_02/771591481" TargetMode="External" /><Relationship Id="rId1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23_b_09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ZŠ F-M, El. Krásnohorské 2254 - školní kuchyně - II. etapa - rekonstrukce podlahy v kuchyni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p.č. 5319/72, k.ú. Frýdek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21. 11. 2023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Frýdek-Místek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BENEPRO, a.s.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BENEPRO, a.s.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ROUND(AG55+AG58+AG59,2)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ROUND(AS55+AS58+AS59,2)</f>
        <v>0</v>
      </c>
      <c r="AT54" s="107">
        <f>ROUND(SUM(AV54:AW54),2)</f>
        <v>0</v>
      </c>
      <c r="AU54" s="108">
        <f>ROUND(AU55+AU58+AU59,5)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ROUND(AZ55+AZ58+AZ59,2)</f>
        <v>0</v>
      </c>
      <c r="BA54" s="107">
        <f>ROUND(BA55+BA58+BA59,2)</f>
        <v>0</v>
      </c>
      <c r="BB54" s="107">
        <f>ROUND(BB55+BB58+BB59,2)</f>
        <v>0</v>
      </c>
      <c r="BC54" s="107">
        <f>ROUND(BC55+BC58+BC59,2)</f>
        <v>0</v>
      </c>
      <c r="BD54" s="109">
        <f>ROUND(BD55+BD58+BD59,2)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75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ROUND(SUM(AG56:AG57),2)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77</v>
      </c>
      <c r="AR55" s="119"/>
      <c r="AS55" s="120">
        <f>ROUND(SUM(AS56:AS57),2)</f>
        <v>0</v>
      </c>
      <c r="AT55" s="121">
        <f>ROUND(SUM(AV55:AW55),2)</f>
        <v>0</v>
      </c>
      <c r="AU55" s="122">
        <f>ROUND(SUM(AU56:AU57),5)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ROUND(SUM(AZ56:AZ57),2)</f>
        <v>0</v>
      </c>
      <c r="BA55" s="121">
        <f>ROUND(SUM(BA56:BA57),2)</f>
        <v>0</v>
      </c>
      <c r="BB55" s="121">
        <f>ROUND(SUM(BB56:BB57),2)</f>
        <v>0</v>
      </c>
      <c r="BC55" s="121">
        <f>ROUND(SUM(BC56:BC57),2)</f>
        <v>0</v>
      </c>
      <c r="BD55" s="123">
        <f>ROUND(SUM(BD56:BD57),2)</f>
        <v>0</v>
      </c>
      <c r="BE55" s="7"/>
      <c r="BS55" s="124" t="s">
        <v>70</v>
      </c>
      <c r="BT55" s="124" t="s">
        <v>78</v>
      </c>
      <c r="BU55" s="124" t="s">
        <v>72</v>
      </c>
      <c r="BV55" s="124" t="s">
        <v>73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pans="1:90" s="4" customFormat="1" ht="16.5" customHeight="1">
      <c r="A56" s="125" t="s">
        <v>81</v>
      </c>
      <c r="B56" s="64"/>
      <c r="C56" s="126"/>
      <c r="D56" s="126"/>
      <c r="E56" s="127" t="s">
        <v>82</v>
      </c>
      <c r="F56" s="127"/>
      <c r="G56" s="127"/>
      <c r="H56" s="127"/>
      <c r="I56" s="127"/>
      <c r="J56" s="126"/>
      <c r="K56" s="127" t="s">
        <v>83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'D 1.1.1 - Bourací práce'!J32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84</v>
      </c>
      <c r="AR56" s="66"/>
      <c r="AS56" s="130">
        <v>0</v>
      </c>
      <c r="AT56" s="131">
        <f>ROUND(SUM(AV56:AW56),2)</f>
        <v>0</v>
      </c>
      <c r="AU56" s="132">
        <f>'D 1.1.1 - Bourací práce'!P96</f>
        <v>0</v>
      </c>
      <c r="AV56" s="131">
        <f>'D 1.1.1 - Bourací práce'!J35</f>
        <v>0</v>
      </c>
      <c r="AW56" s="131">
        <f>'D 1.1.1 - Bourací práce'!J36</f>
        <v>0</v>
      </c>
      <c r="AX56" s="131">
        <f>'D 1.1.1 - Bourací práce'!J37</f>
        <v>0</v>
      </c>
      <c r="AY56" s="131">
        <f>'D 1.1.1 - Bourací práce'!J38</f>
        <v>0</v>
      </c>
      <c r="AZ56" s="131">
        <f>'D 1.1.1 - Bourací práce'!F35</f>
        <v>0</v>
      </c>
      <c r="BA56" s="131">
        <f>'D 1.1.1 - Bourací práce'!F36</f>
        <v>0</v>
      </c>
      <c r="BB56" s="131">
        <f>'D 1.1.1 - Bourací práce'!F37</f>
        <v>0</v>
      </c>
      <c r="BC56" s="131">
        <f>'D 1.1.1 - Bourací práce'!F38</f>
        <v>0</v>
      </c>
      <c r="BD56" s="133">
        <f>'D 1.1.1 - Bourací práce'!F39</f>
        <v>0</v>
      </c>
      <c r="BE56" s="4"/>
      <c r="BT56" s="134" t="s">
        <v>80</v>
      </c>
      <c r="BV56" s="134" t="s">
        <v>73</v>
      </c>
      <c r="BW56" s="134" t="s">
        <v>85</v>
      </c>
      <c r="BX56" s="134" t="s">
        <v>79</v>
      </c>
      <c r="CL56" s="134" t="s">
        <v>19</v>
      </c>
    </row>
    <row r="57" spans="1:90" s="4" customFormat="1" ht="16.5" customHeight="1">
      <c r="A57" s="125" t="s">
        <v>81</v>
      </c>
      <c r="B57" s="64"/>
      <c r="C57" s="126"/>
      <c r="D57" s="126"/>
      <c r="E57" s="127" t="s">
        <v>86</v>
      </c>
      <c r="F57" s="127"/>
      <c r="G57" s="127"/>
      <c r="H57" s="127"/>
      <c r="I57" s="127"/>
      <c r="J57" s="126"/>
      <c r="K57" s="127" t="s">
        <v>87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'D 1.1.2 - Nový stav'!J32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84</v>
      </c>
      <c r="AR57" s="66"/>
      <c r="AS57" s="130">
        <v>0</v>
      </c>
      <c r="AT57" s="131">
        <f>ROUND(SUM(AV57:AW57),2)</f>
        <v>0</v>
      </c>
      <c r="AU57" s="132">
        <f>'D 1.1.2 - Nový stav'!P98</f>
        <v>0</v>
      </c>
      <c r="AV57" s="131">
        <f>'D 1.1.2 - Nový stav'!J35</f>
        <v>0</v>
      </c>
      <c r="AW57" s="131">
        <f>'D 1.1.2 - Nový stav'!J36</f>
        <v>0</v>
      </c>
      <c r="AX57" s="131">
        <f>'D 1.1.2 - Nový stav'!J37</f>
        <v>0</v>
      </c>
      <c r="AY57" s="131">
        <f>'D 1.1.2 - Nový stav'!J38</f>
        <v>0</v>
      </c>
      <c r="AZ57" s="131">
        <f>'D 1.1.2 - Nový stav'!F35</f>
        <v>0</v>
      </c>
      <c r="BA57" s="131">
        <f>'D 1.1.2 - Nový stav'!F36</f>
        <v>0</v>
      </c>
      <c r="BB57" s="131">
        <f>'D 1.1.2 - Nový stav'!F37</f>
        <v>0</v>
      </c>
      <c r="BC57" s="131">
        <f>'D 1.1.2 - Nový stav'!F38</f>
        <v>0</v>
      </c>
      <c r="BD57" s="133">
        <f>'D 1.1.2 - Nový stav'!F39</f>
        <v>0</v>
      </c>
      <c r="BE57" s="4"/>
      <c r="BT57" s="134" t="s">
        <v>80</v>
      </c>
      <c r="BV57" s="134" t="s">
        <v>73</v>
      </c>
      <c r="BW57" s="134" t="s">
        <v>88</v>
      </c>
      <c r="BX57" s="134" t="s">
        <v>79</v>
      </c>
      <c r="CL57" s="134" t="s">
        <v>19</v>
      </c>
    </row>
    <row r="58" spans="1:91" s="7" customFormat="1" ht="16.5" customHeight="1">
      <c r="A58" s="125" t="s">
        <v>81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7">
        <f>'D 1.4 - Technika prostřed...'!J30</f>
        <v>0</v>
      </c>
      <c r="AH58" s="115"/>
      <c r="AI58" s="115"/>
      <c r="AJ58" s="115"/>
      <c r="AK58" s="115"/>
      <c r="AL58" s="115"/>
      <c r="AM58" s="115"/>
      <c r="AN58" s="117">
        <f>SUM(AG58,AT58)</f>
        <v>0</v>
      </c>
      <c r="AO58" s="115"/>
      <c r="AP58" s="115"/>
      <c r="AQ58" s="118" t="s">
        <v>77</v>
      </c>
      <c r="AR58" s="119"/>
      <c r="AS58" s="120">
        <v>0</v>
      </c>
      <c r="AT58" s="121">
        <f>ROUND(SUM(AV58:AW58),2)</f>
        <v>0</v>
      </c>
      <c r="AU58" s="122">
        <f>'D 1.4 - Technika prostřed...'!P87</f>
        <v>0</v>
      </c>
      <c r="AV58" s="121">
        <f>'D 1.4 - Technika prostřed...'!J33</f>
        <v>0</v>
      </c>
      <c r="AW58" s="121">
        <f>'D 1.4 - Technika prostřed...'!J34</f>
        <v>0</v>
      </c>
      <c r="AX58" s="121">
        <f>'D 1.4 - Technika prostřed...'!J35</f>
        <v>0</v>
      </c>
      <c r="AY58" s="121">
        <f>'D 1.4 - Technika prostřed...'!J36</f>
        <v>0</v>
      </c>
      <c r="AZ58" s="121">
        <f>'D 1.4 - Technika prostřed...'!F33</f>
        <v>0</v>
      </c>
      <c r="BA58" s="121">
        <f>'D 1.4 - Technika prostřed...'!F34</f>
        <v>0</v>
      </c>
      <c r="BB58" s="121">
        <f>'D 1.4 - Technika prostřed...'!F35</f>
        <v>0</v>
      </c>
      <c r="BC58" s="121">
        <f>'D 1.4 - Technika prostřed...'!F36</f>
        <v>0</v>
      </c>
      <c r="BD58" s="123">
        <f>'D 1.4 - Technika prostřed...'!F37</f>
        <v>0</v>
      </c>
      <c r="BE58" s="7"/>
      <c r="BT58" s="124" t="s">
        <v>78</v>
      </c>
      <c r="BV58" s="124" t="s">
        <v>73</v>
      </c>
      <c r="BW58" s="124" t="s">
        <v>91</v>
      </c>
      <c r="BX58" s="124" t="s">
        <v>5</v>
      </c>
      <c r="CL58" s="124" t="s">
        <v>19</v>
      </c>
      <c r="CM58" s="124" t="s">
        <v>80</v>
      </c>
    </row>
    <row r="59" spans="1:91" s="7" customFormat="1" ht="16.5" customHeight="1">
      <c r="A59" s="125" t="s">
        <v>81</v>
      </c>
      <c r="B59" s="112"/>
      <c r="C59" s="113"/>
      <c r="D59" s="114" t="s">
        <v>92</v>
      </c>
      <c r="E59" s="114"/>
      <c r="F59" s="114"/>
      <c r="G59" s="114"/>
      <c r="H59" s="114"/>
      <c r="I59" s="115"/>
      <c r="J59" s="114" t="s">
        <v>93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7">
        <f>'VRN - Vedlejší rozpočtové...'!J30</f>
        <v>0</v>
      </c>
      <c r="AH59" s="115"/>
      <c r="AI59" s="115"/>
      <c r="AJ59" s="115"/>
      <c r="AK59" s="115"/>
      <c r="AL59" s="115"/>
      <c r="AM59" s="115"/>
      <c r="AN59" s="117">
        <f>SUM(AG59,AT59)</f>
        <v>0</v>
      </c>
      <c r="AO59" s="115"/>
      <c r="AP59" s="115"/>
      <c r="AQ59" s="118" t="s">
        <v>77</v>
      </c>
      <c r="AR59" s="119"/>
      <c r="AS59" s="135">
        <v>0</v>
      </c>
      <c r="AT59" s="136">
        <f>ROUND(SUM(AV59:AW59),2)</f>
        <v>0</v>
      </c>
      <c r="AU59" s="137">
        <f>'VRN - Vedlejší rozpočtové...'!P86</f>
        <v>0</v>
      </c>
      <c r="AV59" s="136">
        <f>'VRN - Vedlejší rozpočtové...'!J33</f>
        <v>0</v>
      </c>
      <c r="AW59" s="136">
        <f>'VRN - Vedlejší rozpočtové...'!J34</f>
        <v>0</v>
      </c>
      <c r="AX59" s="136">
        <f>'VRN - Vedlejší rozpočtové...'!J35</f>
        <v>0</v>
      </c>
      <c r="AY59" s="136">
        <f>'VRN - Vedlejší rozpočtové...'!J36</f>
        <v>0</v>
      </c>
      <c r="AZ59" s="136">
        <f>'VRN - Vedlejší rozpočtové...'!F33</f>
        <v>0</v>
      </c>
      <c r="BA59" s="136">
        <f>'VRN - Vedlejší rozpočtové...'!F34</f>
        <v>0</v>
      </c>
      <c r="BB59" s="136">
        <f>'VRN - Vedlejší rozpočtové...'!F35</f>
        <v>0</v>
      </c>
      <c r="BC59" s="136">
        <f>'VRN - Vedlejší rozpočtové...'!F36</f>
        <v>0</v>
      </c>
      <c r="BD59" s="138">
        <f>'VRN - Vedlejší rozpočtové...'!F37</f>
        <v>0</v>
      </c>
      <c r="BE59" s="7"/>
      <c r="BT59" s="124" t="s">
        <v>78</v>
      </c>
      <c r="BV59" s="124" t="s">
        <v>73</v>
      </c>
      <c r="BW59" s="124" t="s">
        <v>94</v>
      </c>
      <c r="BX59" s="124" t="s">
        <v>5</v>
      </c>
      <c r="CL59" s="124" t="s">
        <v>19</v>
      </c>
      <c r="CM59" s="124" t="s">
        <v>80</v>
      </c>
    </row>
    <row r="60" spans="1:57" s="2" customFormat="1" ht="30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</sheetData>
  <sheetProtection password="CC35" sheet="1" objects="1" scenarios="1" formatColumns="0" formatRows="0"/>
  <mergeCells count="58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D 1.1.1 - Bourací práce'!C2" display="/"/>
    <hyperlink ref="A57" location="'D 1.1.2 - Nový stav'!C2" display="/"/>
    <hyperlink ref="A58" location="'D 1.4 - Technika prostřed...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80</v>
      </c>
    </row>
    <row r="4" spans="2:46" s="1" customFormat="1" ht="24.95" customHeight="1">
      <c r="B4" s="21"/>
      <c r="D4" s="141" t="s">
        <v>95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ZŠ F-M, El. Krásnohorské 2254 - školní kuchyně - II. etapa - rekonstrukce podlahy v kuchyni</v>
      </c>
      <c r="F7" s="143"/>
      <c r="G7" s="143"/>
      <c r="H7" s="143"/>
      <c r="L7" s="21"/>
    </row>
    <row r="8" spans="2:12" s="1" customFormat="1" ht="12" customHeight="1">
      <c r="B8" s="21"/>
      <c r="D8" s="143" t="s">
        <v>96</v>
      </c>
      <c r="L8" s="21"/>
    </row>
    <row r="9" spans="1:31" s="2" customFormat="1" ht="16.5" customHeight="1">
      <c r="A9" s="39"/>
      <c r="B9" s="45"/>
      <c r="C9" s="39"/>
      <c r="D9" s="39"/>
      <c r="E9" s="144" t="s">
        <v>97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98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99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ROUND((SUM(BE96:BE198)),2)</f>
        <v>0</v>
      </c>
      <c r="G35" s="39"/>
      <c r="H35" s="39"/>
      <c r="I35" s="158">
        <v>0.21</v>
      </c>
      <c r="J35" s="157">
        <f>ROUND(((SUM(BE96:BE198))*I35),2)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43</v>
      </c>
      <c r="F36" s="157">
        <f>ROUND((SUM(BF96:BF198)),2)</f>
        <v>0</v>
      </c>
      <c r="G36" s="39"/>
      <c r="H36" s="39"/>
      <c r="I36" s="158">
        <v>0.15</v>
      </c>
      <c r="J36" s="157">
        <f>ROUND(((SUM(BF96:BF198))*I36),2)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44</v>
      </c>
      <c r="F37" s="157">
        <f>ROUND((SUM(BG96:BG198)),2)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45</v>
      </c>
      <c r="F38" s="157">
        <f>ROUND((SUM(BH96:BH198)),2)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46</v>
      </c>
      <c r="F39" s="157">
        <f>ROUND((SUM(BI96:BI198)),2)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ZŠ F-M, El. Krásnohorské 2254 - školní kuchyně - II. etapa - rekonstrukce podlahy v kuchyni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96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97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98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D 1.1.1 - Bourací práce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p.č. 5319/72, k.ú. Frýdek</v>
      </c>
      <c r="G56" s="41"/>
      <c r="H56" s="41"/>
      <c r="I56" s="33" t="s">
        <v>23</v>
      </c>
      <c r="J56" s="73" t="str">
        <f>IF(J14="","",J14)</f>
        <v>21. 11. 2023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Frýdek-Místek</v>
      </c>
      <c r="G58" s="41"/>
      <c r="H58" s="41"/>
      <c r="I58" s="33" t="s">
        <v>31</v>
      </c>
      <c r="J58" s="37" t="str">
        <f>E23</f>
        <v>BENEPRO, a.s.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BENEPRO, a.s.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101</v>
      </c>
      <c r="D61" s="172"/>
      <c r="E61" s="172"/>
      <c r="F61" s="172"/>
      <c r="G61" s="172"/>
      <c r="H61" s="172"/>
      <c r="I61" s="172"/>
      <c r="J61" s="173" t="s">
        <v>102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103</v>
      </c>
    </row>
    <row r="64" spans="1:31" s="9" customFormat="1" ht="24.95" customHeight="1">
      <c r="A64" s="9"/>
      <c r="B64" s="175"/>
      <c r="C64" s="176"/>
      <c r="D64" s="177" t="s">
        <v>104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105</v>
      </c>
      <c r="E65" s="183"/>
      <c r="F65" s="183"/>
      <c r="G65" s="183"/>
      <c r="H65" s="183"/>
      <c r="I65" s="183"/>
      <c r="J65" s="184">
        <f>J98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106</v>
      </c>
      <c r="E66" s="183"/>
      <c r="F66" s="183"/>
      <c r="G66" s="183"/>
      <c r="H66" s="183"/>
      <c r="I66" s="183"/>
      <c r="J66" s="184">
        <f>J103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107</v>
      </c>
      <c r="E67" s="183"/>
      <c r="F67" s="183"/>
      <c r="G67" s="183"/>
      <c r="H67" s="183"/>
      <c r="I67" s="183"/>
      <c r="J67" s="184">
        <f>J137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5"/>
      <c r="C68" s="176"/>
      <c r="D68" s="177" t="s">
        <v>108</v>
      </c>
      <c r="E68" s="178"/>
      <c r="F68" s="178"/>
      <c r="G68" s="178"/>
      <c r="H68" s="178"/>
      <c r="I68" s="178"/>
      <c r="J68" s="179">
        <f>J148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1"/>
      <c r="C69" s="126"/>
      <c r="D69" s="182" t="s">
        <v>109</v>
      </c>
      <c r="E69" s="183"/>
      <c r="F69" s="183"/>
      <c r="G69" s="183"/>
      <c r="H69" s="183"/>
      <c r="I69" s="183"/>
      <c r="J69" s="184">
        <f>J149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110</v>
      </c>
      <c r="E70" s="183"/>
      <c r="F70" s="183"/>
      <c r="G70" s="183"/>
      <c r="H70" s="183"/>
      <c r="I70" s="183"/>
      <c r="J70" s="184">
        <f>J153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111</v>
      </c>
      <c r="E71" s="183"/>
      <c r="F71" s="183"/>
      <c r="G71" s="183"/>
      <c r="H71" s="183"/>
      <c r="I71" s="183"/>
      <c r="J71" s="184">
        <f>J159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112</v>
      </c>
      <c r="E72" s="183"/>
      <c r="F72" s="183"/>
      <c r="G72" s="183"/>
      <c r="H72" s="183"/>
      <c r="I72" s="183"/>
      <c r="J72" s="184">
        <f>J188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113</v>
      </c>
      <c r="E73" s="178"/>
      <c r="F73" s="178"/>
      <c r="G73" s="178"/>
      <c r="H73" s="178"/>
      <c r="I73" s="178"/>
      <c r="J73" s="179">
        <f>J194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114</v>
      </c>
      <c r="E74" s="183"/>
      <c r="F74" s="183"/>
      <c r="G74" s="183"/>
      <c r="H74" s="183"/>
      <c r="I74" s="183"/>
      <c r="J74" s="184">
        <f>J195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115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70" t="str">
        <f>E7</f>
        <v>ZŠ F-M, El. Krásnohorské 2254 - školní kuchyně - II. etapa - rekonstrukce podlahy v kuchyni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96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0" t="s">
        <v>97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98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D 1.1.1 - Bourací práce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>p.č. 5319/72, k.ú. Frýdek</v>
      </c>
      <c r="G90" s="41"/>
      <c r="H90" s="41"/>
      <c r="I90" s="33" t="s">
        <v>23</v>
      </c>
      <c r="J90" s="73" t="str">
        <f>IF(J14="","",J14)</f>
        <v>21. 11. 2023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>Statutární město Frýdek-Místek</v>
      </c>
      <c r="G92" s="41"/>
      <c r="H92" s="41"/>
      <c r="I92" s="33" t="s">
        <v>31</v>
      </c>
      <c r="J92" s="37" t="str">
        <f>E23</f>
        <v>BENEPRO, a.s.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29</v>
      </c>
      <c r="D93" s="41"/>
      <c r="E93" s="41"/>
      <c r="F93" s="28" t="str">
        <f>IF(E20="","",E20)</f>
        <v>Vyplň údaj</v>
      </c>
      <c r="G93" s="41"/>
      <c r="H93" s="41"/>
      <c r="I93" s="33" t="s">
        <v>34</v>
      </c>
      <c r="J93" s="37" t="str">
        <f>E26</f>
        <v>BENEPRO, a.s.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6"/>
      <c r="B95" s="187"/>
      <c r="C95" s="188" t="s">
        <v>116</v>
      </c>
      <c r="D95" s="189" t="s">
        <v>56</v>
      </c>
      <c r="E95" s="189" t="s">
        <v>52</v>
      </c>
      <c r="F95" s="189" t="s">
        <v>53</v>
      </c>
      <c r="G95" s="189" t="s">
        <v>117</v>
      </c>
      <c r="H95" s="189" t="s">
        <v>118</v>
      </c>
      <c r="I95" s="189" t="s">
        <v>119</v>
      </c>
      <c r="J95" s="189" t="s">
        <v>102</v>
      </c>
      <c r="K95" s="190" t="s">
        <v>120</v>
      </c>
      <c r="L95" s="191"/>
      <c r="M95" s="93" t="s">
        <v>19</v>
      </c>
      <c r="N95" s="94" t="s">
        <v>41</v>
      </c>
      <c r="O95" s="94" t="s">
        <v>121</v>
      </c>
      <c r="P95" s="94" t="s">
        <v>122</v>
      </c>
      <c r="Q95" s="94" t="s">
        <v>123</v>
      </c>
      <c r="R95" s="94" t="s">
        <v>124</v>
      </c>
      <c r="S95" s="94" t="s">
        <v>125</v>
      </c>
      <c r="T95" s="95" t="s">
        <v>126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9"/>
      <c r="B96" s="40"/>
      <c r="C96" s="100" t="s">
        <v>127</v>
      </c>
      <c r="D96" s="41"/>
      <c r="E96" s="41"/>
      <c r="F96" s="41"/>
      <c r="G96" s="41"/>
      <c r="H96" s="41"/>
      <c r="I96" s="41"/>
      <c r="J96" s="192">
        <f>BK96</f>
        <v>0</v>
      </c>
      <c r="K96" s="41"/>
      <c r="L96" s="45"/>
      <c r="M96" s="96"/>
      <c r="N96" s="193"/>
      <c r="O96" s="97"/>
      <c r="P96" s="194">
        <f>P97+P148+P194</f>
        <v>0</v>
      </c>
      <c r="Q96" s="97"/>
      <c r="R96" s="194">
        <f>R97+R148+R194</f>
        <v>0.00012000000000000002</v>
      </c>
      <c r="S96" s="97"/>
      <c r="T96" s="195">
        <f>T97+T148+T194</f>
        <v>27.904816999999998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70</v>
      </c>
      <c r="AU96" s="18" t="s">
        <v>103</v>
      </c>
      <c r="BK96" s="196">
        <f>BK97+BK148+BK194</f>
        <v>0</v>
      </c>
    </row>
    <row r="97" spans="1:63" s="12" customFormat="1" ht="25.9" customHeight="1">
      <c r="A97" s="12"/>
      <c r="B97" s="197"/>
      <c r="C97" s="198"/>
      <c r="D97" s="199" t="s">
        <v>70</v>
      </c>
      <c r="E97" s="200" t="s">
        <v>128</v>
      </c>
      <c r="F97" s="200" t="s">
        <v>129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P98+P103+P137</f>
        <v>0</v>
      </c>
      <c r="Q97" s="205"/>
      <c r="R97" s="206">
        <f>R98+R103+R137</f>
        <v>0.00012000000000000002</v>
      </c>
      <c r="S97" s="205"/>
      <c r="T97" s="207">
        <f>T98+T103+T137</f>
        <v>4.942366000000001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78</v>
      </c>
      <c r="AT97" s="209" t="s">
        <v>70</v>
      </c>
      <c r="AU97" s="209" t="s">
        <v>71</v>
      </c>
      <c r="AY97" s="208" t="s">
        <v>130</v>
      </c>
      <c r="BK97" s="210">
        <f>BK98+BK103+BK137</f>
        <v>0</v>
      </c>
    </row>
    <row r="98" spans="1:63" s="12" customFormat="1" ht="22.8" customHeight="1">
      <c r="A98" s="12"/>
      <c r="B98" s="197"/>
      <c r="C98" s="198"/>
      <c r="D98" s="199" t="s">
        <v>70</v>
      </c>
      <c r="E98" s="211" t="s">
        <v>131</v>
      </c>
      <c r="F98" s="211" t="s">
        <v>132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SUM(P99:P102)</f>
        <v>0</v>
      </c>
      <c r="Q98" s="205"/>
      <c r="R98" s="206">
        <f>SUM(R99:R102)</f>
        <v>0</v>
      </c>
      <c r="S98" s="205"/>
      <c r="T98" s="207">
        <f>SUM(T99:T102)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78</v>
      </c>
      <c r="AT98" s="209" t="s">
        <v>70</v>
      </c>
      <c r="AU98" s="209" t="s">
        <v>78</v>
      </c>
      <c r="AY98" s="208" t="s">
        <v>130</v>
      </c>
      <c r="BK98" s="210">
        <f>SUM(BK99:BK102)</f>
        <v>0</v>
      </c>
    </row>
    <row r="99" spans="1:65" s="2" customFormat="1" ht="16.5" customHeight="1">
      <c r="A99" s="39"/>
      <c r="B99" s="40"/>
      <c r="C99" s="213" t="s">
        <v>78</v>
      </c>
      <c r="D99" s="213" t="s">
        <v>133</v>
      </c>
      <c r="E99" s="214" t="s">
        <v>134</v>
      </c>
      <c r="F99" s="215" t="s">
        <v>135</v>
      </c>
      <c r="G99" s="216" t="s">
        <v>136</v>
      </c>
      <c r="H99" s="217">
        <v>225</v>
      </c>
      <c r="I99" s="218"/>
      <c r="J99" s="219">
        <f>ROUND(I99*H99,2)</f>
        <v>0</v>
      </c>
      <c r="K99" s="215" t="s">
        <v>137</v>
      </c>
      <c r="L99" s="45"/>
      <c r="M99" s="220" t="s">
        <v>19</v>
      </c>
      <c r="N99" s="221" t="s">
        <v>42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138</v>
      </c>
      <c r="AT99" s="224" t="s">
        <v>133</v>
      </c>
      <c r="AU99" s="224" t="s">
        <v>80</v>
      </c>
      <c r="AY99" s="18" t="s">
        <v>130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78</v>
      </c>
      <c r="BK99" s="225">
        <f>ROUND(I99*H99,2)</f>
        <v>0</v>
      </c>
      <c r="BL99" s="18" t="s">
        <v>138</v>
      </c>
      <c r="BM99" s="224" t="s">
        <v>139</v>
      </c>
    </row>
    <row r="100" spans="1:51" s="13" customFormat="1" ht="12">
      <c r="A100" s="13"/>
      <c r="B100" s="226"/>
      <c r="C100" s="227"/>
      <c r="D100" s="228" t="s">
        <v>140</v>
      </c>
      <c r="E100" s="229" t="s">
        <v>19</v>
      </c>
      <c r="F100" s="230" t="s">
        <v>141</v>
      </c>
      <c r="G100" s="227"/>
      <c r="H100" s="231">
        <v>191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140</v>
      </c>
      <c r="AU100" s="237" t="s">
        <v>80</v>
      </c>
      <c r="AV100" s="13" t="s">
        <v>80</v>
      </c>
      <c r="AW100" s="13" t="s">
        <v>33</v>
      </c>
      <c r="AX100" s="13" t="s">
        <v>71</v>
      </c>
      <c r="AY100" s="237" t="s">
        <v>130</v>
      </c>
    </row>
    <row r="101" spans="1:51" s="13" customFormat="1" ht="12">
      <c r="A101" s="13"/>
      <c r="B101" s="226"/>
      <c r="C101" s="227"/>
      <c r="D101" s="228" t="s">
        <v>140</v>
      </c>
      <c r="E101" s="229" t="s">
        <v>19</v>
      </c>
      <c r="F101" s="230" t="s">
        <v>142</v>
      </c>
      <c r="G101" s="227"/>
      <c r="H101" s="231">
        <v>34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140</v>
      </c>
      <c r="AU101" s="237" t="s">
        <v>80</v>
      </c>
      <c r="AV101" s="13" t="s">
        <v>80</v>
      </c>
      <c r="AW101" s="13" t="s">
        <v>33</v>
      </c>
      <c r="AX101" s="13" t="s">
        <v>71</v>
      </c>
      <c r="AY101" s="237" t="s">
        <v>130</v>
      </c>
    </row>
    <row r="102" spans="1:51" s="14" customFormat="1" ht="12">
      <c r="A102" s="14"/>
      <c r="B102" s="238"/>
      <c r="C102" s="239"/>
      <c r="D102" s="228" t="s">
        <v>140</v>
      </c>
      <c r="E102" s="240" t="s">
        <v>19</v>
      </c>
      <c r="F102" s="241" t="s">
        <v>143</v>
      </c>
      <c r="G102" s="239"/>
      <c r="H102" s="242">
        <v>225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140</v>
      </c>
      <c r="AU102" s="248" t="s">
        <v>80</v>
      </c>
      <c r="AV102" s="14" t="s">
        <v>138</v>
      </c>
      <c r="AW102" s="14" t="s">
        <v>33</v>
      </c>
      <c r="AX102" s="14" t="s">
        <v>78</v>
      </c>
      <c r="AY102" s="248" t="s">
        <v>130</v>
      </c>
    </row>
    <row r="103" spans="1:63" s="12" customFormat="1" ht="22.8" customHeight="1">
      <c r="A103" s="12"/>
      <c r="B103" s="197"/>
      <c r="C103" s="198"/>
      <c r="D103" s="199" t="s">
        <v>70</v>
      </c>
      <c r="E103" s="211" t="s">
        <v>144</v>
      </c>
      <c r="F103" s="211" t="s">
        <v>145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SUM(P104:P136)</f>
        <v>0</v>
      </c>
      <c r="Q103" s="205"/>
      <c r="R103" s="206">
        <f>SUM(R104:R136)</f>
        <v>0.00012000000000000002</v>
      </c>
      <c r="S103" s="205"/>
      <c r="T103" s="207">
        <f>SUM(T104:T136)</f>
        <v>4.942366000000001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78</v>
      </c>
      <c r="AT103" s="209" t="s">
        <v>70</v>
      </c>
      <c r="AU103" s="209" t="s">
        <v>78</v>
      </c>
      <c r="AY103" s="208" t="s">
        <v>130</v>
      </c>
      <c r="BK103" s="210">
        <f>SUM(BK104:BK136)</f>
        <v>0</v>
      </c>
    </row>
    <row r="104" spans="1:65" s="2" customFormat="1" ht="21.75" customHeight="1">
      <c r="A104" s="39"/>
      <c r="B104" s="40"/>
      <c r="C104" s="213" t="s">
        <v>80</v>
      </c>
      <c r="D104" s="213" t="s">
        <v>133</v>
      </c>
      <c r="E104" s="214" t="s">
        <v>146</v>
      </c>
      <c r="F104" s="215" t="s">
        <v>147</v>
      </c>
      <c r="G104" s="216" t="s">
        <v>136</v>
      </c>
      <c r="H104" s="217">
        <v>0.15</v>
      </c>
      <c r="I104" s="218"/>
      <c r="J104" s="219">
        <f>ROUND(I104*H104,2)</f>
        <v>0</v>
      </c>
      <c r="K104" s="215" t="s">
        <v>148</v>
      </c>
      <c r="L104" s="45"/>
      <c r="M104" s="220" t="s">
        <v>19</v>
      </c>
      <c r="N104" s="221" t="s">
        <v>42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0.324</v>
      </c>
      <c r="T104" s="223">
        <f>S104*H104</f>
        <v>0.0486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138</v>
      </c>
      <c r="AT104" s="224" t="s">
        <v>133</v>
      </c>
      <c r="AU104" s="224" t="s">
        <v>80</v>
      </c>
      <c r="AY104" s="18" t="s">
        <v>130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78</v>
      </c>
      <c r="BK104" s="225">
        <f>ROUND(I104*H104,2)</f>
        <v>0</v>
      </c>
      <c r="BL104" s="18" t="s">
        <v>138</v>
      </c>
      <c r="BM104" s="224" t="s">
        <v>149</v>
      </c>
    </row>
    <row r="105" spans="1:47" s="2" customFormat="1" ht="12">
      <c r="A105" s="39"/>
      <c r="B105" s="40"/>
      <c r="C105" s="41"/>
      <c r="D105" s="249" t="s">
        <v>150</v>
      </c>
      <c r="E105" s="41"/>
      <c r="F105" s="250" t="s">
        <v>151</v>
      </c>
      <c r="G105" s="41"/>
      <c r="H105" s="41"/>
      <c r="I105" s="251"/>
      <c r="J105" s="41"/>
      <c r="K105" s="41"/>
      <c r="L105" s="45"/>
      <c r="M105" s="252"/>
      <c r="N105" s="253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150</v>
      </c>
      <c r="AU105" s="18" t="s">
        <v>80</v>
      </c>
    </row>
    <row r="106" spans="1:51" s="13" customFormat="1" ht="12">
      <c r="A106" s="13"/>
      <c r="B106" s="226"/>
      <c r="C106" s="227"/>
      <c r="D106" s="228" t="s">
        <v>140</v>
      </c>
      <c r="E106" s="229" t="s">
        <v>19</v>
      </c>
      <c r="F106" s="230" t="s">
        <v>152</v>
      </c>
      <c r="G106" s="227"/>
      <c r="H106" s="231">
        <v>0.15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140</v>
      </c>
      <c r="AU106" s="237" t="s">
        <v>80</v>
      </c>
      <c r="AV106" s="13" t="s">
        <v>80</v>
      </c>
      <c r="AW106" s="13" t="s">
        <v>33</v>
      </c>
      <c r="AX106" s="13" t="s">
        <v>78</v>
      </c>
      <c r="AY106" s="237" t="s">
        <v>130</v>
      </c>
    </row>
    <row r="107" spans="1:65" s="2" customFormat="1" ht="37.8" customHeight="1">
      <c r="A107" s="39"/>
      <c r="B107" s="40"/>
      <c r="C107" s="213" t="s">
        <v>153</v>
      </c>
      <c r="D107" s="213" t="s">
        <v>133</v>
      </c>
      <c r="E107" s="214" t="s">
        <v>154</v>
      </c>
      <c r="F107" s="215" t="s">
        <v>155</v>
      </c>
      <c r="G107" s="216" t="s">
        <v>156</v>
      </c>
      <c r="H107" s="217">
        <v>0.023</v>
      </c>
      <c r="I107" s="218"/>
      <c r="J107" s="219">
        <f>ROUND(I107*H107,2)</f>
        <v>0</v>
      </c>
      <c r="K107" s="215" t="s">
        <v>148</v>
      </c>
      <c r="L107" s="45"/>
      <c r="M107" s="220" t="s">
        <v>19</v>
      </c>
      <c r="N107" s="221" t="s">
        <v>42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2.4</v>
      </c>
      <c r="T107" s="223">
        <f>S107*H107</f>
        <v>0.0552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138</v>
      </c>
      <c r="AT107" s="224" t="s">
        <v>133</v>
      </c>
      <c r="AU107" s="224" t="s">
        <v>80</v>
      </c>
      <c r="AY107" s="18" t="s">
        <v>130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78</v>
      </c>
      <c r="BK107" s="225">
        <f>ROUND(I107*H107,2)</f>
        <v>0</v>
      </c>
      <c r="BL107" s="18" t="s">
        <v>138</v>
      </c>
      <c r="BM107" s="224" t="s">
        <v>157</v>
      </c>
    </row>
    <row r="108" spans="1:47" s="2" customFormat="1" ht="12">
      <c r="A108" s="39"/>
      <c r="B108" s="40"/>
      <c r="C108" s="41"/>
      <c r="D108" s="249" t="s">
        <v>150</v>
      </c>
      <c r="E108" s="41"/>
      <c r="F108" s="250" t="s">
        <v>158</v>
      </c>
      <c r="G108" s="41"/>
      <c r="H108" s="41"/>
      <c r="I108" s="251"/>
      <c r="J108" s="41"/>
      <c r="K108" s="41"/>
      <c r="L108" s="45"/>
      <c r="M108" s="252"/>
      <c r="N108" s="25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150</v>
      </c>
      <c r="AU108" s="18" t="s">
        <v>80</v>
      </c>
    </row>
    <row r="109" spans="1:51" s="13" customFormat="1" ht="12">
      <c r="A109" s="13"/>
      <c r="B109" s="226"/>
      <c r="C109" s="227"/>
      <c r="D109" s="228" t="s">
        <v>140</v>
      </c>
      <c r="E109" s="229" t="s">
        <v>19</v>
      </c>
      <c r="F109" s="230" t="s">
        <v>159</v>
      </c>
      <c r="G109" s="227"/>
      <c r="H109" s="231">
        <v>0.023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140</v>
      </c>
      <c r="AU109" s="237" t="s">
        <v>80</v>
      </c>
      <c r="AV109" s="13" t="s">
        <v>80</v>
      </c>
      <c r="AW109" s="13" t="s">
        <v>33</v>
      </c>
      <c r="AX109" s="13" t="s">
        <v>78</v>
      </c>
      <c r="AY109" s="237" t="s">
        <v>130</v>
      </c>
    </row>
    <row r="110" spans="1:65" s="2" customFormat="1" ht="24.15" customHeight="1">
      <c r="A110" s="39"/>
      <c r="B110" s="40"/>
      <c r="C110" s="213" t="s">
        <v>138</v>
      </c>
      <c r="D110" s="213" t="s">
        <v>133</v>
      </c>
      <c r="E110" s="214" t="s">
        <v>160</v>
      </c>
      <c r="F110" s="215" t="s">
        <v>161</v>
      </c>
      <c r="G110" s="216" t="s">
        <v>156</v>
      </c>
      <c r="H110" s="217">
        <v>1.8</v>
      </c>
      <c r="I110" s="218"/>
      <c r="J110" s="219">
        <f>ROUND(I110*H110,2)</f>
        <v>0</v>
      </c>
      <c r="K110" s="215" t="s">
        <v>148</v>
      </c>
      <c r="L110" s="45"/>
      <c r="M110" s="220" t="s">
        <v>19</v>
      </c>
      <c r="N110" s="221" t="s">
        <v>42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2.2</v>
      </c>
      <c r="T110" s="223">
        <f>S110*H110</f>
        <v>3.9600000000000004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138</v>
      </c>
      <c r="AT110" s="224" t="s">
        <v>133</v>
      </c>
      <c r="AU110" s="224" t="s">
        <v>80</v>
      </c>
      <c r="AY110" s="18" t="s">
        <v>130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78</v>
      </c>
      <c r="BK110" s="225">
        <f>ROUND(I110*H110,2)</f>
        <v>0</v>
      </c>
      <c r="BL110" s="18" t="s">
        <v>138</v>
      </c>
      <c r="BM110" s="224" t="s">
        <v>162</v>
      </c>
    </row>
    <row r="111" spans="1:47" s="2" customFormat="1" ht="12">
      <c r="A111" s="39"/>
      <c r="B111" s="40"/>
      <c r="C111" s="41"/>
      <c r="D111" s="249" t="s">
        <v>150</v>
      </c>
      <c r="E111" s="41"/>
      <c r="F111" s="250" t="s">
        <v>163</v>
      </c>
      <c r="G111" s="41"/>
      <c r="H111" s="41"/>
      <c r="I111" s="251"/>
      <c r="J111" s="41"/>
      <c r="K111" s="41"/>
      <c r="L111" s="45"/>
      <c r="M111" s="252"/>
      <c r="N111" s="253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150</v>
      </c>
      <c r="AU111" s="18" t="s">
        <v>80</v>
      </c>
    </row>
    <row r="112" spans="1:51" s="13" customFormat="1" ht="12">
      <c r="A112" s="13"/>
      <c r="B112" s="226"/>
      <c r="C112" s="227"/>
      <c r="D112" s="228" t="s">
        <v>140</v>
      </c>
      <c r="E112" s="229" t="s">
        <v>19</v>
      </c>
      <c r="F112" s="230" t="s">
        <v>164</v>
      </c>
      <c r="G112" s="227"/>
      <c r="H112" s="231">
        <v>1.8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140</v>
      </c>
      <c r="AU112" s="237" t="s">
        <v>80</v>
      </c>
      <c r="AV112" s="13" t="s">
        <v>80</v>
      </c>
      <c r="AW112" s="13" t="s">
        <v>33</v>
      </c>
      <c r="AX112" s="13" t="s">
        <v>78</v>
      </c>
      <c r="AY112" s="237" t="s">
        <v>130</v>
      </c>
    </row>
    <row r="113" spans="1:65" s="2" customFormat="1" ht="21.75" customHeight="1">
      <c r="A113" s="39"/>
      <c r="B113" s="40"/>
      <c r="C113" s="213" t="s">
        <v>165</v>
      </c>
      <c r="D113" s="213" t="s">
        <v>133</v>
      </c>
      <c r="E113" s="214" t="s">
        <v>166</v>
      </c>
      <c r="F113" s="215" t="s">
        <v>167</v>
      </c>
      <c r="G113" s="216" t="s">
        <v>136</v>
      </c>
      <c r="H113" s="217">
        <v>225</v>
      </c>
      <c r="I113" s="218"/>
      <c r="J113" s="219">
        <f>ROUND(I113*H113,2)</f>
        <v>0</v>
      </c>
      <c r="K113" s="215" t="s">
        <v>148</v>
      </c>
      <c r="L113" s="45"/>
      <c r="M113" s="220" t="s">
        <v>19</v>
      </c>
      <c r="N113" s="221" t="s">
        <v>42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138</v>
      </c>
      <c r="AT113" s="224" t="s">
        <v>133</v>
      </c>
      <c r="AU113" s="224" t="s">
        <v>80</v>
      </c>
      <c r="AY113" s="18" t="s">
        <v>130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78</v>
      </c>
      <c r="BK113" s="225">
        <f>ROUND(I113*H113,2)</f>
        <v>0</v>
      </c>
      <c r="BL113" s="18" t="s">
        <v>138</v>
      </c>
      <c r="BM113" s="224" t="s">
        <v>168</v>
      </c>
    </row>
    <row r="114" spans="1:47" s="2" customFormat="1" ht="12">
      <c r="A114" s="39"/>
      <c r="B114" s="40"/>
      <c r="C114" s="41"/>
      <c r="D114" s="249" t="s">
        <v>150</v>
      </c>
      <c r="E114" s="41"/>
      <c r="F114" s="250" t="s">
        <v>169</v>
      </c>
      <c r="G114" s="41"/>
      <c r="H114" s="41"/>
      <c r="I114" s="251"/>
      <c r="J114" s="41"/>
      <c r="K114" s="41"/>
      <c r="L114" s="45"/>
      <c r="M114" s="252"/>
      <c r="N114" s="25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150</v>
      </c>
      <c r="AU114" s="18" t="s">
        <v>80</v>
      </c>
    </row>
    <row r="115" spans="1:51" s="13" customFormat="1" ht="12">
      <c r="A115" s="13"/>
      <c r="B115" s="226"/>
      <c r="C115" s="227"/>
      <c r="D115" s="228" t="s">
        <v>140</v>
      </c>
      <c r="E115" s="229" t="s">
        <v>19</v>
      </c>
      <c r="F115" s="230" t="s">
        <v>141</v>
      </c>
      <c r="G115" s="227"/>
      <c r="H115" s="231">
        <v>191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140</v>
      </c>
      <c r="AU115" s="237" t="s">
        <v>80</v>
      </c>
      <c r="AV115" s="13" t="s">
        <v>80</v>
      </c>
      <c r="AW115" s="13" t="s">
        <v>33</v>
      </c>
      <c r="AX115" s="13" t="s">
        <v>71</v>
      </c>
      <c r="AY115" s="237" t="s">
        <v>130</v>
      </c>
    </row>
    <row r="116" spans="1:51" s="13" customFormat="1" ht="12">
      <c r="A116" s="13"/>
      <c r="B116" s="226"/>
      <c r="C116" s="227"/>
      <c r="D116" s="228" t="s">
        <v>140</v>
      </c>
      <c r="E116" s="229" t="s">
        <v>19</v>
      </c>
      <c r="F116" s="230" t="s">
        <v>142</v>
      </c>
      <c r="G116" s="227"/>
      <c r="H116" s="231">
        <v>34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140</v>
      </c>
      <c r="AU116" s="237" t="s">
        <v>80</v>
      </c>
      <c r="AV116" s="13" t="s">
        <v>80</v>
      </c>
      <c r="AW116" s="13" t="s">
        <v>33</v>
      </c>
      <c r="AX116" s="13" t="s">
        <v>71</v>
      </c>
      <c r="AY116" s="237" t="s">
        <v>130</v>
      </c>
    </row>
    <row r="117" spans="1:51" s="14" customFormat="1" ht="12">
      <c r="A117" s="14"/>
      <c r="B117" s="238"/>
      <c r="C117" s="239"/>
      <c r="D117" s="228" t="s">
        <v>140</v>
      </c>
      <c r="E117" s="240" t="s">
        <v>19</v>
      </c>
      <c r="F117" s="241" t="s">
        <v>143</v>
      </c>
      <c r="G117" s="239"/>
      <c r="H117" s="242">
        <v>225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8" t="s">
        <v>140</v>
      </c>
      <c r="AU117" s="248" t="s">
        <v>80</v>
      </c>
      <c r="AV117" s="14" t="s">
        <v>138</v>
      </c>
      <c r="AW117" s="14" t="s">
        <v>33</v>
      </c>
      <c r="AX117" s="14" t="s">
        <v>78</v>
      </c>
      <c r="AY117" s="248" t="s">
        <v>130</v>
      </c>
    </row>
    <row r="118" spans="1:65" s="2" customFormat="1" ht="24.15" customHeight="1">
      <c r="A118" s="39"/>
      <c r="B118" s="40"/>
      <c r="C118" s="213" t="s">
        <v>131</v>
      </c>
      <c r="D118" s="213" t="s">
        <v>133</v>
      </c>
      <c r="E118" s="214" t="s">
        <v>170</v>
      </c>
      <c r="F118" s="215" t="s">
        <v>171</v>
      </c>
      <c r="G118" s="216" t="s">
        <v>136</v>
      </c>
      <c r="H118" s="217">
        <v>777</v>
      </c>
      <c r="I118" s="218"/>
      <c r="J118" s="219">
        <f>ROUND(I118*H118,2)</f>
        <v>0</v>
      </c>
      <c r="K118" s="215" t="s">
        <v>148</v>
      </c>
      <c r="L118" s="45"/>
      <c r="M118" s="220" t="s">
        <v>19</v>
      </c>
      <c r="N118" s="221" t="s">
        <v>42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138</v>
      </c>
      <c r="AT118" s="224" t="s">
        <v>133</v>
      </c>
      <c r="AU118" s="224" t="s">
        <v>80</v>
      </c>
      <c r="AY118" s="18" t="s">
        <v>130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78</v>
      </c>
      <c r="BK118" s="225">
        <f>ROUND(I118*H118,2)</f>
        <v>0</v>
      </c>
      <c r="BL118" s="18" t="s">
        <v>138</v>
      </c>
      <c r="BM118" s="224" t="s">
        <v>172</v>
      </c>
    </row>
    <row r="119" spans="1:47" s="2" customFormat="1" ht="12">
      <c r="A119" s="39"/>
      <c r="B119" s="40"/>
      <c r="C119" s="41"/>
      <c r="D119" s="249" t="s">
        <v>150</v>
      </c>
      <c r="E119" s="41"/>
      <c r="F119" s="250" t="s">
        <v>173</v>
      </c>
      <c r="G119" s="41"/>
      <c r="H119" s="41"/>
      <c r="I119" s="251"/>
      <c r="J119" s="41"/>
      <c r="K119" s="41"/>
      <c r="L119" s="45"/>
      <c r="M119" s="252"/>
      <c r="N119" s="253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150</v>
      </c>
      <c r="AU119" s="18" t="s">
        <v>80</v>
      </c>
    </row>
    <row r="120" spans="1:51" s="13" customFormat="1" ht="12">
      <c r="A120" s="13"/>
      <c r="B120" s="226"/>
      <c r="C120" s="227"/>
      <c r="D120" s="228" t="s">
        <v>140</v>
      </c>
      <c r="E120" s="229" t="s">
        <v>19</v>
      </c>
      <c r="F120" s="230" t="s">
        <v>174</v>
      </c>
      <c r="G120" s="227"/>
      <c r="H120" s="231">
        <v>573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140</v>
      </c>
      <c r="AU120" s="237" t="s">
        <v>80</v>
      </c>
      <c r="AV120" s="13" t="s">
        <v>80</v>
      </c>
      <c r="AW120" s="13" t="s">
        <v>33</v>
      </c>
      <c r="AX120" s="13" t="s">
        <v>71</v>
      </c>
      <c r="AY120" s="237" t="s">
        <v>130</v>
      </c>
    </row>
    <row r="121" spans="1:51" s="13" customFormat="1" ht="12">
      <c r="A121" s="13"/>
      <c r="B121" s="226"/>
      <c r="C121" s="227"/>
      <c r="D121" s="228" t="s">
        <v>140</v>
      </c>
      <c r="E121" s="229" t="s">
        <v>19</v>
      </c>
      <c r="F121" s="230" t="s">
        <v>175</v>
      </c>
      <c r="G121" s="227"/>
      <c r="H121" s="231">
        <v>204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140</v>
      </c>
      <c r="AU121" s="237" t="s">
        <v>80</v>
      </c>
      <c r="AV121" s="13" t="s">
        <v>80</v>
      </c>
      <c r="AW121" s="13" t="s">
        <v>33</v>
      </c>
      <c r="AX121" s="13" t="s">
        <v>71</v>
      </c>
      <c r="AY121" s="237" t="s">
        <v>130</v>
      </c>
    </row>
    <row r="122" spans="1:51" s="14" customFormat="1" ht="12">
      <c r="A122" s="14"/>
      <c r="B122" s="238"/>
      <c r="C122" s="239"/>
      <c r="D122" s="228" t="s">
        <v>140</v>
      </c>
      <c r="E122" s="240" t="s">
        <v>19</v>
      </c>
      <c r="F122" s="241" t="s">
        <v>143</v>
      </c>
      <c r="G122" s="239"/>
      <c r="H122" s="242">
        <v>777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8" t="s">
        <v>140</v>
      </c>
      <c r="AU122" s="248" t="s">
        <v>80</v>
      </c>
      <c r="AV122" s="14" t="s">
        <v>138</v>
      </c>
      <c r="AW122" s="14" t="s">
        <v>33</v>
      </c>
      <c r="AX122" s="14" t="s">
        <v>78</v>
      </c>
      <c r="AY122" s="248" t="s">
        <v>130</v>
      </c>
    </row>
    <row r="123" spans="1:65" s="2" customFormat="1" ht="24.15" customHeight="1">
      <c r="A123" s="39"/>
      <c r="B123" s="40"/>
      <c r="C123" s="213" t="s">
        <v>176</v>
      </c>
      <c r="D123" s="213" t="s">
        <v>133</v>
      </c>
      <c r="E123" s="214" t="s">
        <v>177</v>
      </c>
      <c r="F123" s="215" t="s">
        <v>178</v>
      </c>
      <c r="G123" s="216" t="s">
        <v>136</v>
      </c>
      <c r="H123" s="217">
        <v>1.527</v>
      </c>
      <c r="I123" s="218"/>
      <c r="J123" s="219">
        <f>ROUND(I123*H123,2)</f>
        <v>0</v>
      </c>
      <c r="K123" s="215" t="s">
        <v>148</v>
      </c>
      <c r="L123" s="45"/>
      <c r="M123" s="220" t="s">
        <v>19</v>
      </c>
      <c r="N123" s="221" t="s">
        <v>42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0.375</v>
      </c>
      <c r="T123" s="223">
        <f>S123*H123</f>
        <v>0.5726249999999999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138</v>
      </c>
      <c r="AT123" s="224" t="s">
        <v>133</v>
      </c>
      <c r="AU123" s="224" t="s">
        <v>80</v>
      </c>
      <c r="AY123" s="18" t="s">
        <v>130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78</v>
      </c>
      <c r="BK123" s="225">
        <f>ROUND(I123*H123,2)</f>
        <v>0</v>
      </c>
      <c r="BL123" s="18" t="s">
        <v>138</v>
      </c>
      <c r="BM123" s="224" t="s">
        <v>179</v>
      </c>
    </row>
    <row r="124" spans="1:47" s="2" customFormat="1" ht="12">
      <c r="A124" s="39"/>
      <c r="B124" s="40"/>
      <c r="C124" s="41"/>
      <c r="D124" s="249" t="s">
        <v>150</v>
      </c>
      <c r="E124" s="41"/>
      <c r="F124" s="250" t="s">
        <v>180</v>
      </c>
      <c r="G124" s="41"/>
      <c r="H124" s="41"/>
      <c r="I124" s="251"/>
      <c r="J124" s="41"/>
      <c r="K124" s="41"/>
      <c r="L124" s="45"/>
      <c r="M124" s="252"/>
      <c r="N124" s="25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150</v>
      </c>
      <c r="AU124" s="18" t="s">
        <v>80</v>
      </c>
    </row>
    <row r="125" spans="1:51" s="13" customFormat="1" ht="12">
      <c r="A125" s="13"/>
      <c r="B125" s="226"/>
      <c r="C125" s="227"/>
      <c r="D125" s="228" t="s">
        <v>140</v>
      </c>
      <c r="E125" s="229" t="s">
        <v>19</v>
      </c>
      <c r="F125" s="230" t="s">
        <v>181</v>
      </c>
      <c r="G125" s="227"/>
      <c r="H125" s="231">
        <v>0.816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140</v>
      </c>
      <c r="AU125" s="237" t="s">
        <v>80</v>
      </c>
      <c r="AV125" s="13" t="s">
        <v>80</v>
      </c>
      <c r="AW125" s="13" t="s">
        <v>33</v>
      </c>
      <c r="AX125" s="13" t="s">
        <v>71</v>
      </c>
      <c r="AY125" s="237" t="s">
        <v>130</v>
      </c>
    </row>
    <row r="126" spans="1:51" s="13" customFormat="1" ht="12">
      <c r="A126" s="13"/>
      <c r="B126" s="226"/>
      <c r="C126" s="227"/>
      <c r="D126" s="228" t="s">
        <v>140</v>
      </c>
      <c r="E126" s="229" t="s">
        <v>19</v>
      </c>
      <c r="F126" s="230" t="s">
        <v>182</v>
      </c>
      <c r="G126" s="227"/>
      <c r="H126" s="231">
        <v>0.711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140</v>
      </c>
      <c r="AU126" s="237" t="s">
        <v>80</v>
      </c>
      <c r="AV126" s="13" t="s">
        <v>80</v>
      </c>
      <c r="AW126" s="13" t="s">
        <v>33</v>
      </c>
      <c r="AX126" s="13" t="s">
        <v>71</v>
      </c>
      <c r="AY126" s="237" t="s">
        <v>130</v>
      </c>
    </row>
    <row r="127" spans="1:51" s="14" customFormat="1" ht="12">
      <c r="A127" s="14"/>
      <c r="B127" s="238"/>
      <c r="C127" s="239"/>
      <c r="D127" s="228" t="s">
        <v>140</v>
      </c>
      <c r="E127" s="240" t="s">
        <v>19</v>
      </c>
      <c r="F127" s="241" t="s">
        <v>143</v>
      </c>
      <c r="G127" s="239"/>
      <c r="H127" s="242">
        <v>1.527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8" t="s">
        <v>140</v>
      </c>
      <c r="AU127" s="248" t="s">
        <v>80</v>
      </c>
      <c r="AV127" s="14" t="s">
        <v>138</v>
      </c>
      <c r="AW127" s="14" t="s">
        <v>33</v>
      </c>
      <c r="AX127" s="14" t="s">
        <v>78</v>
      </c>
      <c r="AY127" s="248" t="s">
        <v>130</v>
      </c>
    </row>
    <row r="128" spans="1:65" s="2" customFormat="1" ht="37.8" customHeight="1">
      <c r="A128" s="39"/>
      <c r="B128" s="40"/>
      <c r="C128" s="213" t="s">
        <v>183</v>
      </c>
      <c r="D128" s="213" t="s">
        <v>133</v>
      </c>
      <c r="E128" s="214" t="s">
        <v>184</v>
      </c>
      <c r="F128" s="215" t="s">
        <v>185</v>
      </c>
      <c r="G128" s="216" t="s">
        <v>136</v>
      </c>
      <c r="H128" s="217">
        <v>1.576</v>
      </c>
      <c r="I128" s="218"/>
      <c r="J128" s="219">
        <f>ROUND(I128*H128,2)</f>
        <v>0</v>
      </c>
      <c r="K128" s="215" t="s">
        <v>148</v>
      </c>
      <c r="L128" s="45"/>
      <c r="M128" s="220" t="s">
        <v>19</v>
      </c>
      <c r="N128" s="221" t="s">
        <v>42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0.076</v>
      </c>
      <c r="T128" s="223">
        <f>S128*H128</f>
        <v>0.11977600000000001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138</v>
      </c>
      <c r="AT128" s="224" t="s">
        <v>133</v>
      </c>
      <c r="AU128" s="224" t="s">
        <v>80</v>
      </c>
      <c r="AY128" s="18" t="s">
        <v>130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78</v>
      </c>
      <c r="BK128" s="225">
        <f>ROUND(I128*H128,2)</f>
        <v>0</v>
      </c>
      <c r="BL128" s="18" t="s">
        <v>138</v>
      </c>
      <c r="BM128" s="224" t="s">
        <v>186</v>
      </c>
    </row>
    <row r="129" spans="1:47" s="2" customFormat="1" ht="12">
      <c r="A129" s="39"/>
      <c r="B129" s="40"/>
      <c r="C129" s="41"/>
      <c r="D129" s="249" t="s">
        <v>150</v>
      </c>
      <c r="E129" s="41"/>
      <c r="F129" s="250" t="s">
        <v>187</v>
      </c>
      <c r="G129" s="41"/>
      <c r="H129" s="41"/>
      <c r="I129" s="251"/>
      <c r="J129" s="41"/>
      <c r="K129" s="41"/>
      <c r="L129" s="45"/>
      <c r="M129" s="252"/>
      <c r="N129" s="25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150</v>
      </c>
      <c r="AU129" s="18" t="s">
        <v>80</v>
      </c>
    </row>
    <row r="130" spans="1:51" s="13" customFormat="1" ht="12">
      <c r="A130" s="13"/>
      <c r="B130" s="226"/>
      <c r="C130" s="227"/>
      <c r="D130" s="228" t="s">
        <v>140</v>
      </c>
      <c r="E130" s="229" t="s">
        <v>19</v>
      </c>
      <c r="F130" s="230" t="s">
        <v>188</v>
      </c>
      <c r="G130" s="227"/>
      <c r="H130" s="231">
        <v>1.576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140</v>
      </c>
      <c r="AU130" s="237" t="s">
        <v>80</v>
      </c>
      <c r="AV130" s="13" t="s">
        <v>80</v>
      </c>
      <c r="AW130" s="13" t="s">
        <v>33</v>
      </c>
      <c r="AX130" s="13" t="s">
        <v>78</v>
      </c>
      <c r="AY130" s="237" t="s">
        <v>130</v>
      </c>
    </row>
    <row r="131" spans="1:65" s="2" customFormat="1" ht="37.8" customHeight="1">
      <c r="A131" s="39"/>
      <c r="B131" s="40"/>
      <c r="C131" s="213" t="s">
        <v>144</v>
      </c>
      <c r="D131" s="213" t="s">
        <v>133</v>
      </c>
      <c r="E131" s="214" t="s">
        <v>189</v>
      </c>
      <c r="F131" s="215" t="s">
        <v>190</v>
      </c>
      <c r="G131" s="216" t="s">
        <v>136</v>
      </c>
      <c r="H131" s="217">
        <v>2.955</v>
      </c>
      <c r="I131" s="218"/>
      <c r="J131" s="219">
        <f>ROUND(I131*H131,2)</f>
        <v>0</v>
      </c>
      <c r="K131" s="215" t="s">
        <v>148</v>
      </c>
      <c r="L131" s="45"/>
      <c r="M131" s="220" t="s">
        <v>19</v>
      </c>
      <c r="N131" s="221" t="s">
        <v>42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0.063</v>
      </c>
      <c r="T131" s="223">
        <f>S131*H131</f>
        <v>0.186165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138</v>
      </c>
      <c r="AT131" s="224" t="s">
        <v>133</v>
      </c>
      <c r="AU131" s="224" t="s">
        <v>80</v>
      </c>
      <c r="AY131" s="18" t="s">
        <v>130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78</v>
      </c>
      <c r="BK131" s="225">
        <f>ROUND(I131*H131,2)</f>
        <v>0</v>
      </c>
      <c r="BL131" s="18" t="s">
        <v>138</v>
      </c>
      <c r="BM131" s="224" t="s">
        <v>191</v>
      </c>
    </row>
    <row r="132" spans="1:47" s="2" customFormat="1" ht="12">
      <c r="A132" s="39"/>
      <c r="B132" s="40"/>
      <c r="C132" s="41"/>
      <c r="D132" s="249" t="s">
        <v>150</v>
      </c>
      <c r="E132" s="41"/>
      <c r="F132" s="250" t="s">
        <v>192</v>
      </c>
      <c r="G132" s="41"/>
      <c r="H132" s="41"/>
      <c r="I132" s="251"/>
      <c r="J132" s="41"/>
      <c r="K132" s="41"/>
      <c r="L132" s="45"/>
      <c r="M132" s="252"/>
      <c r="N132" s="25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150</v>
      </c>
      <c r="AU132" s="18" t="s">
        <v>80</v>
      </c>
    </row>
    <row r="133" spans="1:51" s="13" customFormat="1" ht="12">
      <c r="A133" s="13"/>
      <c r="B133" s="226"/>
      <c r="C133" s="227"/>
      <c r="D133" s="228" t="s">
        <v>140</v>
      </c>
      <c r="E133" s="229" t="s">
        <v>19</v>
      </c>
      <c r="F133" s="230" t="s">
        <v>193</v>
      </c>
      <c r="G133" s="227"/>
      <c r="H133" s="231">
        <v>2.955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140</v>
      </c>
      <c r="AU133" s="237" t="s">
        <v>80</v>
      </c>
      <c r="AV133" s="13" t="s">
        <v>80</v>
      </c>
      <c r="AW133" s="13" t="s">
        <v>33</v>
      </c>
      <c r="AX133" s="13" t="s">
        <v>78</v>
      </c>
      <c r="AY133" s="237" t="s">
        <v>130</v>
      </c>
    </row>
    <row r="134" spans="1:65" s="2" customFormat="1" ht="24.15" customHeight="1">
      <c r="A134" s="39"/>
      <c r="B134" s="40"/>
      <c r="C134" s="213" t="s">
        <v>194</v>
      </c>
      <c r="D134" s="213" t="s">
        <v>133</v>
      </c>
      <c r="E134" s="214" t="s">
        <v>195</v>
      </c>
      <c r="F134" s="215" t="s">
        <v>196</v>
      </c>
      <c r="G134" s="216" t="s">
        <v>197</v>
      </c>
      <c r="H134" s="217">
        <v>12</v>
      </c>
      <c r="I134" s="218"/>
      <c r="J134" s="219">
        <f>ROUND(I134*H134,2)</f>
        <v>0</v>
      </c>
      <c r="K134" s="215" t="s">
        <v>148</v>
      </c>
      <c r="L134" s="45"/>
      <c r="M134" s="220" t="s">
        <v>19</v>
      </c>
      <c r="N134" s="221" t="s">
        <v>42</v>
      </c>
      <c r="O134" s="85"/>
      <c r="P134" s="222">
        <f>O134*H134</f>
        <v>0</v>
      </c>
      <c r="Q134" s="222">
        <v>1E-05</v>
      </c>
      <c r="R134" s="222">
        <f>Q134*H134</f>
        <v>0.00012000000000000002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138</v>
      </c>
      <c r="AT134" s="224" t="s">
        <v>133</v>
      </c>
      <c r="AU134" s="224" t="s">
        <v>80</v>
      </c>
      <c r="AY134" s="18" t="s">
        <v>130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78</v>
      </c>
      <c r="BK134" s="225">
        <f>ROUND(I134*H134,2)</f>
        <v>0</v>
      </c>
      <c r="BL134" s="18" t="s">
        <v>138</v>
      </c>
      <c r="BM134" s="224" t="s">
        <v>198</v>
      </c>
    </row>
    <row r="135" spans="1:47" s="2" customFormat="1" ht="12">
      <c r="A135" s="39"/>
      <c r="B135" s="40"/>
      <c r="C135" s="41"/>
      <c r="D135" s="249" t="s">
        <v>150</v>
      </c>
      <c r="E135" s="41"/>
      <c r="F135" s="250" t="s">
        <v>199</v>
      </c>
      <c r="G135" s="41"/>
      <c r="H135" s="41"/>
      <c r="I135" s="251"/>
      <c r="J135" s="41"/>
      <c r="K135" s="41"/>
      <c r="L135" s="45"/>
      <c r="M135" s="252"/>
      <c r="N135" s="253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150</v>
      </c>
      <c r="AU135" s="18" t="s">
        <v>80</v>
      </c>
    </row>
    <row r="136" spans="1:51" s="13" customFormat="1" ht="12">
      <c r="A136" s="13"/>
      <c r="B136" s="226"/>
      <c r="C136" s="227"/>
      <c r="D136" s="228" t="s">
        <v>140</v>
      </c>
      <c r="E136" s="229" t="s">
        <v>19</v>
      </c>
      <c r="F136" s="230" t="s">
        <v>200</v>
      </c>
      <c r="G136" s="227"/>
      <c r="H136" s="231">
        <v>12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140</v>
      </c>
      <c r="AU136" s="237" t="s">
        <v>80</v>
      </c>
      <c r="AV136" s="13" t="s">
        <v>80</v>
      </c>
      <c r="AW136" s="13" t="s">
        <v>33</v>
      </c>
      <c r="AX136" s="13" t="s">
        <v>78</v>
      </c>
      <c r="AY136" s="237" t="s">
        <v>130</v>
      </c>
    </row>
    <row r="137" spans="1:63" s="12" customFormat="1" ht="22.8" customHeight="1">
      <c r="A137" s="12"/>
      <c r="B137" s="197"/>
      <c r="C137" s="198"/>
      <c r="D137" s="199" t="s">
        <v>70</v>
      </c>
      <c r="E137" s="211" t="s">
        <v>201</v>
      </c>
      <c r="F137" s="211" t="s">
        <v>202</v>
      </c>
      <c r="G137" s="198"/>
      <c r="H137" s="198"/>
      <c r="I137" s="201"/>
      <c r="J137" s="212">
        <f>BK137</f>
        <v>0</v>
      </c>
      <c r="K137" s="198"/>
      <c r="L137" s="203"/>
      <c r="M137" s="204"/>
      <c r="N137" s="205"/>
      <c r="O137" s="205"/>
      <c r="P137" s="206">
        <f>SUM(P138:P147)</f>
        <v>0</v>
      </c>
      <c r="Q137" s="205"/>
      <c r="R137" s="206">
        <f>SUM(R138:R147)</f>
        <v>0</v>
      </c>
      <c r="S137" s="205"/>
      <c r="T137" s="207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8" t="s">
        <v>78</v>
      </c>
      <c r="AT137" s="209" t="s">
        <v>70</v>
      </c>
      <c r="AU137" s="209" t="s">
        <v>78</v>
      </c>
      <c r="AY137" s="208" t="s">
        <v>130</v>
      </c>
      <c r="BK137" s="210">
        <f>SUM(BK138:BK147)</f>
        <v>0</v>
      </c>
    </row>
    <row r="138" spans="1:65" s="2" customFormat="1" ht="37.8" customHeight="1">
      <c r="A138" s="39"/>
      <c r="B138" s="40"/>
      <c r="C138" s="213" t="s">
        <v>203</v>
      </c>
      <c r="D138" s="213" t="s">
        <v>133</v>
      </c>
      <c r="E138" s="214" t="s">
        <v>204</v>
      </c>
      <c r="F138" s="215" t="s">
        <v>205</v>
      </c>
      <c r="G138" s="216" t="s">
        <v>206</v>
      </c>
      <c r="H138" s="217">
        <v>24.605</v>
      </c>
      <c r="I138" s="218"/>
      <c r="J138" s="219">
        <f>ROUND(I138*H138,2)</f>
        <v>0</v>
      </c>
      <c r="K138" s="215" t="s">
        <v>148</v>
      </c>
      <c r="L138" s="45"/>
      <c r="M138" s="220" t="s">
        <v>19</v>
      </c>
      <c r="N138" s="221" t="s">
        <v>42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138</v>
      </c>
      <c r="AT138" s="224" t="s">
        <v>133</v>
      </c>
      <c r="AU138" s="224" t="s">
        <v>80</v>
      </c>
      <c r="AY138" s="18" t="s">
        <v>130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78</v>
      </c>
      <c r="BK138" s="225">
        <f>ROUND(I138*H138,2)</f>
        <v>0</v>
      </c>
      <c r="BL138" s="18" t="s">
        <v>138</v>
      </c>
      <c r="BM138" s="224" t="s">
        <v>207</v>
      </c>
    </row>
    <row r="139" spans="1:47" s="2" customFormat="1" ht="12">
      <c r="A139" s="39"/>
      <c r="B139" s="40"/>
      <c r="C139" s="41"/>
      <c r="D139" s="249" t="s">
        <v>150</v>
      </c>
      <c r="E139" s="41"/>
      <c r="F139" s="250" t="s">
        <v>208</v>
      </c>
      <c r="G139" s="41"/>
      <c r="H139" s="41"/>
      <c r="I139" s="251"/>
      <c r="J139" s="41"/>
      <c r="K139" s="41"/>
      <c r="L139" s="45"/>
      <c r="M139" s="252"/>
      <c r="N139" s="253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150</v>
      </c>
      <c r="AU139" s="18" t="s">
        <v>80</v>
      </c>
    </row>
    <row r="140" spans="1:65" s="2" customFormat="1" ht="33" customHeight="1">
      <c r="A140" s="39"/>
      <c r="B140" s="40"/>
      <c r="C140" s="213" t="s">
        <v>209</v>
      </c>
      <c r="D140" s="213" t="s">
        <v>133</v>
      </c>
      <c r="E140" s="214" t="s">
        <v>210</v>
      </c>
      <c r="F140" s="215" t="s">
        <v>211</v>
      </c>
      <c r="G140" s="216" t="s">
        <v>206</v>
      </c>
      <c r="H140" s="217">
        <v>24.605</v>
      </c>
      <c r="I140" s="218"/>
      <c r="J140" s="219">
        <f>ROUND(I140*H140,2)</f>
        <v>0</v>
      </c>
      <c r="K140" s="215" t="s">
        <v>148</v>
      </c>
      <c r="L140" s="45"/>
      <c r="M140" s="220" t="s">
        <v>19</v>
      </c>
      <c r="N140" s="221" t="s">
        <v>42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138</v>
      </c>
      <c r="AT140" s="224" t="s">
        <v>133</v>
      </c>
      <c r="AU140" s="224" t="s">
        <v>80</v>
      </c>
      <c r="AY140" s="18" t="s">
        <v>130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78</v>
      </c>
      <c r="BK140" s="225">
        <f>ROUND(I140*H140,2)</f>
        <v>0</v>
      </c>
      <c r="BL140" s="18" t="s">
        <v>138</v>
      </c>
      <c r="BM140" s="224" t="s">
        <v>212</v>
      </c>
    </row>
    <row r="141" spans="1:47" s="2" customFormat="1" ht="12">
      <c r="A141" s="39"/>
      <c r="B141" s="40"/>
      <c r="C141" s="41"/>
      <c r="D141" s="249" t="s">
        <v>150</v>
      </c>
      <c r="E141" s="41"/>
      <c r="F141" s="250" t="s">
        <v>213</v>
      </c>
      <c r="G141" s="41"/>
      <c r="H141" s="41"/>
      <c r="I141" s="251"/>
      <c r="J141" s="41"/>
      <c r="K141" s="41"/>
      <c r="L141" s="45"/>
      <c r="M141" s="252"/>
      <c r="N141" s="253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150</v>
      </c>
      <c r="AU141" s="18" t="s">
        <v>80</v>
      </c>
    </row>
    <row r="142" spans="1:65" s="2" customFormat="1" ht="44.25" customHeight="1">
      <c r="A142" s="39"/>
      <c r="B142" s="40"/>
      <c r="C142" s="213" t="s">
        <v>214</v>
      </c>
      <c r="D142" s="213" t="s">
        <v>133</v>
      </c>
      <c r="E142" s="214" t="s">
        <v>215</v>
      </c>
      <c r="F142" s="215" t="s">
        <v>216</v>
      </c>
      <c r="G142" s="216" t="s">
        <v>206</v>
      </c>
      <c r="H142" s="217">
        <v>221.445</v>
      </c>
      <c r="I142" s="218"/>
      <c r="J142" s="219">
        <f>ROUND(I142*H142,2)</f>
        <v>0</v>
      </c>
      <c r="K142" s="215" t="s">
        <v>148</v>
      </c>
      <c r="L142" s="45"/>
      <c r="M142" s="220" t="s">
        <v>19</v>
      </c>
      <c r="N142" s="221" t="s">
        <v>42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138</v>
      </c>
      <c r="AT142" s="224" t="s">
        <v>133</v>
      </c>
      <c r="AU142" s="224" t="s">
        <v>80</v>
      </c>
      <c r="AY142" s="18" t="s">
        <v>130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78</v>
      </c>
      <c r="BK142" s="225">
        <f>ROUND(I142*H142,2)</f>
        <v>0</v>
      </c>
      <c r="BL142" s="18" t="s">
        <v>138</v>
      </c>
      <c r="BM142" s="224" t="s">
        <v>217</v>
      </c>
    </row>
    <row r="143" spans="1:47" s="2" customFormat="1" ht="12">
      <c r="A143" s="39"/>
      <c r="B143" s="40"/>
      <c r="C143" s="41"/>
      <c r="D143" s="249" t="s">
        <v>150</v>
      </c>
      <c r="E143" s="41"/>
      <c r="F143" s="250" t="s">
        <v>218</v>
      </c>
      <c r="G143" s="41"/>
      <c r="H143" s="41"/>
      <c r="I143" s="251"/>
      <c r="J143" s="41"/>
      <c r="K143" s="41"/>
      <c r="L143" s="45"/>
      <c r="M143" s="252"/>
      <c r="N143" s="253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150</v>
      </c>
      <c r="AU143" s="18" t="s">
        <v>80</v>
      </c>
    </row>
    <row r="144" spans="1:47" s="2" customFormat="1" ht="12">
      <c r="A144" s="39"/>
      <c r="B144" s="40"/>
      <c r="C144" s="41"/>
      <c r="D144" s="228" t="s">
        <v>219</v>
      </c>
      <c r="E144" s="41"/>
      <c r="F144" s="254" t="s">
        <v>220</v>
      </c>
      <c r="G144" s="41"/>
      <c r="H144" s="41"/>
      <c r="I144" s="251"/>
      <c r="J144" s="41"/>
      <c r="K144" s="41"/>
      <c r="L144" s="45"/>
      <c r="M144" s="252"/>
      <c r="N144" s="253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80</v>
      </c>
    </row>
    <row r="145" spans="1:51" s="13" customFormat="1" ht="12">
      <c r="A145" s="13"/>
      <c r="B145" s="226"/>
      <c r="C145" s="227"/>
      <c r="D145" s="228" t="s">
        <v>140</v>
      </c>
      <c r="E145" s="227"/>
      <c r="F145" s="230" t="s">
        <v>221</v>
      </c>
      <c r="G145" s="227"/>
      <c r="H145" s="231">
        <v>221.445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140</v>
      </c>
      <c r="AU145" s="237" t="s">
        <v>80</v>
      </c>
      <c r="AV145" s="13" t="s">
        <v>80</v>
      </c>
      <c r="AW145" s="13" t="s">
        <v>4</v>
      </c>
      <c r="AX145" s="13" t="s">
        <v>78</v>
      </c>
      <c r="AY145" s="237" t="s">
        <v>130</v>
      </c>
    </row>
    <row r="146" spans="1:65" s="2" customFormat="1" ht="49.05" customHeight="1">
      <c r="A146" s="39"/>
      <c r="B146" s="40"/>
      <c r="C146" s="213" t="s">
        <v>222</v>
      </c>
      <c r="D146" s="213" t="s">
        <v>133</v>
      </c>
      <c r="E146" s="214" t="s">
        <v>223</v>
      </c>
      <c r="F146" s="215" t="s">
        <v>224</v>
      </c>
      <c r="G146" s="216" t="s">
        <v>206</v>
      </c>
      <c r="H146" s="217">
        <v>24.605</v>
      </c>
      <c r="I146" s="218"/>
      <c r="J146" s="219">
        <f>ROUND(I146*H146,2)</f>
        <v>0</v>
      </c>
      <c r="K146" s="215" t="s">
        <v>148</v>
      </c>
      <c r="L146" s="45"/>
      <c r="M146" s="220" t="s">
        <v>19</v>
      </c>
      <c r="N146" s="221" t="s">
        <v>42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138</v>
      </c>
      <c r="AT146" s="224" t="s">
        <v>133</v>
      </c>
      <c r="AU146" s="224" t="s">
        <v>80</v>
      </c>
      <c r="AY146" s="18" t="s">
        <v>130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78</v>
      </c>
      <c r="BK146" s="225">
        <f>ROUND(I146*H146,2)</f>
        <v>0</v>
      </c>
      <c r="BL146" s="18" t="s">
        <v>138</v>
      </c>
      <c r="BM146" s="224" t="s">
        <v>225</v>
      </c>
    </row>
    <row r="147" spans="1:47" s="2" customFormat="1" ht="12">
      <c r="A147" s="39"/>
      <c r="B147" s="40"/>
      <c r="C147" s="41"/>
      <c r="D147" s="249" t="s">
        <v>150</v>
      </c>
      <c r="E147" s="41"/>
      <c r="F147" s="250" t="s">
        <v>226</v>
      </c>
      <c r="G147" s="41"/>
      <c r="H147" s="41"/>
      <c r="I147" s="251"/>
      <c r="J147" s="41"/>
      <c r="K147" s="41"/>
      <c r="L147" s="45"/>
      <c r="M147" s="252"/>
      <c r="N147" s="253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150</v>
      </c>
      <c r="AU147" s="18" t="s">
        <v>80</v>
      </c>
    </row>
    <row r="148" spans="1:63" s="12" customFormat="1" ht="25.9" customHeight="1">
      <c r="A148" s="12"/>
      <c r="B148" s="197"/>
      <c r="C148" s="198"/>
      <c r="D148" s="199" t="s">
        <v>70</v>
      </c>
      <c r="E148" s="200" t="s">
        <v>227</v>
      </c>
      <c r="F148" s="200" t="s">
        <v>228</v>
      </c>
      <c r="G148" s="198"/>
      <c r="H148" s="198"/>
      <c r="I148" s="201"/>
      <c r="J148" s="202">
        <f>BK148</f>
        <v>0</v>
      </c>
      <c r="K148" s="198"/>
      <c r="L148" s="203"/>
      <c r="M148" s="204"/>
      <c r="N148" s="205"/>
      <c r="O148" s="205"/>
      <c r="P148" s="206">
        <f>P149+P153+P159+P188</f>
        <v>0</v>
      </c>
      <c r="Q148" s="205"/>
      <c r="R148" s="206">
        <f>R149+R153+R159+R188</f>
        <v>0</v>
      </c>
      <c r="S148" s="205"/>
      <c r="T148" s="207">
        <f>T149+T153+T159+T188</f>
        <v>19.662450999999997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8" t="s">
        <v>80</v>
      </c>
      <c r="AT148" s="209" t="s">
        <v>70</v>
      </c>
      <c r="AU148" s="209" t="s">
        <v>71</v>
      </c>
      <c r="AY148" s="208" t="s">
        <v>130</v>
      </c>
      <c r="BK148" s="210">
        <f>BK149+BK153+BK159+BK188</f>
        <v>0</v>
      </c>
    </row>
    <row r="149" spans="1:63" s="12" customFormat="1" ht="22.8" customHeight="1">
      <c r="A149" s="12"/>
      <c r="B149" s="197"/>
      <c r="C149" s="198"/>
      <c r="D149" s="199" t="s">
        <v>70</v>
      </c>
      <c r="E149" s="211" t="s">
        <v>229</v>
      </c>
      <c r="F149" s="211" t="s">
        <v>230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SUM(P150:P152)</f>
        <v>0</v>
      </c>
      <c r="Q149" s="205"/>
      <c r="R149" s="206">
        <f>SUM(R150:R152)</f>
        <v>0</v>
      </c>
      <c r="S149" s="205"/>
      <c r="T149" s="207">
        <f>SUM(T150:T152)</f>
        <v>0.048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80</v>
      </c>
      <c r="AT149" s="209" t="s">
        <v>70</v>
      </c>
      <c r="AU149" s="209" t="s">
        <v>78</v>
      </c>
      <c r="AY149" s="208" t="s">
        <v>130</v>
      </c>
      <c r="BK149" s="210">
        <f>SUM(BK150:BK152)</f>
        <v>0</v>
      </c>
    </row>
    <row r="150" spans="1:65" s="2" customFormat="1" ht="24.15" customHeight="1">
      <c r="A150" s="39"/>
      <c r="B150" s="40"/>
      <c r="C150" s="213" t="s">
        <v>8</v>
      </c>
      <c r="D150" s="213" t="s">
        <v>133</v>
      </c>
      <c r="E150" s="214" t="s">
        <v>231</v>
      </c>
      <c r="F150" s="215" t="s">
        <v>232</v>
      </c>
      <c r="G150" s="216" t="s">
        <v>233</v>
      </c>
      <c r="H150" s="217">
        <v>2</v>
      </c>
      <c r="I150" s="218"/>
      <c r="J150" s="219">
        <f>ROUND(I150*H150,2)</f>
        <v>0</v>
      </c>
      <c r="K150" s="215" t="s">
        <v>148</v>
      </c>
      <c r="L150" s="45"/>
      <c r="M150" s="220" t="s">
        <v>19</v>
      </c>
      <c r="N150" s="221" t="s">
        <v>42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0.024</v>
      </c>
      <c r="T150" s="223">
        <f>S150*H150</f>
        <v>0.048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138</v>
      </c>
      <c r="AT150" s="224" t="s">
        <v>133</v>
      </c>
      <c r="AU150" s="224" t="s">
        <v>80</v>
      </c>
      <c r="AY150" s="18" t="s">
        <v>130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78</v>
      </c>
      <c r="BK150" s="225">
        <f>ROUND(I150*H150,2)</f>
        <v>0</v>
      </c>
      <c r="BL150" s="18" t="s">
        <v>138</v>
      </c>
      <c r="BM150" s="224" t="s">
        <v>234</v>
      </c>
    </row>
    <row r="151" spans="1:47" s="2" customFormat="1" ht="12">
      <c r="A151" s="39"/>
      <c r="B151" s="40"/>
      <c r="C151" s="41"/>
      <c r="D151" s="249" t="s">
        <v>150</v>
      </c>
      <c r="E151" s="41"/>
      <c r="F151" s="250" t="s">
        <v>235</v>
      </c>
      <c r="G151" s="41"/>
      <c r="H151" s="41"/>
      <c r="I151" s="251"/>
      <c r="J151" s="41"/>
      <c r="K151" s="41"/>
      <c r="L151" s="45"/>
      <c r="M151" s="252"/>
      <c r="N151" s="253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150</v>
      </c>
      <c r="AU151" s="18" t="s">
        <v>80</v>
      </c>
    </row>
    <row r="152" spans="1:51" s="13" customFormat="1" ht="12">
      <c r="A152" s="13"/>
      <c r="B152" s="226"/>
      <c r="C152" s="227"/>
      <c r="D152" s="228" t="s">
        <v>140</v>
      </c>
      <c r="E152" s="229" t="s">
        <v>19</v>
      </c>
      <c r="F152" s="230" t="s">
        <v>236</v>
      </c>
      <c r="G152" s="227"/>
      <c r="H152" s="231">
        <v>2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140</v>
      </c>
      <c r="AU152" s="237" t="s">
        <v>80</v>
      </c>
      <c r="AV152" s="13" t="s">
        <v>80</v>
      </c>
      <c r="AW152" s="13" t="s">
        <v>33</v>
      </c>
      <c r="AX152" s="13" t="s">
        <v>78</v>
      </c>
      <c r="AY152" s="237" t="s">
        <v>130</v>
      </c>
    </row>
    <row r="153" spans="1:63" s="12" customFormat="1" ht="22.8" customHeight="1">
      <c r="A153" s="12"/>
      <c r="B153" s="197"/>
      <c r="C153" s="198"/>
      <c r="D153" s="199" t="s">
        <v>70</v>
      </c>
      <c r="E153" s="211" t="s">
        <v>237</v>
      </c>
      <c r="F153" s="211" t="s">
        <v>238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SUM(P154:P158)</f>
        <v>0</v>
      </c>
      <c r="Q153" s="205"/>
      <c r="R153" s="206">
        <f>SUM(R154:R158)</f>
        <v>0</v>
      </c>
      <c r="S153" s="205"/>
      <c r="T153" s="207">
        <f>SUM(T154:T158)</f>
        <v>18.71325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80</v>
      </c>
      <c r="AT153" s="209" t="s">
        <v>70</v>
      </c>
      <c r="AU153" s="209" t="s">
        <v>78</v>
      </c>
      <c r="AY153" s="208" t="s">
        <v>130</v>
      </c>
      <c r="BK153" s="210">
        <f>SUM(BK154:BK158)</f>
        <v>0</v>
      </c>
    </row>
    <row r="154" spans="1:65" s="2" customFormat="1" ht="24.15" customHeight="1">
      <c r="A154" s="39"/>
      <c r="B154" s="40"/>
      <c r="C154" s="213" t="s">
        <v>239</v>
      </c>
      <c r="D154" s="213" t="s">
        <v>133</v>
      </c>
      <c r="E154" s="214" t="s">
        <v>240</v>
      </c>
      <c r="F154" s="215" t="s">
        <v>241</v>
      </c>
      <c r="G154" s="216" t="s">
        <v>136</v>
      </c>
      <c r="H154" s="217">
        <v>225</v>
      </c>
      <c r="I154" s="218"/>
      <c r="J154" s="219">
        <f>ROUND(I154*H154,2)</f>
        <v>0</v>
      </c>
      <c r="K154" s="215" t="s">
        <v>148</v>
      </c>
      <c r="L154" s="45"/>
      <c r="M154" s="220" t="s">
        <v>19</v>
      </c>
      <c r="N154" s="221" t="s">
        <v>42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0.08317</v>
      </c>
      <c r="T154" s="223">
        <f>S154*H154</f>
        <v>18.71325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239</v>
      </c>
      <c r="AT154" s="224" t="s">
        <v>133</v>
      </c>
      <c r="AU154" s="224" t="s">
        <v>80</v>
      </c>
      <c r="AY154" s="18" t="s">
        <v>130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78</v>
      </c>
      <c r="BK154" s="225">
        <f>ROUND(I154*H154,2)</f>
        <v>0</v>
      </c>
      <c r="BL154" s="18" t="s">
        <v>239</v>
      </c>
      <c r="BM154" s="224" t="s">
        <v>242</v>
      </c>
    </row>
    <row r="155" spans="1:47" s="2" customFormat="1" ht="12">
      <c r="A155" s="39"/>
      <c r="B155" s="40"/>
      <c r="C155" s="41"/>
      <c r="D155" s="249" t="s">
        <v>150</v>
      </c>
      <c r="E155" s="41"/>
      <c r="F155" s="250" t="s">
        <v>243</v>
      </c>
      <c r="G155" s="41"/>
      <c r="H155" s="41"/>
      <c r="I155" s="251"/>
      <c r="J155" s="41"/>
      <c r="K155" s="41"/>
      <c r="L155" s="45"/>
      <c r="M155" s="252"/>
      <c r="N155" s="253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150</v>
      </c>
      <c r="AU155" s="18" t="s">
        <v>80</v>
      </c>
    </row>
    <row r="156" spans="1:51" s="13" customFormat="1" ht="12">
      <c r="A156" s="13"/>
      <c r="B156" s="226"/>
      <c r="C156" s="227"/>
      <c r="D156" s="228" t="s">
        <v>140</v>
      </c>
      <c r="E156" s="229" t="s">
        <v>19</v>
      </c>
      <c r="F156" s="230" t="s">
        <v>141</v>
      </c>
      <c r="G156" s="227"/>
      <c r="H156" s="231">
        <v>191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140</v>
      </c>
      <c r="AU156" s="237" t="s">
        <v>80</v>
      </c>
      <c r="AV156" s="13" t="s">
        <v>80</v>
      </c>
      <c r="AW156" s="13" t="s">
        <v>33</v>
      </c>
      <c r="AX156" s="13" t="s">
        <v>71</v>
      </c>
      <c r="AY156" s="237" t="s">
        <v>130</v>
      </c>
    </row>
    <row r="157" spans="1:51" s="13" customFormat="1" ht="12">
      <c r="A157" s="13"/>
      <c r="B157" s="226"/>
      <c r="C157" s="227"/>
      <c r="D157" s="228" t="s">
        <v>140</v>
      </c>
      <c r="E157" s="229" t="s">
        <v>19</v>
      </c>
      <c r="F157" s="230" t="s">
        <v>142</v>
      </c>
      <c r="G157" s="227"/>
      <c r="H157" s="231">
        <v>34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140</v>
      </c>
      <c r="AU157" s="237" t="s">
        <v>80</v>
      </c>
      <c r="AV157" s="13" t="s">
        <v>80</v>
      </c>
      <c r="AW157" s="13" t="s">
        <v>33</v>
      </c>
      <c r="AX157" s="13" t="s">
        <v>71</v>
      </c>
      <c r="AY157" s="237" t="s">
        <v>130</v>
      </c>
    </row>
    <row r="158" spans="1:51" s="14" customFormat="1" ht="12">
      <c r="A158" s="14"/>
      <c r="B158" s="238"/>
      <c r="C158" s="239"/>
      <c r="D158" s="228" t="s">
        <v>140</v>
      </c>
      <c r="E158" s="240" t="s">
        <v>19</v>
      </c>
      <c r="F158" s="241" t="s">
        <v>143</v>
      </c>
      <c r="G158" s="239"/>
      <c r="H158" s="242">
        <v>225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8" t="s">
        <v>140</v>
      </c>
      <c r="AU158" s="248" t="s">
        <v>80</v>
      </c>
      <c r="AV158" s="14" t="s">
        <v>138</v>
      </c>
      <c r="AW158" s="14" t="s">
        <v>33</v>
      </c>
      <c r="AX158" s="14" t="s">
        <v>78</v>
      </c>
      <c r="AY158" s="248" t="s">
        <v>130</v>
      </c>
    </row>
    <row r="159" spans="1:63" s="12" customFormat="1" ht="22.8" customHeight="1">
      <c r="A159" s="12"/>
      <c r="B159" s="197"/>
      <c r="C159" s="198"/>
      <c r="D159" s="199" t="s">
        <v>70</v>
      </c>
      <c r="E159" s="211" t="s">
        <v>244</v>
      </c>
      <c r="F159" s="211" t="s">
        <v>245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SUM(P160:P187)</f>
        <v>0</v>
      </c>
      <c r="Q159" s="205"/>
      <c r="R159" s="206">
        <f>SUM(R160:R187)</f>
        <v>0</v>
      </c>
      <c r="S159" s="205"/>
      <c r="T159" s="207">
        <f>SUM(T160:T187)</f>
        <v>0.215628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80</v>
      </c>
      <c r="AT159" s="209" t="s">
        <v>70</v>
      </c>
      <c r="AU159" s="209" t="s">
        <v>78</v>
      </c>
      <c r="AY159" s="208" t="s">
        <v>130</v>
      </c>
      <c r="BK159" s="210">
        <f>SUM(BK160:BK187)</f>
        <v>0</v>
      </c>
    </row>
    <row r="160" spans="1:65" s="2" customFormat="1" ht="33" customHeight="1">
      <c r="A160" s="39"/>
      <c r="B160" s="40"/>
      <c r="C160" s="213" t="s">
        <v>246</v>
      </c>
      <c r="D160" s="213" t="s">
        <v>133</v>
      </c>
      <c r="E160" s="214" t="s">
        <v>247</v>
      </c>
      <c r="F160" s="215" t="s">
        <v>248</v>
      </c>
      <c r="G160" s="216" t="s">
        <v>136</v>
      </c>
      <c r="H160" s="217">
        <v>33</v>
      </c>
      <c r="I160" s="218"/>
      <c r="J160" s="219">
        <f>ROUND(I160*H160,2)</f>
        <v>0</v>
      </c>
      <c r="K160" s="215" t="s">
        <v>148</v>
      </c>
      <c r="L160" s="45"/>
      <c r="M160" s="220" t="s">
        <v>19</v>
      </c>
      <c r="N160" s="221" t="s">
        <v>42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239</v>
      </c>
      <c r="AT160" s="224" t="s">
        <v>133</v>
      </c>
      <c r="AU160" s="224" t="s">
        <v>80</v>
      </c>
      <c r="AY160" s="18" t="s">
        <v>130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78</v>
      </c>
      <c r="BK160" s="225">
        <f>ROUND(I160*H160,2)</f>
        <v>0</v>
      </c>
      <c r="BL160" s="18" t="s">
        <v>239</v>
      </c>
      <c r="BM160" s="224" t="s">
        <v>249</v>
      </c>
    </row>
    <row r="161" spans="1:47" s="2" customFormat="1" ht="12">
      <c r="A161" s="39"/>
      <c r="B161" s="40"/>
      <c r="C161" s="41"/>
      <c r="D161" s="249" t="s">
        <v>150</v>
      </c>
      <c r="E161" s="41"/>
      <c r="F161" s="250" t="s">
        <v>250</v>
      </c>
      <c r="G161" s="41"/>
      <c r="H161" s="41"/>
      <c r="I161" s="251"/>
      <c r="J161" s="41"/>
      <c r="K161" s="41"/>
      <c r="L161" s="45"/>
      <c r="M161" s="252"/>
      <c r="N161" s="25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150</v>
      </c>
      <c r="AU161" s="18" t="s">
        <v>80</v>
      </c>
    </row>
    <row r="162" spans="1:51" s="13" customFormat="1" ht="12">
      <c r="A162" s="13"/>
      <c r="B162" s="226"/>
      <c r="C162" s="227"/>
      <c r="D162" s="228" t="s">
        <v>140</v>
      </c>
      <c r="E162" s="229" t="s">
        <v>19</v>
      </c>
      <c r="F162" s="230" t="s">
        <v>251</v>
      </c>
      <c r="G162" s="227"/>
      <c r="H162" s="231">
        <v>18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140</v>
      </c>
      <c r="AU162" s="237" t="s">
        <v>80</v>
      </c>
      <c r="AV162" s="13" t="s">
        <v>80</v>
      </c>
      <c r="AW162" s="13" t="s">
        <v>33</v>
      </c>
      <c r="AX162" s="13" t="s">
        <v>71</v>
      </c>
      <c r="AY162" s="237" t="s">
        <v>130</v>
      </c>
    </row>
    <row r="163" spans="1:51" s="13" customFormat="1" ht="12">
      <c r="A163" s="13"/>
      <c r="B163" s="226"/>
      <c r="C163" s="227"/>
      <c r="D163" s="228" t="s">
        <v>140</v>
      </c>
      <c r="E163" s="229" t="s">
        <v>19</v>
      </c>
      <c r="F163" s="230" t="s">
        <v>252</v>
      </c>
      <c r="G163" s="227"/>
      <c r="H163" s="231">
        <v>15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140</v>
      </c>
      <c r="AU163" s="237" t="s">
        <v>80</v>
      </c>
      <c r="AV163" s="13" t="s">
        <v>80</v>
      </c>
      <c r="AW163" s="13" t="s">
        <v>33</v>
      </c>
      <c r="AX163" s="13" t="s">
        <v>71</v>
      </c>
      <c r="AY163" s="237" t="s">
        <v>130</v>
      </c>
    </row>
    <row r="164" spans="1:51" s="14" customFormat="1" ht="12">
      <c r="A164" s="14"/>
      <c r="B164" s="238"/>
      <c r="C164" s="239"/>
      <c r="D164" s="228" t="s">
        <v>140</v>
      </c>
      <c r="E164" s="240" t="s">
        <v>19</v>
      </c>
      <c r="F164" s="241" t="s">
        <v>143</v>
      </c>
      <c r="G164" s="239"/>
      <c r="H164" s="242">
        <v>33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8" t="s">
        <v>140</v>
      </c>
      <c r="AU164" s="248" t="s">
        <v>80</v>
      </c>
      <c r="AV164" s="14" t="s">
        <v>138</v>
      </c>
      <c r="AW164" s="14" t="s">
        <v>33</v>
      </c>
      <c r="AX164" s="14" t="s">
        <v>78</v>
      </c>
      <c r="AY164" s="248" t="s">
        <v>130</v>
      </c>
    </row>
    <row r="165" spans="1:65" s="2" customFormat="1" ht="33" customHeight="1">
      <c r="A165" s="39"/>
      <c r="B165" s="40"/>
      <c r="C165" s="213" t="s">
        <v>253</v>
      </c>
      <c r="D165" s="213" t="s">
        <v>133</v>
      </c>
      <c r="E165" s="214" t="s">
        <v>254</v>
      </c>
      <c r="F165" s="215" t="s">
        <v>255</v>
      </c>
      <c r="G165" s="216" t="s">
        <v>136</v>
      </c>
      <c r="H165" s="217">
        <v>29.48</v>
      </c>
      <c r="I165" s="218"/>
      <c r="J165" s="219">
        <f>ROUND(I165*H165,2)</f>
        <v>0</v>
      </c>
      <c r="K165" s="215" t="s">
        <v>148</v>
      </c>
      <c r="L165" s="45"/>
      <c r="M165" s="220" t="s">
        <v>19</v>
      </c>
      <c r="N165" s="221" t="s">
        <v>42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239</v>
      </c>
      <c r="AT165" s="224" t="s">
        <v>133</v>
      </c>
      <c r="AU165" s="224" t="s">
        <v>80</v>
      </c>
      <c r="AY165" s="18" t="s">
        <v>130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78</v>
      </c>
      <c r="BK165" s="225">
        <f>ROUND(I165*H165,2)</f>
        <v>0</v>
      </c>
      <c r="BL165" s="18" t="s">
        <v>239</v>
      </c>
      <c r="BM165" s="224" t="s">
        <v>256</v>
      </c>
    </row>
    <row r="166" spans="1:47" s="2" customFormat="1" ht="12">
      <c r="A166" s="39"/>
      <c r="B166" s="40"/>
      <c r="C166" s="41"/>
      <c r="D166" s="249" t="s">
        <v>150</v>
      </c>
      <c r="E166" s="41"/>
      <c r="F166" s="250" t="s">
        <v>257</v>
      </c>
      <c r="G166" s="41"/>
      <c r="H166" s="41"/>
      <c r="I166" s="251"/>
      <c r="J166" s="41"/>
      <c r="K166" s="41"/>
      <c r="L166" s="45"/>
      <c r="M166" s="252"/>
      <c r="N166" s="253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150</v>
      </c>
      <c r="AU166" s="18" t="s">
        <v>80</v>
      </c>
    </row>
    <row r="167" spans="1:51" s="13" customFormat="1" ht="12">
      <c r="A167" s="13"/>
      <c r="B167" s="226"/>
      <c r="C167" s="227"/>
      <c r="D167" s="228" t="s">
        <v>140</v>
      </c>
      <c r="E167" s="229" t="s">
        <v>19</v>
      </c>
      <c r="F167" s="230" t="s">
        <v>258</v>
      </c>
      <c r="G167" s="227"/>
      <c r="H167" s="231">
        <v>29.48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140</v>
      </c>
      <c r="AU167" s="237" t="s">
        <v>80</v>
      </c>
      <c r="AV167" s="13" t="s">
        <v>80</v>
      </c>
      <c r="AW167" s="13" t="s">
        <v>33</v>
      </c>
      <c r="AX167" s="13" t="s">
        <v>78</v>
      </c>
      <c r="AY167" s="237" t="s">
        <v>130</v>
      </c>
    </row>
    <row r="168" spans="1:65" s="2" customFormat="1" ht="24.15" customHeight="1">
      <c r="A168" s="39"/>
      <c r="B168" s="40"/>
      <c r="C168" s="213" t="s">
        <v>259</v>
      </c>
      <c r="D168" s="213" t="s">
        <v>133</v>
      </c>
      <c r="E168" s="214" t="s">
        <v>260</v>
      </c>
      <c r="F168" s="215" t="s">
        <v>261</v>
      </c>
      <c r="G168" s="216" t="s">
        <v>136</v>
      </c>
      <c r="H168" s="217">
        <v>33</v>
      </c>
      <c r="I168" s="218"/>
      <c r="J168" s="219">
        <f>ROUND(I168*H168,2)</f>
        <v>0</v>
      </c>
      <c r="K168" s="215" t="s">
        <v>148</v>
      </c>
      <c r="L168" s="45"/>
      <c r="M168" s="220" t="s">
        <v>19</v>
      </c>
      <c r="N168" s="221" t="s">
        <v>42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0.003</v>
      </c>
      <c r="T168" s="223">
        <f>S168*H168</f>
        <v>0.099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239</v>
      </c>
      <c r="AT168" s="224" t="s">
        <v>133</v>
      </c>
      <c r="AU168" s="224" t="s">
        <v>80</v>
      </c>
      <c r="AY168" s="18" t="s">
        <v>130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78</v>
      </c>
      <c r="BK168" s="225">
        <f>ROUND(I168*H168,2)</f>
        <v>0</v>
      </c>
      <c r="BL168" s="18" t="s">
        <v>239</v>
      </c>
      <c r="BM168" s="224" t="s">
        <v>262</v>
      </c>
    </row>
    <row r="169" spans="1:47" s="2" customFormat="1" ht="12">
      <c r="A169" s="39"/>
      <c r="B169" s="40"/>
      <c r="C169" s="41"/>
      <c r="D169" s="249" t="s">
        <v>150</v>
      </c>
      <c r="E169" s="41"/>
      <c r="F169" s="250" t="s">
        <v>263</v>
      </c>
      <c r="G169" s="41"/>
      <c r="H169" s="41"/>
      <c r="I169" s="251"/>
      <c r="J169" s="41"/>
      <c r="K169" s="41"/>
      <c r="L169" s="45"/>
      <c r="M169" s="252"/>
      <c r="N169" s="253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150</v>
      </c>
      <c r="AU169" s="18" t="s">
        <v>80</v>
      </c>
    </row>
    <row r="170" spans="1:51" s="13" customFormat="1" ht="12">
      <c r="A170" s="13"/>
      <c r="B170" s="226"/>
      <c r="C170" s="227"/>
      <c r="D170" s="228" t="s">
        <v>140</v>
      </c>
      <c r="E170" s="229" t="s">
        <v>19</v>
      </c>
      <c r="F170" s="230" t="s">
        <v>251</v>
      </c>
      <c r="G170" s="227"/>
      <c r="H170" s="231">
        <v>18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140</v>
      </c>
      <c r="AU170" s="237" t="s">
        <v>80</v>
      </c>
      <c r="AV170" s="13" t="s">
        <v>80</v>
      </c>
      <c r="AW170" s="13" t="s">
        <v>33</v>
      </c>
      <c r="AX170" s="13" t="s">
        <v>71</v>
      </c>
      <c r="AY170" s="237" t="s">
        <v>130</v>
      </c>
    </row>
    <row r="171" spans="1:51" s="13" customFormat="1" ht="12">
      <c r="A171" s="13"/>
      <c r="B171" s="226"/>
      <c r="C171" s="227"/>
      <c r="D171" s="228" t="s">
        <v>140</v>
      </c>
      <c r="E171" s="229" t="s">
        <v>19</v>
      </c>
      <c r="F171" s="230" t="s">
        <v>252</v>
      </c>
      <c r="G171" s="227"/>
      <c r="H171" s="231">
        <v>15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140</v>
      </c>
      <c r="AU171" s="237" t="s">
        <v>80</v>
      </c>
      <c r="AV171" s="13" t="s">
        <v>80</v>
      </c>
      <c r="AW171" s="13" t="s">
        <v>33</v>
      </c>
      <c r="AX171" s="13" t="s">
        <v>71</v>
      </c>
      <c r="AY171" s="237" t="s">
        <v>130</v>
      </c>
    </row>
    <row r="172" spans="1:51" s="14" customFormat="1" ht="12">
      <c r="A172" s="14"/>
      <c r="B172" s="238"/>
      <c r="C172" s="239"/>
      <c r="D172" s="228" t="s">
        <v>140</v>
      </c>
      <c r="E172" s="240" t="s">
        <v>19</v>
      </c>
      <c r="F172" s="241" t="s">
        <v>143</v>
      </c>
      <c r="G172" s="239"/>
      <c r="H172" s="242">
        <v>33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8" t="s">
        <v>140</v>
      </c>
      <c r="AU172" s="248" t="s">
        <v>80</v>
      </c>
      <c r="AV172" s="14" t="s">
        <v>138</v>
      </c>
      <c r="AW172" s="14" t="s">
        <v>33</v>
      </c>
      <c r="AX172" s="14" t="s">
        <v>78</v>
      </c>
      <c r="AY172" s="248" t="s">
        <v>130</v>
      </c>
    </row>
    <row r="173" spans="1:65" s="2" customFormat="1" ht="24.15" customHeight="1">
      <c r="A173" s="39"/>
      <c r="B173" s="40"/>
      <c r="C173" s="213" t="s">
        <v>264</v>
      </c>
      <c r="D173" s="213" t="s">
        <v>133</v>
      </c>
      <c r="E173" s="214" t="s">
        <v>265</v>
      </c>
      <c r="F173" s="215" t="s">
        <v>266</v>
      </c>
      <c r="G173" s="216" t="s">
        <v>197</v>
      </c>
      <c r="H173" s="217">
        <v>32.16</v>
      </c>
      <c r="I173" s="218"/>
      <c r="J173" s="219">
        <f>ROUND(I173*H173,2)</f>
        <v>0</v>
      </c>
      <c r="K173" s="215" t="s">
        <v>148</v>
      </c>
      <c r="L173" s="45"/>
      <c r="M173" s="220" t="s">
        <v>19</v>
      </c>
      <c r="N173" s="221" t="s">
        <v>42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0.003</v>
      </c>
      <c r="T173" s="223">
        <f>S173*H173</f>
        <v>0.09648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239</v>
      </c>
      <c r="AT173" s="224" t="s">
        <v>133</v>
      </c>
      <c r="AU173" s="224" t="s">
        <v>80</v>
      </c>
      <c r="AY173" s="18" t="s">
        <v>130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78</v>
      </c>
      <c r="BK173" s="225">
        <f>ROUND(I173*H173,2)</f>
        <v>0</v>
      </c>
      <c r="BL173" s="18" t="s">
        <v>239</v>
      </c>
      <c r="BM173" s="224" t="s">
        <v>267</v>
      </c>
    </row>
    <row r="174" spans="1:47" s="2" customFormat="1" ht="12">
      <c r="A174" s="39"/>
      <c r="B174" s="40"/>
      <c r="C174" s="41"/>
      <c r="D174" s="249" t="s">
        <v>150</v>
      </c>
      <c r="E174" s="41"/>
      <c r="F174" s="250" t="s">
        <v>268</v>
      </c>
      <c r="G174" s="41"/>
      <c r="H174" s="41"/>
      <c r="I174" s="251"/>
      <c r="J174" s="41"/>
      <c r="K174" s="41"/>
      <c r="L174" s="45"/>
      <c r="M174" s="252"/>
      <c r="N174" s="253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150</v>
      </c>
      <c r="AU174" s="18" t="s">
        <v>80</v>
      </c>
    </row>
    <row r="175" spans="1:51" s="13" customFormat="1" ht="12">
      <c r="A175" s="13"/>
      <c r="B175" s="226"/>
      <c r="C175" s="227"/>
      <c r="D175" s="228" t="s">
        <v>140</v>
      </c>
      <c r="E175" s="229" t="s">
        <v>19</v>
      </c>
      <c r="F175" s="230" t="s">
        <v>269</v>
      </c>
      <c r="G175" s="227"/>
      <c r="H175" s="231">
        <v>32.16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140</v>
      </c>
      <c r="AU175" s="237" t="s">
        <v>80</v>
      </c>
      <c r="AV175" s="13" t="s">
        <v>80</v>
      </c>
      <c r="AW175" s="13" t="s">
        <v>33</v>
      </c>
      <c r="AX175" s="13" t="s">
        <v>78</v>
      </c>
      <c r="AY175" s="237" t="s">
        <v>130</v>
      </c>
    </row>
    <row r="176" spans="1:65" s="2" customFormat="1" ht="21.75" customHeight="1">
      <c r="A176" s="39"/>
      <c r="B176" s="40"/>
      <c r="C176" s="213" t="s">
        <v>7</v>
      </c>
      <c r="D176" s="213" t="s">
        <v>133</v>
      </c>
      <c r="E176" s="214" t="s">
        <v>270</v>
      </c>
      <c r="F176" s="215" t="s">
        <v>271</v>
      </c>
      <c r="G176" s="216" t="s">
        <v>197</v>
      </c>
      <c r="H176" s="217">
        <v>35</v>
      </c>
      <c r="I176" s="218"/>
      <c r="J176" s="219">
        <f>ROUND(I176*H176,2)</f>
        <v>0</v>
      </c>
      <c r="K176" s="215" t="s">
        <v>148</v>
      </c>
      <c r="L176" s="45"/>
      <c r="M176" s="220" t="s">
        <v>19</v>
      </c>
      <c r="N176" s="221" t="s">
        <v>42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0.0003</v>
      </c>
      <c r="T176" s="223">
        <f>S176*H176</f>
        <v>0.010499999999999999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239</v>
      </c>
      <c r="AT176" s="224" t="s">
        <v>133</v>
      </c>
      <c r="AU176" s="224" t="s">
        <v>80</v>
      </c>
      <c r="AY176" s="18" t="s">
        <v>130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78</v>
      </c>
      <c r="BK176" s="225">
        <f>ROUND(I176*H176,2)</f>
        <v>0</v>
      </c>
      <c r="BL176" s="18" t="s">
        <v>239</v>
      </c>
      <c r="BM176" s="224" t="s">
        <v>272</v>
      </c>
    </row>
    <row r="177" spans="1:47" s="2" customFormat="1" ht="12">
      <c r="A177" s="39"/>
      <c r="B177" s="40"/>
      <c r="C177" s="41"/>
      <c r="D177" s="249" t="s">
        <v>150</v>
      </c>
      <c r="E177" s="41"/>
      <c r="F177" s="250" t="s">
        <v>273</v>
      </c>
      <c r="G177" s="41"/>
      <c r="H177" s="41"/>
      <c r="I177" s="251"/>
      <c r="J177" s="41"/>
      <c r="K177" s="41"/>
      <c r="L177" s="45"/>
      <c r="M177" s="252"/>
      <c r="N177" s="25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150</v>
      </c>
      <c r="AU177" s="18" t="s">
        <v>80</v>
      </c>
    </row>
    <row r="178" spans="1:65" s="2" customFormat="1" ht="16.5" customHeight="1">
      <c r="A178" s="39"/>
      <c r="B178" s="40"/>
      <c r="C178" s="213" t="s">
        <v>274</v>
      </c>
      <c r="D178" s="213" t="s">
        <v>133</v>
      </c>
      <c r="E178" s="214" t="s">
        <v>275</v>
      </c>
      <c r="F178" s="215" t="s">
        <v>276</v>
      </c>
      <c r="G178" s="216" t="s">
        <v>197</v>
      </c>
      <c r="H178" s="217">
        <v>32.16</v>
      </c>
      <c r="I178" s="218"/>
      <c r="J178" s="219">
        <f>ROUND(I178*H178,2)</f>
        <v>0</v>
      </c>
      <c r="K178" s="215" t="s">
        <v>148</v>
      </c>
      <c r="L178" s="45"/>
      <c r="M178" s="220" t="s">
        <v>19</v>
      </c>
      <c r="N178" s="221" t="s">
        <v>42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0.0003</v>
      </c>
      <c r="T178" s="223">
        <f>S178*H178</f>
        <v>0.009647999999999999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239</v>
      </c>
      <c r="AT178" s="224" t="s">
        <v>133</v>
      </c>
      <c r="AU178" s="224" t="s">
        <v>80</v>
      </c>
      <c r="AY178" s="18" t="s">
        <v>130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78</v>
      </c>
      <c r="BK178" s="225">
        <f>ROUND(I178*H178,2)</f>
        <v>0</v>
      </c>
      <c r="BL178" s="18" t="s">
        <v>239</v>
      </c>
      <c r="BM178" s="224" t="s">
        <v>277</v>
      </c>
    </row>
    <row r="179" spans="1:47" s="2" customFormat="1" ht="12">
      <c r="A179" s="39"/>
      <c r="B179" s="40"/>
      <c r="C179" s="41"/>
      <c r="D179" s="249" t="s">
        <v>150</v>
      </c>
      <c r="E179" s="41"/>
      <c r="F179" s="250" t="s">
        <v>278</v>
      </c>
      <c r="G179" s="41"/>
      <c r="H179" s="41"/>
      <c r="I179" s="251"/>
      <c r="J179" s="41"/>
      <c r="K179" s="41"/>
      <c r="L179" s="45"/>
      <c r="M179" s="252"/>
      <c r="N179" s="25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150</v>
      </c>
      <c r="AU179" s="18" t="s">
        <v>80</v>
      </c>
    </row>
    <row r="180" spans="1:65" s="2" customFormat="1" ht="16.5" customHeight="1">
      <c r="A180" s="39"/>
      <c r="B180" s="40"/>
      <c r="C180" s="213" t="s">
        <v>279</v>
      </c>
      <c r="D180" s="213" t="s">
        <v>133</v>
      </c>
      <c r="E180" s="214" t="s">
        <v>280</v>
      </c>
      <c r="F180" s="215" t="s">
        <v>281</v>
      </c>
      <c r="G180" s="216" t="s">
        <v>136</v>
      </c>
      <c r="H180" s="217">
        <v>33</v>
      </c>
      <c r="I180" s="218"/>
      <c r="J180" s="219">
        <f>ROUND(I180*H180,2)</f>
        <v>0</v>
      </c>
      <c r="K180" s="215" t="s">
        <v>148</v>
      </c>
      <c r="L180" s="45"/>
      <c r="M180" s="220" t="s">
        <v>19</v>
      </c>
      <c r="N180" s="221" t="s">
        <v>42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239</v>
      </c>
      <c r="AT180" s="224" t="s">
        <v>133</v>
      </c>
      <c r="AU180" s="224" t="s">
        <v>80</v>
      </c>
      <c r="AY180" s="18" t="s">
        <v>130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78</v>
      </c>
      <c r="BK180" s="225">
        <f>ROUND(I180*H180,2)</f>
        <v>0</v>
      </c>
      <c r="BL180" s="18" t="s">
        <v>239</v>
      </c>
      <c r="BM180" s="224" t="s">
        <v>282</v>
      </c>
    </row>
    <row r="181" spans="1:47" s="2" customFormat="1" ht="12">
      <c r="A181" s="39"/>
      <c r="B181" s="40"/>
      <c r="C181" s="41"/>
      <c r="D181" s="249" t="s">
        <v>150</v>
      </c>
      <c r="E181" s="41"/>
      <c r="F181" s="250" t="s">
        <v>283</v>
      </c>
      <c r="G181" s="41"/>
      <c r="H181" s="41"/>
      <c r="I181" s="251"/>
      <c r="J181" s="41"/>
      <c r="K181" s="41"/>
      <c r="L181" s="45"/>
      <c r="M181" s="252"/>
      <c r="N181" s="25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150</v>
      </c>
      <c r="AU181" s="18" t="s">
        <v>80</v>
      </c>
    </row>
    <row r="182" spans="1:51" s="13" customFormat="1" ht="12">
      <c r="A182" s="13"/>
      <c r="B182" s="226"/>
      <c r="C182" s="227"/>
      <c r="D182" s="228" t="s">
        <v>140</v>
      </c>
      <c r="E182" s="229" t="s">
        <v>19</v>
      </c>
      <c r="F182" s="230" t="s">
        <v>251</v>
      </c>
      <c r="G182" s="227"/>
      <c r="H182" s="231">
        <v>18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140</v>
      </c>
      <c r="AU182" s="237" t="s">
        <v>80</v>
      </c>
      <c r="AV182" s="13" t="s">
        <v>80</v>
      </c>
      <c r="AW182" s="13" t="s">
        <v>33</v>
      </c>
      <c r="AX182" s="13" t="s">
        <v>71</v>
      </c>
      <c r="AY182" s="237" t="s">
        <v>130</v>
      </c>
    </row>
    <row r="183" spans="1:51" s="13" customFormat="1" ht="12">
      <c r="A183" s="13"/>
      <c r="B183" s="226"/>
      <c r="C183" s="227"/>
      <c r="D183" s="228" t="s">
        <v>140</v>
      </c>
      <c r="E183" s="229" t="s">
        <v>19</v>
      </c>
      <c r="F183" s="230" t="s">
        <v>252</v>
      </c>
      <c r="G183" s="227"/>
      <c r="H183" s="231">
        <v>15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140</v>
      </c>
      <c r="AU183" s="237" t="s">
        <v>80</v>
      </c>
      <c r="AV183" s="13" t="s">
        <v>80</v>
      </c>
      <c r="AW183" s="13" t="s">
        <v>33</v>
      </c>
      <c r="AX183" s="13" t="s">
        <v>71</v>
      </c>
      <c r="AY183" s="237" t="s">
        <v>130</v>
      </c>
    </row>
    <row r="184" spans="1:51" s="14" customFormat="1" ht="12">
      <c r="A184" s="14"/>
      <c r="B184" s="238"/>
      <c r="C184" s="239"/>
      <c r="D184" s="228" t="s">
        <v>140</v>
      </c>
      <c r="E184" s="240" t="s">
        <v>19</v>
      </c>
      <c r="F184" s="241" t="s">
        <v>143</v>
      </c>
      <c r="G184" s="239"/>
      <c r="H184" s="242">
        <v>33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140</v>
      </c>
      <c r="AU184" s="248" t="s">
        <v>80</v>
      </c>
      <c r="AV184" s="14" t="s">
        <v>138</v>
      </c>
      <c r="AW184" s="14" t="s">
        <v>33</v>
      </c>
      <c r="AX184" s="14" t="s">
        <v>78</v>
      </c>
      <c r="AY184" s="248" t="s">
        <v>130</v>
      </c>
    </row>
    <row r="185" spans="1:65" s="2" customFormat="1" ht="24.15" customHeight="1">
      <c r="A185" s="39"/>
      <c r="B185" s="40"/>
      <c r="C185" s="213" t="s">
        <v>284</v>
      </c>
      <c r="D185" s="213" t="s">
        <v>133</v>
      </c>
      <c r="E185" s="214" t="s">
        <v>285</v>
      </c>
      <c r="F185" s="215" t="s">
        <v>286</v>
      </c>
      <c r="G185" s="216" t="s">
        <v>197</v>
      </c>
      <c r="H185" s="217">
        <v>32.16</v>
      </c>
      <c r="I185" s="218"/>
      <c r="J185" s="219">
        <f>ROUND(I185*H185,2)</f>
        <v>0</v>
      </c>
      <c r="K185" s="215" t="s">
        <v>148</v>
      </c>
      <c r="L185" s="45"/>
      <c r="M185" s="220" t="s">
        <v>19</v>
      </c>
      <c r="N185" s="221" t="s">
        <v>42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239</v>
      </c>
      <c r="AT185" s="224" t="s">
        <v>133</v>
      </c>
      <c r="AU185" s="224" t="s">
        <v>80</v>
      </c>
      <c r="AY185" s="18" t="s">
        <v>130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78</v>
      </c>
      <c r="BK185" s="225">
        <f>ROUND(I185*H185,2)</f>
        <v>0</v>
      </c>
      <c r="BL185" s="18" t="s">
        <v>239</v>
      </c>
      <c r="BM185" s="224" t="s">
        <v>287</v>
      </c>
    </row>
    <row r="186" spans="1:47" s="2" customFormat="1" ht="12">
      <c r="A186" s="39"/>
      <c r="B186" s="40"/>
      <c r="C186" s="41"/>
      <c r="D186" s="249" t="s">
        <v>150</v>
      </c>
      <c r="E186" s="41"/>
      <c r="F186" s="250" t="s">
        <v>288</v>
      </c>
      <c r="G186" s="41"/>
      <c r="H186" s="41"/>
      <c r="I186" s="251"/>
      <c r="J186" s="41"/>
      <c r="K186" s="41"/>
      <c r="L186" s="45"/>
      <c r="M186" s="252"/>
      <c r="N186" s="253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150</v>
      </c>
      <c r="AU186" s="18" t="s">
        <v>80</v>
      </c>
    </row>
    <row r="187" spans="1:51" s="13" customFormat="1" ht="12">
      <c r="A187" s="13"/>
      <c r="B187" s="226"/>
      <c r="C187" s="227"/>
      <c r="D187" s="228" t="s">
        <v>140</v>
      </c>
      <c r="E187" s="229" t="s">
        <v>19</v>
      </c>
      <c r="F187" s="230" t="s">
        <v>269</v>
      </c>
      <c r="G187" s="227"/>
      <c r="H187" s="231">
        <v>32.16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140</v>
      </c>
      <c r="AU187" s="237" t="s">
        <v>80</v>
      </c>
      <c r="AV187" s="13" t="s">
        <v>80</v>
      </c>
      <c r="AW187" s="13" t="s">
        <v>33</v>
      </c>
      <c r="AX187" s="13" t="s">
        <v>78</v>
      </c>
      <c r="AY187" s="237" t="s">
        <v>130</v>
      </c>
    </row>
    <row r="188" spans="1:63" s="12" customFormat="1" ht="22.8" customHeight="1">
      <c r="A188" s="12"/>
      <c r="B188" s="197"/>
      <c r="C188" s="198"/>
      <c r="D188" s="199" t="s">
        <v>70</v>
      </c>
      <c r="E188" s="211" t="s">
        <v>289</v>
      </c>
      <c r="F188" s="211" t="s">
        <v>290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SUM(P189:P193)</f>
        <v>0</v>
      </c>
      <c r="Q188" s="205"/>
      <c r="R188" s="206">
        <f>SUM(R189:R193)</f>
        <v>0</v>
      </c>
      <c r="S188" s="205"/>
      <c r="T188" s="207">
        <f>SUM(T189:T193)</f>
        <v>0.685573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80</v>
      </c>
      <c r="AT188" s="209" t="s">
        <v>70</v>
      </c>
      <c r="AU188" s="209" t="s">
        <v>78</v>
      </c>
      <c r="AY188" s="208" t="s">
        <v>130</v>
      </c>
      <c r="BK188" s="210">
        <f>SUM(BK189:BK193)</f>
        <v>0</v>
      </c>
    </row>
    <row r="189" spans="1:65" s="2" customFormat="1" ht="24.15" customHeight="1">
      <c r="A189" s="39"/>
      <c r="B189" s="40"/>
      <c r="C189" s="213" t="s">
        <v>291</v>
      </c>
      <c r="D189" s="213" t="s">
        <v>133</v>
      </c>
      <c r="E189" s="214" t="s">
        <v>292</v>
      </c>
      <c r="F189" s="215" t="s">
        <v>293</v>
      </c>
      <c r="G189" s="216" t="s">
        <v>136</v>
      </c>
      <c r="H189" s="217">
        <v>8</v>
      </c>
      <c r="I189" s="218"/>
      <c r="J189" s="219">
        <f>ROUND(I189*H189,2)</f>
        <v>0</v>
      </c>
      <c r="K189" s="215" t="s">
        <v>148</v>
      </c>
      <c r="L189" s="45"/>
      <c r="M189" s="220" t="s">
        <v>19</v>
      </c>
      <c r="N189" s="221" t="s">
        <v>42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0.0815</v>
      </c>
      <c r="T189" s="223">
        <f>S189*H189</f>
        <v>0.652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239</v>
      </c>
      <c r="AT189" s="224" t="s">
        <v>133</v>
      </c>
      <c r="AU189" s="224" t="s">
        <v>80</v>
      </c>
      <c r="AY189" s="18" t="s">
        <v>130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78</v>
      </c>
      <c r="BK189" s="225">
        <f>ROUND(I189*H189,2)</f>
        <v>0</v>
      </c>
      <c r="BL189" s="18" t="s">
        <v>239</v>
      </c>
      <c r="BM189" s="224" t="s">
        <v>294</v>
      </c>
    </row>
    <row r="190" spans="1:47" s="2" customFormat="1" ht="12">
      <c r="A190" s="39"/>
      <c r="B190" s="40"/>
      <c r="C190" s="41"/>
      <c r="D190" s="249" t="s">
        <v>150</v>
      </c>
      <c r="E190" s="41"/>
      <c r="F190" s="250" t="s">
        <v>295</v>
      </c>
      <c r="G190" s="41"/>
      <c r="H190" s="41"/>
      <c r="I190" s="251"/>
      <c r="J190" s="41"/>
      <c r="K190" s="41"/>
      <c r="L190" s="45"/>
      <c r="M190" s="252"/>
      <c r="N190" s="25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150</v>
      </c>
      <c r="AU190" s="18" t="s">
        <v>80</v>
      </c>
    </row>
    <row r="191" spans="1:51" s="13" customFormat="1" ht="12">
      <c r="A191" s="13"/>
      <c r="B191" s="226"/>
      <c r="C191" s="227"/>
      <c r="D191" s="228" t="s">
        <v>140</v>
      </c>
      <c r="E191" s="229" t="s">
        <v>19</v>
      </c>
      <c r="F191" s="230" t="s">
        <v>296</v>
      </c>
      <c r="G191" s="227"/>
      <c r="H191" s="231">
        <v>8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140</v>
      </c>
      <c r="AU191" s="237" t="s">
        <v>80</v>
      </c>
      <c r="AV191" s="13" t="s">
        <v>80</v>
      </c>
      <c r="AW191" s="13" t="s">
        <v>33</v>
      </c>
      <c r="AX191" s="13" t="s">
        <v>78</v>
      </c>
      <c r="AY191" s="237" t="s">
        <v>130</v>
      </c>
    </row>
    <row r="192" spans="1:65" s="2" customFormat="1" ht="24.15" customHeight="1">
      <c r="A192" s="39"/>
      <c r="B192" s="40"/>
      <c r="C192" s="213" t="s">
        <v>297</v>
      </c>
      <c r="D192" s="213" t="s">
        <v>133</v>
      </c>
      <c r="E192" s="214" t="s">
        <v>298</v>
      </c>
      <c r="F192" s="215" t="s">
        <v>299</v>
      </c>
      <c r="G192" s="216" t="s">
        <v>197</v>
      </c>
      <c r="H192" s="217">
        <v>176.7</v>
      </c>
      <c r="I192" s="218"/>
      <c r="J192" s="219">
        <f>ROUND(I192*H192,2)</f>
        <v>0</v>
      </c>
      <c r="K192" s="215" t="s">
        <v>137</v>
      </c>
      <c r="L192" s="45"/>
      <c r="M192" s="220" t="s">
        <v>19</v>
      </c>
      <c r="N192" s="221" t="s">
        <v>42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0.00019</v>
      </c>
      <c r="T192" s="223">
        <f>S192*H192</f>
        <v>0.033573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239</v>
      </c>
      <c r="AT192" s="224" t="s">
        <v>133</v>
      </c>
      <c r="AU192" s="224" t="s">
        <v>80</v>
      </c>
      <c r="AY192" s="18" t="s">
        <v>130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78</v>
      </c>
      <c r="BK192" s="225">
        <f>ROUND(I192*H192,2)</f>
        <v>0</v>
      </c>
      <c r="BL192" s="18" t="s">
        <v>239</v>
      </c>
      <c r="BM192" s="224" t="s">
        <v>300</v>
      </c>
    </row>
    <row r="193" spans="1:51" s="13" customFormat="1" ht="12">
      <c r="A193" s="13"/>
      <c r="B193" s="226"/>
      <c r="C193" s="227"/>
      <c r="D193" s="228" t="s">
        <v>140</v>
      </c>
      <c r="E193" s="229" t="s">
        <v>19</v>
      </c>
      <c r="F193" s="230" t="s">
        <v>301</v>
      </c>
      <c r="G193" s="227"/>
      <c r="H193" s="231">
        <v>176.7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140</v>
      </c>
      <c r="AU193" s="237" t="s">
        <v>80</v>
      </c>
      <c r="AV193" s="13" t="s">
        <v>80</v>
      </c>
      <c r="AW193" s="13" t="s">
        <v>33</v>
      </c>
      <c r="AX193" s="13" t="s">
        <v>78</v>
      </c>
      <c r="AY193" s="237" t="s">
        <v>130</v>
      </c>
    </row>
    <row r="194" spans="1:63" s="12" customFormat="1" ht="25.9" customHeight="1">
      <c r="A194" s="12"/>
      <c r="B194" s="197"/>
      <c r="C194" s="198"/>
      <c r="D194" s="199" t="s">
        <v>70</v>
      </c>
      <c r="E194" s="200" t="s">
        <v>302</v>
      </c>
      <c r="F194" s="200" t="s">
        <v>303</v>
      </c>
      <c r="G194" s="198"/>
      <c r="H194" s="198"/>
      <c r="I194" s="201"/>
      <c r="J194" s="202">
        <f>BK194</f>
        <v>0</v>
      </c>
      <c r="K194" s="198"/>
      <c r="L194" s="203"/>
      <c r="M194" s="204"/>
      <c r="N194" s="205"/>
      <c r="O194" s="205"/>
      <c r="P194" s="206">
        <f>P195</f>
        <v>0</v>
      </c>
      <c r="Q194" s="205"/>
      <c r="R194" s="206">
        <f>R195</f>
        <v>0</v>
      </c>
      <c r="S194" s="205"/>
      <c r="T194" s="207">
        <f>T195</f>
        <v>3.3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8" t="s">
        <v>153</v>
      </c>
      <c r="AT194" s="209" t="s">
        <v>70</v>
      </c>
      <c r="AU194" s="209" t="s">
        <v>71</v>
      </c>
      <c r="AY194" s="208" t="s">
        <v>130</v>
      </c>
      <c r="BK194" s="210">
        <f>BK195</f>
        <v>0</v>
      </c>
    </row>
    <row r="195" spans="1:63" s="12" customFormat="1" ht="22.8" customHeight="1">
      <c r="A195" s="12"/>
      <c r="B195" s="197"/>
      <c r="C195" s="198"/>
      <c r="D195" s="199" t="s">
        <v>70</v>
      </c>
      <c r="E195" s="211" t="s">
        <v>304</v>
      </c>
      <c r="F195" s="211" t="s">
        <v>305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SUM(P196:P198)</f>
        <v>0</v>
      </c>
      <c r="Q195" s="205"/>
      <c r="R195" s="206">
        <f>SUM(R196:R198)</f>
        <v>0</v>
      </c>
      <c r="S195" s="205"/>
      <c r="T195" s="207">
        <f>SUM(T196:T198)</f>
        <v>3.3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153</v>
      </c>
      <c r="AT195" s="209" t="s">
        <v>70</v>
      </c>
      <c r="AU195" s="209" t="s">
        <v>78</v>
      </c>
      <c r="AY195" s="208" t="s">
        <v>130</v>
      </c>
      <c r="BK195" s="210">
        <f>SUM(BK196:BK198)</f>
        <v>0</v>
      </c>
    </row>
    <row r="196" spans="1:65" s="2" customFormat="1" ht="37.8" customHeight="1">
      <c r="A196" s="39"/>
      <c r="B196" s="40"/>
      <c r="C196" s="213" t="s">
        <v>306</v>
      </c>
      <c r="D196" s="213" t="s">
        <v>133</v>
      </c>
      <c r="E196" s="214" t="s">
        <v>307</v>
      </c>
      <c r="F196" s="215" t="s">
        <v>308</v>
      </c>
      <c r="G196" s="216" t="s">
        <v>197</v>
      </c>
      <c r="H196" s="217">
        <v>150</v>
      </c>
      <c r="I196" s="218"/>
      <c r="J196" s="219">
        <f>ROUND(I196*H196,2)</f>
        <v>0</v>
      </c>
      <c r="K196" s="215" t="s">
        <v>148</v>
      </c>
      <c r="L196" s="45"/>
      <c r="M196" s="220" t="s">
        <v>19</v>
      </c>
      <c r="N196" s="221" t="s">
        <v>42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0.022</v>
      </c>
      <c r="T196" s="223">
        <f>S196*H196</f>
        <v>3.3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309</v>
      </c>
      <c r="AT196" s="224" t="s">
        <v>133</v>
      </c>
      <c r="AU196" s="224" t="s">
        <v>80</v>
      </c>
      <c r="AY196" s="18" t="s">
        <v>130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78</v>
      </c>
      <c r="BK196" s="225">
        <f>ROUND(I196*H196,2)</f>
        <v>0</v>
      </c>
      <c r="BL196" s="18" t="s">
        <v>309</v>
      </c>
      <c r="BM196" s="224" t="s">
        <v>310</v>
      </c>
    </row>
    <row r="197" spans="1:47" s="2" customFormat="1" ht="12">
      <c r="A197" s="39"/>
      <c r="B197" s="40"/>
      <c r="C197" s="41"/>
      <c r="D197" s="249" t="s">
        <v>150</v>
      </c>
      <c r="E197" s="41"/>
      <c r="F197" s="250" t="s">
        <v>311</v>
      </c>
      <c r="G197" s="41"/>
      <c r="H197" s="41"/>
      <c r="I197" s="251"/>
      <c r="J197" s="41"/>
      <c r="K197" s="41"/>
      <c r="L197" s="45"/>
      <c r="M197" s="252"/>
      <c r="N197" s="253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150</v>
      </c>
      <c r="AU197" s="18" t="s">
        <v>80</v>
      </c>
    </row>
    <row r="198" spans="1:51" s="13" customFormat="1" ht="12">
      <c r="A198" s="13"/>
      <c r="B198" s="226"/>
      <c r="C198" s="227"/>
      <c r="D198" s="228" t="s">
        <v>140</v>
      </c>
      <c r="E198" s="229" t="s">
        <v>19</v>
      </c>
      <c r="F198" s="230" t="s">
        <v>312</v>
      </c>
      <c r="G198" s="227"/>
      <c r="H198" s="231">
        <v>150</v>
      </c>
      <c r="I198" s="232"/>
      <c r="J198" s="227"/>
      <c r="K198" s="227"/>
      <c r="L198" s="233"/>
      <c r="M198" s="255"/>
      <c r="N198" s="256"/>
      <c r="O198" s="256"/>
      <c r="P198" s="256"/>
      <c r="Q198" s="256"/>
      <c r="R198" s="256"/>
      <c r="S198" s="256"/>
      <c r="T198" s="25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140</v>
      </c>
      <c r="AU198" s="237" t="s">
        <v>80</v>
      </c>
      <c r="AV198" s="13" t="s">
        <v>80</v>
      </c>
      <c r="AW198" s="13" t="s">
        <v>33</v>
      </c>
      <c r="AX198" s="13" t="s">
        <v>78</v>
      </c>
      <c r="AY198" s="237" t="s">
        <v>130</v>
      </c>
    </row>
    <row r="199" spans="1:31" s="2" customFormat="1" ht="6.95" customHeight="1">
      <c r="A199" s="39"/>
      <c r="B199" s="60"/>
      <c r="C199" s="61"/>
      <c r="D199" s="61"/>
      <c r="E199" s="61"/>
      <c r="F199" s="61"/>
      <c r="G199" s="61"/>
      <c r="H199" s="61"/>
      <c r="I199" s="61"/>
      <c r="J199" s="61"/>
      <c r="K199" s="61"/>
      <c r="L199" s="45"/>
      <c r="M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</sheetData>
  <sheetProtection password="CC35" sheet="1" objects="1" scenarios="1" formatColumns="0" formatRows="0" autoFilter="0"/>
  <autoFilter ref="C95:K19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5" r:id="rId1" display="https://podminky.urs.cz/item/CS_URS_2023_02/962051116"/>
    <hyperlink ref="F108" r:id="rId2" display="https://podminky.urs.cz/item/CS_URS_2023_02/964011231"/>
    <hyperlink ref="F111" r:id="rId3" display="https://podminky.urs.cz/item/CS_URS_2023_02/965043321"/>
    <hyperlink ref="F114" r:id="rId4" display="https://podminky.urs.cz/item/CS_URS_2023_02/965046111"/>
    <hyperlink ref="F119" r:id="rId5" display="https://podminky.urs.cz/item/CS_URS_2023_02/965046119"/>
    <hyperlink ref="F124" r:id="rId6" display="https://podminky.urs.cz/item/CS_URS_2023_02/967042713"/>
    <hyperlink ref="F129" r:id="rId7" display="https://podminky.urs.cz/item/CS_URS_2023_02/968072455"/>
    <hyperlink ref="F132" r:id="rId8" display="https://podminky.urs.cz/item/CS_URS_2023_02/968072456"/>
    <hyperlink ref="F135" r:id="rId9" display="https://podminky.urs.cz/item/CS_URS_2023_02/977311114"/>
    <hyperlink ref="F139" r:id="rId10" display="https://podminky.urs.cz/item/CS_URS_2023_02/997013211"/>
    <hyperlink ref="F141" r:id="rId11" display="https://podminky.urs.cz/item/CS_URS_2023_02/997013501"/>
    <hyperlink ref="F143" r:id="rId12" display="https://podminky.urs.cz/item/CS_URS_2023_02/997013509"/>
    <hyperlink ref="F147" r:id="rId13" display="https://podminky.urs.cz/item/CS_URS_2023_02/997013871"/>
    <hyperlink ref="F151" r:id="rId14" display="https://podminky.urs.cz/item/CS_URS_2023_02/766691914"/>
    <hyperlink ref="F155" r:id="rId15" display="https://podminky.urs.cz/item/CS_URS_2023_02/771571810"/>
    <hyperlink ref="F161" r:id="rId16" display="https://podminky.urs.cz/item/CS_URS_2023_02/776111116"/>
    <hyperlink ref="F166" r:id="rId17" display="https://podminky.urs.cz/item/CS_URS_2023_02/776111126"/>
    <hyperlink ref="F169" r:id="rId18" display="https://podminky.urs.cz/item/CS_URS_2023_02/776201812"/>
    <hyperlink ref="F174" r:id="rId19" display="https://podminky.urs.cz/item/CS_URS_2023_02/776301812"/>
    <hyperlink ref="F177" r:id="rId20" display="https://podminky.urs.cz/item/CS_URS_2023_02/776410811"/>
    <hyperlink ref="F179" r:id="rId21" display="https://podminky.urs.cz/item/CS_URS_2023_02/776430811"/>
    <hyperlink ref="F181" r:id="rId22" display="https://podminky.urs.cz/item/CS_URS_2023_02/776991821"/>
    <hyperlink ref="F186" r:id="rId23" display="https://podminky.urs.cz/item/CS_URS_2023_02/776991822"/>
    <hyperlink ref="F190" r:id="rId24" display="https://podminky.urs.cz/item/CS_URS_2023_02/781471810"/>
    <hyperlink ref="F197" r:id="rId25" display="https://podminky.urs.cz/item/CS_URS_2023_02/46810132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80</v>
      </c>
    </row>
    <row r="4" spans="2:46" s="1" customFormat="1" ht="24.95" customHeight="1">
      <c r="B4" s="21"/>
      <c r="D4" s="141" t="s">
        <v>95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ZŠ F-M, El. Krásnohorské 2254 - školní kuchyně - II. etapa - rekonstrukce podlahy v kuchyni</v>
      </c>
      <c r="F7" s="143"/>
      <c r="G7" s="143"/>
      <c r="H7" s="143"/>
      <c r="L7" s="21"/>
    </row>
    <row r="8" spans="2:12" s="1" customFormat="1" ht="12" customHeight="1">
      <c r="B8" s="21"/>
      <c r="D8" s="143" t="s">
        <v>96</v>
      </c>
      <c r="L8" s="21"/>
    </row>
    <row r="9" spans="1:31" s="2" customFormat="1" ht="16.5" customHeight="1">
      <c r="A9" s="39"/>
      <c r="B9" s="45"/>
      <c r="C9" s="39"/>
      <c r="D9" s="39"/>
      <c r="E9" s="144" t="s">
        <v>97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98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313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21. 11. 2023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ROUND((SUM(BE98:BE229)),2)</f>
        <v>0</v>
      </c>
      <c r="G35" s="39"/>
      <c r="H35" s="39"/>
      <c r="I35" s="158">
        <v>0.21</v>
      </c>
      <c r="J35" s="157">
        <f>ROUND(((SUM(BE98:BE229))*I35),2)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43</v>
      </c>
      <c r="F36" s="157">
        <f>ROUND((SUM(BF98:BF229)),2)</f>
        <v>0</v>
      </c>
      <c r="G36" s="39"/>
      <c r="H36" s="39"/>
      <c r="I36" s="158">
        <v>0.15</v>
      </c>
      <c r="J36" s="157">
        <f>ROUND(((SUM(BF98:BF229))*I36),2)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44</v>
      </c>
      <c r="F37" s="157">
        <f>ROUND((SUM(BG98:BG229)),2)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45</v>
      </c>
      <c r="F38" s="157">
        <f>ROUND((SUM(BH98:BH229)),2)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46</v>
      </c>
      <c r="F39" s="157">
        <f>ROUND((SUM(BI98:BI229)),2)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100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0" t="str">
        <f>E7</f>
        <v>ZŠ F-M, El. Krásnohorské 2254 - školní kuchyně - II. etapa - rekonstrukce podlahy v kuchyni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96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97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98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D 1.1.2 - Nový stav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p.č. 5319/72, k.ú. Frýdek</v>
      </c>
      <c r="G56" s="41"/>
      <c r="H56" s="41"/>
      <c r="I56" s="33" t="s">
        <v>23</v>
      </c>
      <c r="J56" s="73" t="str">
        <f>IF(J14="","",J14)</f>
        <v>21. 11. 2023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Statutární město Frýdek-Místek</v>
      </c>
      <c r="G58" s="41"/>
      <c r="H58" s="41"/>
      <c r="I58" s="33" t="s">
        <v>31</v>
      </c>
      <c r="J58" s="37" t="str">
        <f>E23</f>
        <v>BENEPRO, a.s.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BENEPRO, a.s.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101</v>
      </c>
      <c r="D61" s="172"/>
      <c r="E61" s="172"/>
      <c r="F61" s="172"/>
      <c r="G61" s="172"/>
      <c r="H61" s="172"/>
      <c r="I61" s="172"/>
      <c r="J61" s="173" t="s">
        <v>102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103</v>
      </c>
    </row>
    <row r="64" spans="1:31" s="9" customFormat="1" ht="24.95" customHeight="1">
      <c r="A64" s="9"/>
      <c r="B64" s="175"/>
      <c r="C64" s="176"/>
      <c r="D64" s="177" t="s">
        <v>104</v>
      </c>
      <c r="E64" s="178"/>
      <c r="F64" s="178"/>
      <c r="G64" s="178"/>
      <c r="H64" s="178"/>
      <c r="I64" s="178"/>
      <c r="J64" s="179">
        <f>J99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314</v>
      </c>
      <c r="E65" s="183"/>
      <c r="F65" s="183"/>
      <c r="G65" s="183"/>
      <c r="H65" s="183"/>
      <c r="I65" s="183"/>
      <c r="J65" s="184">
        <f>J100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105</v>
      </c>
      <c r="E66" s="183"/>
      <c r="F66" s="183"/>
      <c r="G66" s="183"/>
      <c r="H66" s="183"/>
      <c r="I66" s="183"/>
      <c r="J66" s="184">
        <f>J114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315</v>
      </c>
      <c r="E67" s="183"/>
      <c r="F67" s="183"/>
      <c r="G67" s="183"/>
      <c r="H67" s="183"/>
      <c r="I67" s="183"/>
      <c r="J67" s="184">
        <f>J135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5"/>
      <c r="C68" s="176"/>
      <c r="D68" s="177" t="s">
        <v>108</v>
      </c>
      <c r="E68" s="178"/>
      <c r="F68" s="178"/>
      <c r="G68" s="178"/>
      <c r="H68" s="178"/>
      <c r="I68" s="178"/>
      <c r="J68" s="179">
        <f>J138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1"/>
      <c r="C69" s="126"/>
      <c r="D69" s="182" t="s">
        <v>316</v>
      </c>
      <c r="E69" s="183"/>
      <c r="F69" s="183"/>
      <c r="G69" s="183"/>
      <c r="H69" s="183"/>
      <c r="I69" s="183"/>
      <c r="J69" s="184">
        <f>J139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110</v>
      </c>
      <c r="E70" s="183"/>
      <c r="F70" s="183"/>
      <c r="G70" s="183"/>
      <c r="H70" s="183"/>
      <c r="I70" s="183"/>
      <c r="J70" s="184">
        <f>J144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317</v>
      </c>
      <c r="E71" s="183"/>
      <c r="F71" s="183"/>
      <c r="G71" s="183"/>
      <c r="H71" s="183"/>
      <c r="I71" s="183"/>
      <c r="J71" s="184">
        <f>J165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112</v>
      </c>
      <c r="E72" s="183"/>
      <c r="F72" s="183"/>
      <c r="G72" s="183"/>
      <c r="H72" s="183"/>
      <c r="I72" s="183"/>
      <c r="J72" s="184">
        <f>J189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318</v>
      </c>
      <c r="E73" s="183"/>
      <c r="F73" s="183"/>
      <c r="G73" s="183"/>
      <c r="H73" s="183"/>
      <c r="I73" s="183"/>
      <c r="J73" s="184">
        <f>J205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5"/>
      <c r="C74" s="176"/>
      <c r="D74" s="177" t="s">
        <v>113</v>
      </c>
      <c r="E74" s="178"/>
      <c r="F74" s="178"/>
      <c r="G74" s="178"/>
      <c r="H74" s="178"/>
      <c r="I74" s="178"/>
      <c r="J74" s="179">
        <f>J220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1"/>
      <c r="C75" s="126"/>
      <c r="D75" s="182" t="s">
        <v>319</v>
      </c>
      <c r="E75" s="183"/>
      <c r="F75" s="183"/>
      <c r="G75" s="183"/>
      <c r="H75" s="183"/>
      <c r="I75" s="183"/>
      <c r="J75" s="184">
        <f>J221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320</v>
      </c>
      <c r="E76" s="183"/>
      <c r="F76" s="183"/>
      <c r="G76" s="183"/>
      <c r="H76" s="183"/>
      <c r="I76" s="183"/>
      <c r="J76" s="184">
        <f>J227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115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6.25" customHeight="1">
      <c r="A86" s="39"/>
      <c r="B86" s="40"/>
      <c r="C86" s="41"/>
      <c r="D86" s="41"/>
      <c r="E86" s="170" t="str">
        <f>E7</f>
        <v>ZŠ F-M, El. Krásnohorské 2254 - školní kuchyně - II. etapa - rekonstrukce podlahy v kuchyni</v>
      </c>
      <c r="F86" s="33"/>
      <c r="G86" s="33"/>
      <c r="H86" s="33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2:12" s="1" customFormat="1" ht="12" customHeight="1">
      <c r="B87" s="22"/>
      <c r="C87" s="33" t="s">
        <v>96</v>
      </c>
      <c r="D87" s="23"/>
      <c r="E87" s="23"/>
      <c r="F87" s="23"/>
      <c r="G87" s="23"/>
      <c r="H87" s="23"/>
      <c r="I87" s="23"/>
      <c r="J87" s="23"/>
      <c r="K87" s="23"/>
      <c r="L87" s="21"/>
    </row>
    <row r="88" spans="1:31" s="2" customFormat="1" ht="16.5" customHeight="1">
      <c r="A88" s="39"/>
      <c r="B88" s="40"/>
      <c r="C88" s="41"/>
      <c r="D88" s="41"/>
      <c r="E88" s="170" t="s">
        <v>97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98</v>
      </c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6.5" customHeight="1">
      <c r="A90" s="39"/>
      <c r="B90" s="40"/>
      <c r="C90" s="41"/>
      <c r="D90" s="41"/>
      <c r="E90" s="70" t="str">
        <f>E11</f>
        <v>D 1.1.2 - Nový stav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21</v>
      </c>
      <c r="D92" s="41"/>
      <c r="E92" s="41"/>
      <c r="F92" s="28" t="str">
        <f>F14</f>
        <v>p.č. 5319/72, k.ú. Frýdek</v>
      </c>
      <c r="G92" s="41"/>
      <c r="H92" s="41"/>
      <c r="I92" s="33" t="s">
        <v>23</v>
      </c>
      <c r="J92" s="73" t="str">
        <f>IF(J14="","",J14)</f>
        <v>21. 11. 2023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25</v>
      </c>
      <c r="D94" s="41"/>
      <c r="E94" s="41"/>
      <c r="F94" s="28" t="str">
        <f>E17</f>
        <v>Statutární město Frýdek-Místek</v>
      </c>
      <c r="G94" s="41"/>
      <c r="H94" s="41"/>
      <c r="I94" s="33" t="s">
        <v>31</v>
      </c>
      <c r="J94" s="37" t="str">
        <f>E23</f>
        <v>BENEPRO, a.s.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29</v>
      </c>
      <c r="D95" s="41"/>
      <c r="E95" s="41"/>
      <c r="F95" s="28" t="str">
        <f>IF(E20="","",E20)</f>
        <v>Vyplň údaj</v>
      </c>
      <c r="G95" s="41"/>
      <c r="H95" s="41"/>
      <c r="I95" s="33" t="s">
        <v>34</v>
      </c>
      <c r="J95" s="37" t="str">
        <f>E26</f>
        <v>BENEPRO, a.s.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0.3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1" customFormat="1" ht="29.25" customHeight="1">
      <c r="A97" s="186"/>
      <c r="B97" s="187"/>
      <c r="C97" s="188" t="s">
        <v>116</v>
      </c>
      <c r="D97" s="189" t="s">
        <v>56</v>
      </c>
      <c r="E97" s="189" t="s">
        <v>52</v>
      </c>
      <c r="F97" s="189" t="s">
        <v>53</v>
      </c>
      <c r="G97" s="189" t="s">
        <v>117</v>
      </c>
      <c r="H97" s="189" t="s">
        <v>118</v>
      </c>
      <c r="I97" s="189" t="s">
        <v>119</v>
      </c>
      <c r="J97" s="189" t="s">
        <v>102</v>
      </c>
      <c r="K97" s="190" t="s">
        <v>120</v>
      </c>
      <c r="L97" s="191"/>
      <c r="M97" s="93" t="s">
        <v>19</v>
      </c>
      <c r="N97" s="94" t="s">
        <v>41</v>
      </c>
      <c r="O97" s="94" t="s">
        <v>121</v>
      </c>
      <c r="P97" s="94" t="s">
        <v>122</v>
      </c>
      <c r="Q97" s="94" t="s">
        <v>123</v>
      </c>
      <c r="R97" s="94" t="s">
        <v>124</v>
      </c>
      <c r="S97" s="94" t="s">
        <v>125</v>
      </c>
      <c r="T97" s="95" t="s">
        <v>126</v>
      </c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</row>
    <row r="98" spans="1:63" s="2" customFormat="1" ht="22.8" customHeight="1">
      <c r="A98" s="39"/>
      <c r="B98" s="40"/>
      <c r="C98" s="100" t="s">
        <v>127</v>
      </c>
      <c r="D98" s="41"/>
      <c r="E98" s="41"/>
      <c r="F98" s="41"/>
      <c r="G98" s="41"/>
      <c r="H98" s="41"/>
      <c r="I98" s="41"/>
      <c r="J98" s="192">
        <f>BK98</f>
        <v>0</v>
      </c>
      <c r="K98" s="41"/>
      <c r="L98" s="45"/>
      <c r="M98" s="96"/>
      <c r="N98" s="193"/>
      <c r="O98" s="97"/>
      <c r="P98" s="194">
        <f>P99+P138+P220</f>
        <v>0</v>
      </c>
      <c r="Q98" s="97"/>
      <c r="R98" s="194">
        <f>R99+R138+R220</f>
        <v>52.959522050000004</v>
      </c>
      <c r="S98" s="97"/>
      <c r="T98" s="195">
        <f>T99+T138+T220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70</v>
      </c>
      <c r="AU98" s="18" t="s">
        <v>103</v>
      </c>
      <c r="BK98" s="196">
        <f>BK99+BK138+BK220</f>
        <v>0</v>
      </c>
    </row>
    <row r="99" spans="1:63" s="12" customFormat="1" ht="25.9" customHeight="1">
      <c r="A99" s="12"/>
      <c r="B99" s="197"/>
      <c r="C99" s="198"/>
      <c r="D99" s="199" t="s">
        <v>70</v>
      </c>
      <c r="E99" s="200" t="s">
        <v>128</v>
      </c>
      <c r="F99" s="200" t="s">
        <v>129</v>
      </c>
      <c r="G99" s="198"/>
      <c r="H99" s="198"/>
      <c r="I99" s="201"/>
      <c r="J99" s="202">
        <f>BK99</f>
        <v>0</v>
      </c>
      <c r="K99" s="198"/>
      <c r="L99" s="203"/>
      <c r="M99" s="204"/>
      <c r="N99" s="205"/>
      <c r="O99" s="205"/>
      <c r="P99" s="206">
        <f>P100+P114+P135</f>
        <v>0</v>
      </c>
      <c r="Q99" s="205"/>
      <c r="R99" s="206">
        <f>R100+R114+R135</f>
        <v>36.51666525</v>
      </c>
      <c r="S99" s="205"/>
      <c r="T99" s="207">
        <f>T100+T114+T135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78</v>
      </c>
      <c r="AT99" s="209" t="s">
        <v>70</v>
      </c>
      <c r="AU99" s="209" t="s">
        <v>71</v>
      </c>
      <c r="AY99" s="208" t="s">
        <v>130</v>
      </c>
      <c r="BK99" s="210">
        <f>BK100+BK114+BK135</f>
        <v>0</v>
      </c>
    </row>
    <row r="100" spans="1:63" s="12" customFormat="1" ht="22.8" customHeight="1">
      <c r="A100" s="12"/>
      <c r="B100" s="197"/>
      <c r="C100" s="198"/>
      <c r="D100" s="199" t="s">
        <v>70</v>
      </c>
      <c r="E100" s="211" t="s">
        <v>138</v>
      </c>
      <c r="F100" s="211" t="s">
        <v>321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SUM(P101:P113)</f>
        <v>0</v>
      </c>
      <c r="Q100" s="205"/>
      <c r="R100" s="206">
        <f>SUM(R101:R113)</f>
        <v>5.3315</v>
      </c>
      <c r="S100" s="205"/>
      <c r="T100" s="207">
        <f>SUM(T101:T113)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78</v>
      </c>
      <c r="AT100" s="209" t="s">
        <v>70</v>
      </c>
      <c r="AU100" s="209" t="s">
        <v>78</v>
      </c>
      <c r="AY100" s="208" t="s">
        <v>130</v>
      </c>
      <c r="BK100" s="210">
        <f>SUM(BK101:BK113)</f>
        <v>0</v>
      </c>
    </row>
    <row r="101" spans="1:65" s="2" customFormat="1" ht="37.8" customHeight="1">
      <c r="A101" s="39"/>
      <c r="B101" s="40"/>
      <c r="C101" s="213" t="s">
        <v>78</v>
      </c>
      <c r="D101" s="213" t="s">
        <v>133</v>
      </c>
      <c r="E101" s="214" t="s">
        <v>322</v>
      </c>
      <c r="F101" s="215" t="s">
        <v>323</v>
      </c>
      <c r="G101" s="216" t="s">
        <v>156</v>
      </c>
      <c r="H101" s="217">
        <v>2</v>
      </c>
      <c r="I101" s="218"/>
      <c r="J101" s="219">
        <f>ROUND(I101*H101,2)</f>
        <v>0</v>
      </c>
      <c r="K101" s="215" t="s">
        <v>148</v>
      </c>
      <c r="L101" s="45"/>
      <c r="M101" s="220" t="s">
        <v>19</v>
      </c>
      <c r="N101" s="221" t="s">
        <v>42</v>
      </c>
      <c r="O101" s="85"/>
      <c r="P101" s="222">
        <f>O101*H101</f>
        <v>0</v>
      </c>
      <c r="Q101" s="222">
        <v>2.50195</v>
      </c>
      <c r="R101" s="222">
        <f>Q101*H101</f>
        <v>5.0039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138</v>
      </c>
      <c r="AT101" s="224" t="s">
        <v>133</v>
      </c>
      <c r="AU101" s="224" t="s">
        <v>80</v>
      </c>
      <c r="AY101" s="18" t="s">
        <v>130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78</v>
      </c>
      <c r="BK101" s="225">
        <f>ROUND(I101*H101,2)</f>
        <v>0</v>
      </c>
      <c r="BL101" s="18" t="s">
        <v>138</v>
      </c>
      <c r="BM101" s="224" t="s">
        <v>324</v>
      </c>
    </row>
    <row r="102" spans="1:47" s="2" customFormat="1" ht="12">
      <c r="A102" s="39"/>
      <c r="B102" s="40"/>
      <c r="C102" s="41"/>
      <c r="D102" s="249" t="s">
        <v>150</v>
      </c>
      <c r="E102" s="41"/>
      <c r="F102" s="250" t="s">
        <v>325</v>
      </c>
      <c r="G102" s="41"/>
      <c r="H102" s="41"/>
      <c r="I102" s="251"/>
      <c r="J102" s="41"/>
      <c r="K102" s="41"/>
      <c r="L102" s="45"/>
      <c r="M102" s="252"/>
      <c r="N102" s="253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150</v>
      </c>
      <c r="AU102" s="18" t="s">
        <v>80</v>
      </c>
    </row>
    <row r="103" spans="1:51" s="13" customFormat="1" ht="12">
      <c r="A103" s="13"/>
      <c r="B103" s="226"/>
      <c r="C103" s="227"/>
      <c r="D103" s="228" t="s">
        <v>140</v>
      </c>
      <c r="E103" s="229" t="s">
        <v>19</v>
      </c>
      <c r="F103" s="230" t="s">
        <v>326</v>
      </c>
      <c r="G103" s="227"/>
      <c r="H103" s="231">
        <v>2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140</v>
      </c>
      <c r="AU103" s="237" t="s">
        <v>80</v>
      </c>
      <c r="AV103" s="13" t="s">
        <v>80</v>
      </c>
      <c r="AW103" s="13" t="s">
        <v>33</v>
      </c>
      <c r="AX103" s="13" t="s">
        <v>78</v>
      </c>
      <c r="AY103" s="237" t="s">
        <v>130</v>
      </c>
    </row>
    <row r="104" spans="1:65" s="2" customFormat="1" ht="37.8" customHeight="1">
      <c r="A104" s="39"/>
      <c r="B104" s="40"/>
      <c r="C104" s="213" t="s">
        <v>80</v>
      </c>
      <c r="D104" s="213" t="s">
        <v>133</v>
      </c>
      <c r="E104" s="214" t="s">
        <v>327</v>
      </c>
      <c r="F104" s="215" t="s">
        <v>328</v>
      </c>
      <c r="G104" s="216" t="s">
        <v>136</v>
      </c>
      <c r="H104" s="217">
        <v>10</v>
      </c>
      <c r="I104" s="218"/>
      <c r="J104" s="219">
        <f>ROUND(I104*H104,2)</f>
        <v>0</v>
      </c>
      <c r="K104" s="215" t="s">
        <v>148</v>
      </c>
      <c r="L104" s="45"/>
      <c r="M104" s="220" t="s">
        <v>19</v>
      </c>
      <c r="N104" s="221" t="s">
        <v>42</v>
      </c>
      <c r="O104" s="85"/>
      <c r="P104" s="222">
        <f>O104*H104</f>
        <v>0</v>
      </c>
      <c r="Q104" s="222">
        <v>0.01296</v>
      </c>
      <c r="R104" s="222">
        <f>Q104*H104</f>
        <v>0.1296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138</v>
      </c>
      <c r="AT104" s="224" t="s">
        <v>133</v>
      </c>
      <c r="AU104" s="224" t="s">
        <v>80</v>
      </c>
      <c r="AY104" s="18" t="s">
        <v>130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78</v>
      </c>
      <c r="BK104" s="225">
        <f>ROUND(I104*H104,2)</f>
        <v>0</v>
      </c>
      <c r="BL104" s="18" t="s">
        <v>138</v>
      </c>
      <c r="BM104" s="224" t="s">
        <v>329</v>
      </c>
    </row>
    <row r="105" spans="1:47" s="2" customFormat="1" ht="12">
      <c r="A105" s="39"/>
      <c r="B105" s="40"/>
      <c r="C105" s="41"/>
      <c r="D105" s="249" t="s">
        <v>150</v>
      </c>
      <c r="E105" s="41"/>
      <c r="F105" s="250" t="s">
        <v>330</v>
      </c>
      <c r="G105" s="41"/>
      <c r="H105" s="41"/>
      <c r="I105" s="251"/>
      <c r="J105" s="41"/>
      <c r="K105" s="41"/>
      <c r="L105" s="45"/>
      <c r="M105" s="252"/>
      <c r="N105" s="253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150</v>
      </c>
      <c r="AU105" s="18" t="s">
        <v>80</v>
      </c>
    </row>
    <row r="106" spans="1:51" s="13" customFormat="1" ht="12">
      <c r="A106" s="13"/>
      <c r="B106" s="226"/>
      <c r="C106" s="227"/>
      <c r="D106" s="228" t="s">
        <v>140</v>
      </c>
      <c r="E106" s="229" t="s">
        <v>19</v>
      </c>
      <c r="F106" s="230" t="s">
        <v>331</v>
      </c>
      <c r="G106" s="227"/>
      <c r="H106" s="231">
        <v>10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140</v>
      </c>
      <c r="AU106" s="237" t="s">
        <v>80</v>
      </c>
      <c r="AV106" s="13" t="s">
        <v>80</v>
      </c>
      <c r="AW106" s="13" t="s">
        <v>33</v>
      </c>
      <c r="AX106" s="13" t="s">
        <v>78</v>
      </c>
      <c r="AY106" s="237" t="s">
        <v>130</v>
      </c>
    </row>
    <row r="107" spans="1:65" s="2" customFormat="1" ht="37.8" customHeight="1">
      <c r="A107" s="39"/>
      <c r="B107" s="40"/>
      <c r="C107" s="213" t="s">
        <v>153</v>
      </c>
      <c r="D107" s="213" t="s">
        <v>133</v>
      </c>
      <c r="E107" s="214" t="s">
        <v>332</v>
      </c>
      <c r="F107" s="215" t="s">
        <v>333</v>
      </c>
      <c r="G107" s="216" t="s">
        <v>136</v>
      </c>
      <c r="H107" s="217">
        <v>10</v>
      </c>
      <c r="I107" s="218"/>
      <c r="J107" s="219">
        <f>ROUND(I107*H107,2)</f>
        <v>0</v>
      </c>
      <c r="K107" s="215" t="s">
        <v>148</v>
      </c>
      <c r="L107" s="45"/>
      <c r="M107" s="220" t="s">
        <v>19</v>
      </c>
      <c r="N107" s="221" t="s">
        <v>42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138</v>
      </c>
      <c r="AT107" s="224" t="s">
        <v>133</v>
      </c>
      <c r="AU107" s="224" t="s">
        <v>80</v>
      </c>
      <c r="AY107" s="18" t="s">
        <v>130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78</v>
      </c>
      <c r="BK107" s="225">
        <f>ROUND(I107*H107,2)</f>
        <v>0</v>
      </c>
      <c r="BL107" s="18" t="s">
        <v>138</v>
      </c>
      <c r="BM107" s="224" t="s">
        <v>334</v>
      </c>
    </row>
    <row r="108" spans="1:47" s="2" customFormat="1" ht="12">
      <c r="A108" s="39"/>
      <c r="B108" s="40"/>
      <c r="C108" s="41"/>
      <c r="D108" s="249" t="s">
        <v>150</v>
      </c>
      <c r="E108" s="41"/>
      <c r="F108" s="250" t="s">
        <v>335</v>
      </c>
      <c r="G108" s="41"/>
      <c r="H108" s="41"/>
      <c r="I108" s="251"/>
      <c r="J108" s="41"/>
      <c r="K108" s="41"/>
      <c r="L108" s="45"/>
      <c r="M108" s="252"/>
      <c r="N108" s="25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150</v>
      </c>
      <c r="AU108" s="18" t="s">
        <v>80</v>
      </c>
    </row>
    <row r="109" spans="1:65" s="2" customFormat="1" ht="33" customHeight="1">
      <c r="A109" s="39"/>
      <c r="B109" s="40"/>
      <c r="C109" s="213" t="s">
        <v>138</v>
      </c>
      <c r="D109" s="213" t="s">
        <v>133</v>
      </c>
      <c r="E109" s="214" t="s">
        <v>336</v>
      </c>
      <c r="F109" s="215" t="s">
        <v>337</v>
      </c>
      <c r="G109" s="216" t="s">
        <v>136</v>
      </c>
      <c r="H109" s="217">
        <v>25</v>
      </c>
      <c r="I109" s="218"/>
      <c r="J109" s="219">
        <f>ROUND(I109*H109,2)</f>
        <v>0</v>
      </c>
      <c r="K109" s="215" t="s">
        <v>148</v>
      </c>
      <c r="L109" s="45"/>
      <c r="M109" s="220" t="s">
        <v>19</v>
      </c>
      <c r="N109" s="221" t="s">
        <v>42</v>
      </c>
      <c r="O109" s="85"/>
      <c r="P109" s="222">
        <f>O109*H109</f>
        <v>0</v>
      </c>
      <c r="Q109" s="222">
        <v>0.00792</v>
      </c>
      <c r="R109" s="222">
        <f>Q109*H109</f>
        <v>0.198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138</v>
      </c>
      <c r="AT109" s="224" t="s">
        <v>133</v>
      </c>
      <c r="AU109" s="224" t="s">
        <v>80</v>
      </c>
      <c r="AY109" s="18" t="s">
        <v>130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78</v>
      </c>
      <c r="BK109" s="225">
        <f>ROUND(I109*H109,2)</f>
        <v>0</v>
      </c>
      <c r="BL109" s="18" t="s">
        <v>138</v>
      </c>
      <c r="BM109" s="224" t="s">
        <v>338</v>
      </c>
    </row>
    <row r="110" spans="1:47" s="2" customFormat="1" ht="12">
      <c r="A110" s="39"/>
      <c r="B110" s="40"/>
      <c r="C110" s="41"/>
      <c r="D110" s="249" t="s">
        <v>150</v>
      </c>
      <c r="E110" s="41"/>
      <c r="F110" s="250" t="s">
        <v>339</v>
      </c>
      <c r="G110" s="41"/>
      <c r="H110" s="41"/>
      <c r="I110" s="251"/>
      <c r="J110" s="41"/>
      <c r="K110" s="41"/>
      <c r="L110" s="45"/>
      <c r="M110" s="252"/>
      <c r="N110" s="25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150</v>
      </c>
      <c r="AU110" s="18" t="s">
        <v>80</v>
      </c>
    </row>
    <row r="111" spans="1:51" s="13" customFormat="1" ht="12">
      <c r="A111" s="13"/>
      <c r="B111" s="226"/>
      <c r="C111" s="227"/>
      <c r="D111" s="228" t="s">
        <v>140</v>
      </c>
      <c r="E111" s="229" t="s">
        <v>19</v>
      </c>
      <c r="F111" s="230" t="s">
        <v>340</v>
      </c>
      <c r="G111" s="227"/>
      <c r="H111" s="231">
        <v>25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140</v>
      </c>
      <c r="AU111" s="237" t="s">
        <v>80</v>
      </c>
      <c r="AV111" s="13" t="s">
        <v>80</v>
      </c>
      <c r="AW111" s="13" t="s">
        <v>33</v>
      </c>
      <c r="AX111" s="13" t="s">
        <v>78</v>
      </c>
      <c r="AY111" s="237" t="s">
        <v>130</v>
      </c>
    </row>
    <row r="112" spans="1:65" s="2" customFormat="1" ht="33" customHeight="1">
      <c r="A112" s="39"/>
      <c r="B112" s="40"/>
      <c r="C112" s="213" t="s">
        <v>165</v>
      </c>
      <c r="D112" s="213" t="s">
        <v>133</v>
      </c>
      <c r="E112" s="214" t="s">
        <v>341</v>
      </c>
      <c r="F112" s="215" t="s">
        <v>342</v>
      </c>
      <c r="G112" s="216" t="s">
        <v>136</v>
      </c>
      <c r="H112" s="217">
        <v>25</v>
      </c>
      <c r="I112" s="218"/>
      <c r="J112" s="219">
        <f>ROUND(I112*H112,2)</f>
        <v>0</v>
      </c>
      <c r="K112" s="215" t="s">
        <v>148</v>
      </c>
      <c r="L112" s="45"/>
      <c r="M112" s="220" t="s">
        <v>19</v>
      </c>
      <c r="N112" s="221" t="s">
        <v>42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138</v>
      </c>
      <c r="AT112" s="224" t="s">
        <v>133</v>
      </c>
      <c r="AU112" s="224" t="s">
        <v>80</v>
      </c>
      <c r="AY112" s="18" t="s">
        <v>130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78</v>
      </c>
      <c r="BK112" s="225">
        <f>ROUND(I112*H112,2)</f>
        <v>0</v>
      </c>
      <c r="BL112" s="18" t="s">
        <v>138</v>
      </c>
      <c r="BM112" s="224" t="s">
        <v>343</v>
      </c>
    </row>
    <row r="113" spans="1:47" s="2" customFormat="1" ht="12">
      <c r="A113" s="39"/>
      <c r="B113" s="40"/>
      <c r="C113" s="41"/>
      <c r="D113" s="249" t="s">
        <v>150</v>
      </c>
      <c r="E113" s="41"/>
      <c r="F113" s="250" t="s">
        <v>344</v>
      </c>
      <c r="G113" s="41"/>
      <c r="H113" s="41"/>
      <c r="I113" s="251"/>
      <c r="J113" s="41"/>
      <c r="K113" s="41"/>
      <c r="L113" s="45"/>
      <c r="M113" s="252"/>
      <c r="N113" s="25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150</v>
      </c>
      <c r="AU113" s="18" t="s">
        <v>80</v>
      </c>
    </row>
    <row r="114" spans="1:63" s="12" customFormat="1" ht="22.8" customHeight="1">
      <c r="A114" s="12"/>
      <c r="B114" s="197"/>
      <c r="C114" s="198"/>
      <c r="D114" s="199" t="s">
        <v>70</v>
      </c>
      <c r="E114" s="211" t="s">
        <v>131</v>
      </c>
      <c r="F114" s="211" t="s">
        <v>132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SUM(P115:P134)</f>
        <v>0</v>
      </c>
      <c r="Q114" s="205"/>
      <c r="R114" s="206">
        <f>SUM(R115:R134)</f>
        <v>31.185165250000004</v>
      </c>
      <c r="S114" s="205"/>
      <c r="T114" s="207">
        <f>SUM(T115:T134)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78</v>
      </c>
      <c r="AT114" s="209" t="s">
        <v>70</v>
      </c>
      <c r="AU114" s="209" t="s">
        <v>78</v>
      </c>
      <c r="AY114" s="208" t="s">
        <v>130</v>
      </c>
      <c r="BK114" s="210">
        <f>SUM(BK115:BK134)</f>
        <v>0</v>
      </c>
    </row>
    <row r="115" spans="1:65" s="2" customFormat="1" ht="55.5" customHeight="1">
      <c r="A115" s="39"/>
      <c r="B115" s="40"/>
      <c r="C115" s="213" t="s">
        <v>131</v>
      </c>
      <c r="D115" s="213" t="s">
        <v>133</v>
      </c>
      <c r="E115" s="214" t="s">
        <v>345</v>
      </c>
      <c r="F115" s="215" t="s">
        <v>346</v>
      </c>
      <c r="G115" s="216" t="s">
        <v>136</v>
      </c>
      <c r="H115" s="217">
        <v>25</v>
      </c>
      <c r="I115" s="218"/>
      <c r="J115" s="219">
        <f>ROUND(I115*H115,2)</f>
        <v>0</v>
      </c>
      <c r="K115" s="215" t="s">
        <v>148</v>
      </c>
      <c r="L115" s="45"/>
      <c r="M115" s="220" t="s">
        <v>19</v>
      </c>
      <c r="N115" s="221" t="s">
        <v>42</v>
      </c>
      <c r="O115" s="85"/>
      <c r="P115" s="222">
        <f>O115*H115</f>
        <v>0</v>
      </c>
      <c r="Q115" s="222">
        <v>0.01733</v>
      </c>
      <c r="R115" s="222">
        <f>Q115*H115</f>
        <v>0.43325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138</v>
      </c>
      <c r="AT115" s="224" t="s">
        <v>133</v>
      </c>
      <c r="AU115" s="224" t="s">
        <v>80</v>
      </c>
      <c r="AY115" s="18" t="s">
        <v>130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78</v>
      </c>
      <c r="BK115" s="225">
        <f>ROUND(I115*H115,2)</f>
        <v>0</v>
      </c>
      <c r="BL115" s="18" t="s">
        <v>138</v>
      </c>
      <c r="BM115" s="224" t="s">
        <v>347</v>
      </c>
    </row>
    <row r="116" spans="1:47" s="2" customFormat="1" ht="12">
      <c r="A116" s="39"/>
      <c r="B116" s="40"/>
      <c r="C116" s="41"/>
      <c r="D116" s="249" t="s">
        <v>150</v>
      </c>
      <c r="E116" s="41"/>
      <c r="F116" s="250" t="s">
        <v>348</v>
      </c>
      <c r="G116" s="41"/>
      <c r="H116" s="41"/>
      <c r="I116" s="251"/>
      <c r="J116" s="41"/>
      <c r="K116" s="41"/>
      <c r="L116" s="45"/>
      <c r="M116" s="252"/>
      <c r="N116" s="25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150</v>
      </c>
      <c r="AU116" s="18" t="s">
        <v>80</v>
      </c>
    </row>
    <row r="117" spans="1:51" s="13" customFormat="1" ht="12">
      <c r="A117" s="13"/>
      <c r="B117" s="226"/>
      <c r="C117" s="227"/>
      <c r="D117" s="228" t="s">
        <v>140</v>
      </c>
      <c r="E117" s="229" t="s">
        <v>19</v>
      </c>
      <c r="F117" s="230" t="s">
        <v>340</v>
      </c>
      <c r="G117" s="227"/>
      <c r="H117" s="231">
        <v>25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140</v>
      </c>
      <c r="AU117" s="237" t="s">
        <v>80</v>
      </c>
      <c r="AV117" s="13" t="s">
        <v>80</v>
      </c>
      <c r="AW117" s="13" t="s">
        <v>33</v>
      </c>
      <c r="AX117" s="13" t="s">
        <v>78</v>
      </c>
      <c r="AY117" s="237" t="s">
        <v>130</v>
      </c>
    </row>
    <row r="118" spans="1:65" s="2" customFormat="1" ht="33" customHeight="1">
      <c r="A118" s="39"/>
      <c r="B118" s="40"/>
      <c r="C118" s="213" t="s">
        <v>176</v>
      </c>
      <c r="D118" s="213" t="s">
        <v>133</v>
      </c>
      <c r="E118" s="214" t="s">
        <v>349</v>
      </c>
      <c r="F118" s="215" t="s">
        <v>350</v>
      </c>
      <c r="G118" s="216" t="s">
        <v>156</v>
      </c>
      <c r="H118" s="217">
        <v>1</v>
      </c>
      <c r="I118" s="218"/>
      <c r="J118" s="219">
        <f>ROUND(I118*H118,2)</f>
        <v>0</v>
      </c>
      <c r="K118" s="215" t="s">
        <v>148</v>
      </c>
      <c r="L118" s="45"/>
      <c r="M118" s="220" t="s">
        <v>19</v>
      </c>
      <c r="N118" s="221" t="s">
        <v>42</v>
      </c>
      <c r="O118" s="85"/>
      <c r="P118" s="222">
        <f>O118*H118</f>
        <v>0</v>
      </c>
      <c r="Q118" s="222">
        <v>2.50187</v>
      </c>
      <c r="R118" s="222">
        <f>Q118*H118</f>
        <v>2.50187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138</v>
      </c>
      <c r="AT118" s="224" t="s">
        <v>133</v>
      </c>
      <c r="AU118" s="224" t="s">
        <v>80</v>
      </c>
      <c r="AY118" s="18" t="s">
        <v>130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78</v>
      </c>
      <c r="BK118" s="225">
        <f>ROUND(I118*H118,2)</f>
        <v>0</v>
      </c>
      <c r="BL118" s="18" t="s">
        <v>138</v>
      </c>
      <c r="BM118" s="224" t="s">
        <v>351</v>
      </c>
    </row>
    <row r="119" spans="1:47" s="2" customFormat="1" ht="12">
      <c r="A119" s="39"/>
      <c r="B119" s="40"/>
      <c r="C119" s="41"/>
      <c r="D119" s="249" t="s">
        <v>150</v>
      </c>
      <c r="E119" s="41"/>
      <c r="F119" s="250" t="s">
        <v>352</v>
      </c>
      <c r="G119" s="41"/>
      <c r="H119" s="41"/>
      <c r="I119" s="251"/>
      <c r="J119" s="41"/>
      <c r="K119" s="41"/>
      <c r="L119" s="45"/>
      <c r="M119" s="252"/>
      <c r="N119" s="253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150</v>
      </c>
      <c r="AU119" s="18" t="s">
        <v>80</v>
      </c>
    </row>
    <row r="120" spans="1:51" s="13" customFormat="1" ht="12">
      <c r="A120" s="13"/>
      <c r="B120" s="226"/>
      <c r="C120" s="227"/>
      <c r="D120" s="228" t="s">
        <v>140</v>
      </c>
      <c r="E120" s="229" t="s">
        <v>19</v>
      </c>
      <c r="F120" s="230" t="s">
        <v>353</v>
      </c>
      <c r="G120" s="227"/>
      <c r="H120" s="231">
        <v>1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140</v>
      </c>
      <c r="AU120" s="237" t="s">
        <v>80</v>
      </c>
      <c r="AV120" s="13" t="s">
        <v>80</v>
      </c>
      <c r="AW120" s="13" t="s">
        <v>33</v>
      </c>
      <c r="AX120" s="13" t="s">
        <v>78</v>
      </c>
      <c r="AY120" s="237" t="s">
        <v>130</v>
      </c>
    </row>
    <row r="121" spans="1:65" s="2" customFormat="1" ht="33" customHeight="1">
      <c r="A121" s="39"/>
      <c r="B121" s="40"/>
      <c r="C121" s="213" t="s">
        <v>183</v>
      </c>
      <c r="D121" s="213" t="s">
        <v>133</v>
      </c>
      <c r="E121" s="214" t="s">
        <v>354</v>
      </c>
      <c r="F121" s="215" t="s">
        <v>355</v>
      </c>
      <c r="G121" s="216" t="s">
        <v>156</v>
      </c>
      <c r="H121" s="217">
        <v>1.575</v>
      </c>
      <c r="I121" s="218"/>
      <c r="J121" s="219">
        <f>ROUND(I121*H121,2)</f>
        <v>0</v>
      </c>
      <c r="K121" s="215" t="s">
        <v>148</v>
      </c>
      <c r="L121" s="45"/>
      <c r="M121" s="220" t="s">
        <v>19</v>
      </c>
      <c r="N121" s="221" t="s">
        <v>42</v>
      </c>
      <c r="O121" s="85"/>
      <c r="P121" s="222">
        <f>O121*H121</f>
        <v>0</v>
      </c>
      <c r="Q121" s="222">
        <v>2.50187</v>
      </c>
      <c r="R121" s="222">
        <f>Q121*H121</f>
        <v>3.94044525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138</v>
      </c>
      <c r="AT121" s="224" t="s">
        <v>133</v>
      </c>
      <c r="AU121" s="224" t="s">
        <v>80</v>
      </c>
      <c r="AY121" s="18" t="s">
        <v>130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78</v>
      </c>
      <c r="BK121" s="225">
        <f>ROUND(I121*H121,2)</f>
        <v>0</v>
      </c>
      <c r="BL121" s="18" t="s">
        <v>138</v>
      </c>
      <c r="BM121" s="224" t="s">
        <v>356</v>
      </c>
    </row>
    <row r="122" spans="1:47" s="2" customFormat="1" ht="12">
      <c r="A122" s="39"/>
      <c r="B122" s="40"/>
      <c r="C122" s="41"/>
      <c r="D122" s="249" t="s">
        <v>150</v>
      </c>
      <c r="E122" s="41"/>
      <c r="F122" s="250" t="s">
        <v>357</v>
      </c>
      <c r="G122" s="41"/>
      <c r="H122" s="41"/>
      <c r="I122" s="251"/>
      <c r="J122" s="41"/>
      <c r="K122" s="41"/>
      <c r="L122" s="45"/>
      <c r="M122" s="252"/>
      <c r="N122" s="253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150</v>
      </c>
      <c r="AU122" s="18" t="s">
        <v>80</v>
      </c>
    </row>
    <row r="123" spans="1:51" s="13" customFormat="1" ht="12">
      <c r="A123" s="13"/>
      <c r="B123" s="226"/>
      <c r="C123" s="227"/>
      <c r="D123" s="228" t="s">
        <v>140</v>
      </c>
      <c r="E123" s="229" t="s">
        <v>19</v>
      </c>
      <c r="F123" s="230" t="s">
        <v>358</v>
      </c>
      <c r="G123" s="227"/>
      <c r="H123" s="231">
        <v>1.575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140</v>
      </c>
      <c r="AU123" s="237" t="s">
        <v>80</v>
      </c>
      <c r="AV123" s="13" t="s">
        <v>80</v>
      </c>
      <c r="AW123" s="13" t="s">
        <v>33</v>
      </c>
      <c r="AX123" s="13" t="s">
        <v>78</v>
      </c>
      <c r="AY123" s="237" t="s">
        <v>130</v>
      </c>
    </row>
    <row r="124" spans="1:65" s="2" customFormat="1" ht="33" customHeight="1">
      <c r="A124" s="39"/>
      <c r="B124" s="40"/>
      <c r="C124" s="213" t="s">
        <v>144</v>
      </c>
      <c r="D124" s="213" t="s">
        <v>133</v>
      </c>
      <c r="E124" s="214" t="s">
        <v>359</v>
      </c>
      <c r="F124" s="215" t="s">
        <v>360</v>
      </c>
      <c r="G124" s="216" t="s">
        <v>136</v>
      </c>
      <c r="H124" s="217">
        <v>243</v>
      </c>
      <c r="I124" s="218"/>
      <c r="J124" s="219">
        <f>ROUND(I124*H124,2)</f>
        <v>0</v>
      </c>
      <c r="K124" s="215" t="s">
        <v>137</v>
      </c>
      <c r="L124" s="45"/>
      <c r="M124" s="220" t="s">
        <v>19</v>
      </c>
      <c r="N124" s="221" t="s">
        <v>42</v>
      </c>
      <c r="O124" s="85"/>
      <c r="P124" s="222">
        <f>O124*H124</f>
        <v>0</v>
      </c>
      <c r="Q124" s="222">
        <v>0.04984</v>
      </c>
      <c r="R124" s="222">
        <f>Q124*H124</f>
        <v>12.111120000000001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138</v>
      </c>
      <c r="AT124" s="224" t="s">
        <v>133</v>
      </c>
      <c r="AU124" s="224" t="s">
        <v>80</v>
      </c>
      <c r="AY124" s="18" t="s">
        <v>130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78</v>
      </c>
      <c r="BK124" s="225">
        <f>ROUND(I124*H124,2)</f>
        <v>0</v>
      </c>
      <c r="BL124" s="18" t="s">
        <v>138</v>
      </c>
      <c r="BM124" s="224" t="s">
        <v>361</v>
      </c>
    </row>
    <row r="125" spans="1:51" s="13" customFormat="1" ht="12">
      <c r="A125" s="13"/>
      <c r="B125" s="226"/>
      <c r="C125" s="227"/>
      <c r="D125" s="228" t="s">
        <v>140</v>
      </c>
      <c r="E125" s="229" t="s">
        <v>19</v>
      </c>
      <c r="F125" s="230" t="s">
        <v>141</v>
      </c>
      <c r="G125" s="227"/>
      <c r="H125" s="231">
        <v>191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140</v>
      </c>
      <c r="AU125" s="237" t="s">
        <v>80</v>
      </c>
      <c r="AV125" s="13" t="s">
        <v>80</v>
      </c>
      <c r="AW125" s="13" t="s">
        <v>33</v>
      </c>
      <c r="AX125" s="13" t="s">
        <v>71</v>
      </c>
      <c r="AY125" s="237" t="s">
        <v>130</v>
      </c>
    </row>
    <row r="126" spans="1:51" s="13" customFormat="1" ht="12">
      <c r="A126" s="13"/>
      <c r="B126" s="226"/>
      <c r="C126" s="227"/>
      <c r="D126" s="228" t="s">
        <v>140</v>
      </c>
      <c r="E126" s="229" t="s">
        <v>19</v>
      </c>
      <c r="F126" s="230" t="s">
        <v>142</v>
      </c>
      <c r="G126" s="227"/>
      <c r="H126" s="231">
        <v>34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140</v>
      </c>
      <c r="AU126" s="237" t="s">
        <v>80</v>
      </c>
      <c r="AV126" s="13" t="s">
        <v>80</v>
      </c>
      <c r="AW126" s="13" t="s">
        <v>33</v>
      </c>
      <c r="AX126" s="13" t="s">
        <v>71</v>
      </c>
      <c r="AY126" s="237" t="s">
        <v>130</v>
      </c>
    </row>
    <row r="127" spans="1:51" s="13" customFormat="1" ht="12">
      <c r="A127" s="13"/>
      <c r="B127" s="226"/>
      <c r="C127" s="227"/>
      <c r="D127" s="228" t="s">
        <v>140</v>
      </c>
      <c r="E127" s="229" t="s">
        <v>19</v>
      </c>
      <c r="F127" s="230" t="s">
        <v>251</v>
      </c>
      <c r="G127" s="227"/>
      <c r="H127" s="231">
        <v>18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140</v>
      </c>
      <c r="AU127" s="237" t="s">
        <v>80</v>
      </c>
      <c r="AV127" s="13" t="s">
        <v>80</v>
      </c>
      <c r="AW127" s="13" t="s">
        <v>33</v>
      </c>
      <c r="AX127" s="13" t="s">
        <v>71</v>
      </c>
      <c r="AY127" s="237" t="s">
        <v>130</v>
      </c>
    </row>
    <row r="128" spans="1:51" s="14" customFormat="1" ht="12">
      <c r="A128" s="14"/>
      <c r="B128" s="238"/>
      <c r="C128" s="239"/>
      <c r="D128" s="228" t="s">
        <v>140</v>
      </c>
      <c r="E128" s="240" t="s">
        <v>19</v>
      </c>
      <c r="F128" s="241" t="s">
        <v>143</v>
      </c>
      <c r="G128" s="239"/>
      <c r="H128" s="242">
        <v>243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8" t="s">
        <v>140</v>
      </c>
      <c r="AU128" s="248" t="s">
        <v>80</v>
      </c>
      <c r="AV128" s="14" t="s">
        <v>138</v>
      </c>
      <c r="AW128" s="14" t="s">
        <v>33</v>
      </c>
      <c r="AX128" s="14" t="s">
        <v>78</v>
      </c>
      <c r="AY128" s="248" t="s">
        <v>130</v>
      </c>
    </row>
    <row r="129" spans="1:65" s="2" customFormat="1" ht="24.15" customHeight="1">
      <c r="A129" s="39"/>
      <c r="B129" s="40"/>
      <c r="C129" s="213" t="s">
        <v>194</v>
      </c>
      <c r="D129" s="213" t="s">
        <v>133</v>
      </c>
      <c r="E129" s="214" t="s">
        <v>362</v>
      </c>
      <c r="F129" s="215" t="s">
        <v>363</v>
      </c>
      <c r="G129" s="216" t="s">
        <v>136</v>
      </c>
      <c r="H129" s="217">
        <v>243</v>
      </c>
      <c r="I129" s="218"/>
      <c r="J129" s="219">
        <f>ROUND(I129*H129,2)</f>
        <v>0</v>
      </c>
      <c r="K129" s="215" t="s">
        <v>137</v>
      </c>
      <c r="L129" s="45"/>
      <c r="M129" s="220" t="s">
        <v>19</v>
      </c>
      <c r="N129" s="221" t="s">
        <v>42</v>
      </c>
      <c r="O129" s="85"/>
      <c r="P129" s="222">
        <f>O129*H129</f>
        <v>0</v>
      </c>
      <c r="Q129" s="222">
        <v>0.04984</v>
      </c>
      <c r="R129" s="222">
        <f>Q129*H129</f>
        <v>12.111120000000001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138</v>
      </c>
      <c r="AT129" s="224" t="s">
        <v>133</v>
      </c>
      <c r="AU129" s="224" t="s">
        <v>80</v>
      </c>
      <c r="AY129" s="18" t="s">
        <v>130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78</v>
      </c>
      <c r="BK129" s="225">
        <f>ROUND(I129*H129,2)</f>
        <v>0</v>
      </c>
      <c r="BL129" s="18" t="s">
        <v>138</v>
      </c>
      <c r="BM129" s="224" t="s">
        <v>364</v>
      </c>
    </row>
    <row r="130" spans="1:51" s="13" customFormat="1" ht="12">
      <c r="A130" s="13"/>
      <c r="B130" s="226"/>
      <c r="C130" s="227"/>
      <c r="D130" s="228" t="s">
        <v>140</v>
      </c>
      <c r="E130" s="229" t="s">
        <v>19</v>
      </c>
      <c r="F130" s="230" t="s">
        <v>365</v>
      </c>
      <c r="G130" s="227"/>
      <c r="H130" s="231">
        <v>243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140</v>
      </c>
      <c r="AU130" s="237" t="s">
        <v>80</v>
      </c>
      <c r="AV130" s="13" t="s">
        <v>80</v>
      </c>
      <c r="AW130" s="13" t="s">
        <v>33</v>
      </c>
      <c r="AX130" s="13" t="s">
        <v>78</v>
      </c>
      <c r="AY130" s="237" t="s">
        <v>130</v>
      </c>
    </row>
    <row r="131" spans="1:65" s="2" customFormat="1" ht="37.8" customHeight="1">
      <c r="A131" s="39"/>
      <c r="B131" s="40"/>
      <c r="C131" s="213" t="s">
        <v>203</v>
      </c>
      <c r="D131" s="213" t="s">
        <v>133</v>
      </c>
      <c r="E131" s="214" t="s">
        <v>366</v>
      </c>
      <c r="F131" s="215" t="s">
        <v>367</v>
      </c>
      <c r="G131" s="216" t="s">
        <v>233</v>
      </c>
      <c r="H131" s="217">
        <v>1</v>
      </c>
      <c r="I131" s="218"/>
      <c r="J131" s="219">
        <f>ROUND(I131*H131,2)</f>
        <v>0</v>
      </c>
      <c r="K131" s="215" t="s">
        <v>148</v>
      </c>
      <c r="L131" s="45"/>
      <c r="M131" s="220" t="s">
        <v>19</v>
      </c>
      <c r="N131" s="221" t="s">
        <v>42</v>
      </c>
      <c r="O131" s="85"/>
      <c r="P131" s="222">
        <f>O131*H131</f>
        <v>0</v>
      </c>
      <c r="Q131" s="222">
        <v>0.07146</v>
      </c>
      <c r="R131" s="222">
        <f>Q131*H131</f>
        <v>0.07146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138</v>
      </c>
      <c r="AT131" s="224" t="s">
        <v>133</v>
      </c>
      <c r="AU131" s="224" t="s">
        <v>80</v>
      </c>
      <c r="AY131" s="18" t="s">
        <v>130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78</v>
      </c>
      <c r="BK131" s="225">
        <f>ROUND(I131*H131,2)</f>
        <v>0</v>
      </c>
      <c r="BL131" s="18" t="s">
        <v>138</v>
      </c>
      <c r="BM131" s="224" t="s">
        <v>368</v>
      </c>
    </row>
    <row r="132" spans="1:47" s="2" customFormat="1" ht="12">
      <c r="A132" s="39"/>
      <c r="B132" s="40"/>
      <c r="C132" s="41"/>
      <c r="D132" s="249" t="s">
        <v>150</v>
      </c>
      <c r="E132" s="41"/>
      <c r="F132" s="250" t="s">
        <v>369</v>
      </c>
      <c r="G132" s="41"/>
      <c r="H132" s="41"/>
      <c r="I132" s="251"/>
      <c r="J132" s="41"/>
      <c r="K132" s="41"/>
      <c r="L132" s="45"/>
      <c r="M132" s="252"/>
      <c r="N132" s="25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150</v>
      </c>
      <c r="AU132" s="18" t="s">
        <v>80</v>
      </c>
    </row>
    <row r="133" spans="1:51" s="13" customFormat="1" ht="12">
      <c r="A133" s="13"/>
      <c r="B133" s="226"/>
      <c r="C133" s="227"/>
      <c r="D133" s="228" t="s">
        <v>140</v>
      </c>
      <c r="E133" s="229" t="s">
        <v>19</v>
      </c>
      <c r="F133" s="230" t="s">
        <v>370</v>
      </c>
      <c r="G133" s="227"/>
      <c r="H133" s="231">
        <v>1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140</v>
      </c>
      <c r="AU133" s="237" t="s">
        <v>80</v>
      </c>
      <c r="AV133" s="13" t="s">
        <v>80</v>
      </c>
      <c r="AW133" s="13" t="s">
        <v>33</v>
      </c>
      <c r="AX133" s="13" t="s">
        <v>78</v>
      </c>
      <c r="AY133" s="237" t="s">
        <v>130</v>
      </c>
    </row>
    <row r="134" spans="1:65" s="2" customFormat="1" ht="33" customHeight="1">
      <c r="A134" s="39"/>
      <c r="B134" s="40"/>
      <c r="C134" s="258" t="s">
        <v>209</v>
      </c>
      <c r="D134" s="258" t="s">
        <v>302</v>
      </c>
      <c r="E134" s="259" t="s">
        <v>371</v>
      </c>
      <c r="F134" s="260" t="s">
        <v>372</v>
      </c>
      <c r="G134" s="261" t="s">
        <v>233</v>
      </c>
      <c r="H134" s="262">
        <v>1</v>
      </c>
      <c r="I134" s="263"/>
      <c r="J134" s="264">
        <f>ROUND(I134*H134,2)</f>
        <v>0</v>
      </c>
      <c r="K134" s="260" t="s">
        <v>148</v>
      </c>
      <c r="L134" s="265"/>
      <c r="M134" s="266" t="s">
        <v>19</v>
      </c>
      <c r="N134" s="267" t="s">
        <v>42</v>
      </c>
      <c r="O134" s="85"/>
      <c r="P134" s="222">
        <f>O134*H134</f>
        <v>0</v>
      </c>
      <c r="Q134" s="222">
        <v>0.0159</v>
      </c>
      <c r="R134" s="222">
        <f>Q134*H134</f>
        <v>0.0159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183</v>
      </c>
      <c r="AT134" s="224" t="s">
        <v>302</v>
      </c>
      <c r="AU134" s="224" t="s">
        <v>80</v>
      </c>
      <c r="AY134" s="18" t="s">
        <v>130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78</v>
      </c>
      <c r="BK134" s="225">
        <f>ROUND(I134*H134,2)</f>
        <v>0</v>
      </c>
      <c r="BL134" s="18" t="s">
        <v>138</v>
      </c>
      <c r="BM134" s="224" t="s">
        <v>373</v>
      </c>
    </row>
    <row r="135" spans="1:63" s="12" customFormat="1" ht="22.8" customHeight="1">
      <c r="A135" s="12"/>
      <c r="B135" s="197"/>
      <c r="C135" s="198"/>
      <c r="D135" s="199" t="s">
        <v>70</v>
      </c>
      <c r="E135" s="211" t="s">
        <v>374</v>
      </c>
      <c r="F135" s="211" t="s">
        <v>375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SUM(P136:P137)</f>
        <v>0</v>
      </c>
      <c r="Q135" s="205"/>
      <c r="R135" s="206">
        <f>SUM(R136:R137)</f>
        <v>0</v>
      </c>
      <c r="S135" s="205"/>
      <c r="T135" s="207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78</v>
      </c>
      <c r="AT135" s="209" t="s">
        <v>70</v>
      </c>
      <c r="AU135" s="209" t="s">
        <v>78</v>
      </c>
      <c r="AY135" s="208" t="s">
        <v>130</v>
      </c>
      <c r="BK135" s="210">
        <f>SUM(BK136:BK137)</f>
        <v>0</v>
      </c>
    </row>
    <row r="136" spans="1:65" s="2" customFormat="1" ht="55.5" customHeight="1">
      <c r="A136" s="39"/>
      <c r="B136" s="40"/>
      <c r="C136" s="213" t="s">
        <v>214</v>
      </c>
      <c r="D136" s="213" t="s">
        <v>133</v>
      </c>
      <c r="E136" s="214" t="s">
        <v>376</v>
      </c>
      <c r="F136" s="215" t="s">
        <v>377</v>
      </c>
      <c r="G136" s="216" t="s">
        <v>206</v>
      </c>
      <c r="H136" s="217">
        <v>36.517</v>
      </c>
      <c r="I136" s="218"/>
      <c r="J136" s="219">
        <f>ROUND(I136*H136,2)</f>
        <v>0</v>
      </c>
      <c r="K136" s="215" t="s">
        <v>148</v>
      </c>
      <c r="L136" s="45"/>
      <c r="M136" s="220" t="s">
        <v>19</v>
      </c>
      <c r="N136" s="221" t="s">
        <v>42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138</v>
      </c>
      <c r="AT136" s="224" t="s">
        <v>133</v>
      </c>
      <c r="AU136" s="224" t="s">
        <v>80</v>
      </c>
      <c r="AY136" s="18" t="s">
        <v>130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78</v>
      </c>
      <c r="BK136" s="225">
        <f>ROUND(I136*H136,2)</f>
        <v>0</v>
      </c>
      <c r="BL136" s="18" t="s">
        <v>138</v>
      </c>
      <c r="BM136" s="224" t="s">
        <v>378</v>
      </c>
    </row>
    <row r="137" spans="1:47" s="2" customFormat="1" ht="12">
      <c r="A137" s="39"/>
      <c r="B137" s="40"/>
      <c r="C137" s="41"/>
      <c r="D137" s="249" t="s">
        <v>150</v>
      </c>
      <c r="E137" s="41"/>
      <c r="F137" s="250" t="s">
        <v>379</v>
      </c>
      <c r="G137" s="41"/>
      <c r="H137" s="41"/>
      <c r="I137" s="251"/>
      <c r="J137" s="41"/>
      <c r="K137" s="41"/>
      <c r="L137" s="45"/>
      <c r="M137" s="252"/>
      <c r="N137" s="25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150</v>
      </c>
      <c r="AU137" s="18" t="s">
        <v>80</v>
      </c>
    </row>
    <row r="138" spans="1:63" s="12" customFormat="1" ht="25.9" customHeight="1">
      <c r="A138" s="12"/>
      <c r="B138" s="197"/>
      <c r="C138" s="198"/>
      <c r="D138" s="199" t="s">
        <v>70</v>
      </c>
      <c r="E138" s="200" t="s">
        <v>227</v>
      </c>
      <c r="F138" s="200" t="s">
        <v>228</v>
      </c>
      <c r="G138" s="198"/>
      <c r="H138" s="198"/>
      <c r="I138" s="201"/>
      <c r="J138" s="202">
        <f>BK138</f>
        <v>0</v>
      </c>
      <c r="K138" s="198"/>
      <c r="L138" s="203"/>
      <c r="M138" s="204"/>
      <c r="N138" s="205"/>
      <c r="O138" s="205"/>
      <c r="P138" s="206">
        <f>P139+P144+P165+P189+P205</f>
        <v>0</v>
      </c>
      <c r="Q138" s="205"/>
      <c r="R138" s="206">
        <f>R139+R144+R165+R189+R205</f>
        <v>16.432506799999995</v>
      </c>
      <c r="S138" s="205"/>
      <c r="T138" s="207">
        <f>T139+T144+T165+T189+T205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80</v>
      </c>
      <c r="AT138" s="209" t="s">
        <v>70</v>
      </c>
      <c r="AU138" s="209" t="s">
        <v>71</v>
      </c>
      <c r="AY138" s="208" t="s">
        <v>130</v>
      </c>
      <c r="BK138" s="210">
        <f>BK139+BK144+BK165+BK189+BK205</f>
        <v>0</v>
      </c>
    </row>
    <row r="139" spans="1:63" s="12" customFormat="1" ht="22.8" customHeight="1">
      <c r="A139" s="12"/>
      <c r="B139" s="197"/>
      <c r="C139" s="198"/>
      <c r="D139" s="199" t="s">
        <v>70</v>
      </c>
      <c r="E139" s="211" t="s">
        <v>380</v>
      </c>
      <c r="F139" s="211" t="s">
        <v>381</v>
      </c>
      <c r="G139" s="198"/>
      <c r="H139" s="198"/>
      <c r="I139" s="201"/>
      <c r="J139" s="212">
        <f>BK139</f>
        <v>0</v>
      </c>
      <c r="K139" s="198"/>
      <c r="L139" s="203"/>
      <c r="M139" s="204"/>
      <c r="N139" s="205"/>
      <c r="O139" s="205"/>
      <c r="P139" s="206">
        <f>SUM(P140:P143)</f>
        <v>0</v>
      </c>
      <c r="Q139" s="205"/>
      <c r="R139" s="206">
        <f>SUM(R140:R143)</f>
        <v>0.048</v>
      </c>
      <c r="S139" s="205"/>
      <c r="T139" s="207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8" t="s">
        <v>80</v>
      </c>
      <c r="AT139" s="209" t="s">
        <v>70</v>
      </c>
      <c r="AU139" s="209" t="s">
        <v>78</v>
      </c>
      <c r="AY139" s="208" t="s">
        <v>130</v>
      </c>
      <c r="BK139" s="210">
        <f>SUM(BK140:BK143)</f>
        <v>0</v>
      </c>
    </row>
    <row r="140" spans="1:65" s="2" customFormat="1" ht="16.5" customHeight="1">
      <c r="A140" s="39"/>
      <c r="B140" s="40"/>
      <c r="C140" s="213" t="s">
        <v>222</v>
      </c>
      <c r="D140" s="213" t="s">
        <v>133</v>
      </c>
      <c r="E140" s="214" t="s">
        <v>382</v>
      </c>
      <c r="F140" s="215" t="s">
        <v>383</v>
      </c>
      <c r="G140" s="216" t="s">
        <v>136</v>
      </c>
      <c r="H140" s="217">
        <v>3.2</v>
      </c>
      <c r="I140" s="218"/>
      <c r="J140" s="219">
        <f>ROUND(I140*H140,2)</f>
        <v>0</v>
      </c>
      <c r="K140" s="215" t="s">
        <v>148</v>
      </c>
      <c r="L140" s="45"/>
      <c r="M140" s="220" t="s">
        <v>19</v>
      </c>
      <c r="N140" s="221" t="s">
        <v>42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239</v>
      </c>
      <c r="AT140" s="224" t="s">
        <v>133</v>
      </c>
      <c r="AU140" s="224" t="s">
        <v>80</v>
      </c>
      <c r="AY140" s="18" t="s">
        <v>130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78</v>
      </c>
      <c r="BK140" s="225">
        <f>ROUND(I140*H140,2)</f>
        <v>0</v>
      </c>
      <c r="BL140" s="18" t="s">
        <v>239</v>
      </c>
      <c r="BM140" s="224" t="s">
        <v>384</v>
      </c>
    </row>
    <row r="141" spans="1:47" s="2" customFormat="1" ht="12">
      <c r="A141" s="39"/>
      <c r="B141" s="40"/>
      <c r="C141" s="41"/>
      <c r="D141" s="249" t="s">
        <v>150</v>
      </c>
      <c r="E141" s="41"/>
      <c r="F141" s="250" t="s">
        <v>385</v>
      </c>
      <c r="G141" s="41"/>
      <c r="H141" s="41"/>
      <c r="I141" s="251"/>
      <c r="J141" s="41"/>
      <c r="K141" s="41"/>
      <c r="L141" s="45"/>
      <c r="M141" s="252"/>
      <c r="N141" s="253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150</v>
      </c>
      <c r="AU141" s="18" t="s">
        <v>80</v>
      </c>
    </row>
    <row r="142" spans="1:51" s="13" customFormat="1" ht="12">
      <c r="A142" s="13"/>
      <c r="B142" s="226"/>
      <c r="C142" s="227"/>
      <c r="D142" s="228" t="s">
        <v>140</v>
      </c>
      <c r="E142" s="229" t="s">
        <v>19</v>
      </c>
      <c r="F142" s="230" t="s">
        <v>386</v>
      </c>
      <c r="G142" s="227"/>
      <c r="H142" s="231">
        <v>3.2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140</v>
      </c>
      <c r="AU142" s="237" t="s">
        <v>80</v>
      </c>
      <c r="AV142" s="13" t="s">
        <v>80</v>
      </c>
      <c r="AW142" s="13" t="s">
        <v>33</v>
      </c>
      <c r="AX142" s="13" t="s">
        <v>78</v>
      </c>
      <c r="AY142" s="237" t="s">
        <v>130</v>
      </c>
    </row>
    <row r="143" spans="1:65" s="2" customFormat="1" ht="24.15" customHeight="1">
      <c r="A143" s="39"/>
      <c r="B143" s="40"/>
      <c r="C143" s="258" t="s">
        <v>8</v>
      </c>
      <c r="D143" s="258" t="s">
        <v>302</v>
      </c>
      <c r="E143" s="259" t="s">
        <v>387</v>
      </c>
      <c r="F143" s="260" t="s">
        <v>388</v>
      </c>
      <c r="G143" s="261" t="s">
        <v>233</v>
      </c>
      <c r="H143" s="262">
        <v>1</v>
      </c>
      <c r="I143" s="263"/>
      <c r="J143" s="264">
        <f>ROUND(I143*H143,2)</f>
        <v>0</v>
      </c>
      <c r="K143" s="260" t="s">
        <v>137</v>
      </c>
      <c r="L143" s="265"/>
      <c r="M143" s="266" t="s">
        <v>19</v>
      </c>
      <c r="N143" s="267" t="s">
        <v>42</v>
      </c>
      <c r="O143" s="85"/>
      <c r="P143" s="222">
        <f>O143*H143</f>
        <v>0</v>
      </c>
      <c r="Q143" s="222">
        <v>0.048</v>
      </c>
      <c r="R143" s="222">
        <f>Q143*H143</f>
        <v>0.048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389</v>
      </c>
      <c r="AT143" s="224" t="s">
        <v>302</v>
      </c>
      <c r="AU143" s="224" t="s">
        <v>80</v>
      </c>
      <c r="AY143" s="18" t="s">
        <v>130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78</v>
      </c>
      <c r="BK143" s="225">
        <f>ROUND(I143*H143,2)</f>
        <v>0</v>
      </c>
      <c r="BL143" s="18" t="s">
        <v>239</v>
      </c>
      <c r="BM143" s="224" t="s">
        <v>390</v>
      </c>
    </row>
    <row r="144" spans="1:63" s="12" customFormat="1" ht="22.8" customHeight="1">
      <c r="A144" s="12"/>
      <c r="B144" s="197"/>
      <c r="C144" s="198"/>
      <c r="D144" s="199" t="s">
        <v>70</v>
      </c>
      <c r="E144" s="211" t="s">
        <v>237</v>
      </c>
      <c r="F144" s="211" t="s">
        <v>238</v>
      </c>
      <c r="G144" s="198"/>
      <c r="H144" s="198"/>
      <c r="I144" s="201"/>
      <c r="J144" s="212">
        <f>BK144</f>
        <v>0</v>
      </c>
      <c r="K144" s="198"/>
      <c r="L144" s="203"/>
      <c r="M144" s="204"/>
      <c r="N144" s="205"/>
      <c r="O144" s="205"/>
      <c r="P144" s="206">
        <f>SUM(P145:P164)</f>
        <v>0</v>
      </c>
      <c r="Q144" s="205"/>
      <c r="R144" s="206">
        <f>SUM(R145:R164)</f>
        <v>1.5511095999999998</v>
      </c>
      <c r="S144" s="205"/>
      <c r="T144" s="207">
        <f>SUM(T145:T164)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8" t="s">
        <v>80</v>
      </c>
      <c r="AT144" s="209" t="s">
        <v>70</v>
      </c>
      <c r="AU144" s="209" t="s">
        <v>78</v>
      </c>
      <c r="AY144" s="208" t="s">
        <v>130</v>
      </c>
      <c r="BK144" s="210">
        <f>SUM(BK145:BK164)</f>
        <v>0</v>
      </c>
    </row>
    <row r="145" spans="1:65" s="2" customFormat="1" ht="44.25" customHeight="1">
      <c r="A145" s="39"/>
      <c r="B145" s="40"/>
      <c r="C145" s="213" t="s">
        <v>239</v>
      </c>
      <c r="D145" s="213" t="s">
        <v>133</v>
      </c>
      <c r="E145" s="214" t="s">
        <v>391</v>
      </c>
      <c r="F145" s="215" t="s">
        <v>392</v>
      </c>
      <c r="G145" s="216" t="s">
        <v>197</v>
      </c>
      <c r="H145" s="217">
        <v>32.16</v>
      </c>
      <c r="I145" s="218"/>
      <c r="J145" s="219">
        <f>ROUND(I145*H145,2)</f>
        <v>0</v>
      </c>
      <c r="K145" s="215" t="s">
        <v>148</v>
      </c>
      <c r="L145" s="45"/>
      <c r="M145" s="220" t="s">
        <v>19</v>
      </c>
      <c r="N145" s="221" t="s">
        <v>42</v>
      </c>
      <c r="O145" s="85"/>
      <c r="P145" s="222">
        <f>O145*H145</f>
        <v>0</v>
      </c>
      <c r="Q145" s="222">
        <v>0.00153</v>
      </c>
      <c r="R145" s="222">
        <f>Q145*H145</f>
        <v>0.04920479999999999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239</v>
      </c>
      <c r="AT145" s="224" t="s">
        <v>133</v>
      </c>
      <c r="AU145" s="224" t="s">
        <v>80</v>
      </c>
      <c r="AY145" s="18" t="s">
        <v>130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78</v>
      </c>
      <c r="BK145" s="225">
        <f>ROUND(I145*H145,2)</f>
        <v>0</v>
      </c>
      <c r="BL145" s="18" t="s">
        <v>239</v>
      </c>
      <c r="BM145" s="224" t="s">
        <v>393</v>
      </c>
    </row>
    <row r="146" spans="1:47" s="2" customFormat="1" ht="12">
      <c r="A146" s="39"/>
      <c r="B146" s="40"/>
      <c r="C146" s="41"/>
      <c r="D146" s="249" t="s">
        <v>150</v>
      </c>
      <c r="E146" s="41"/>
      <c r="F146" s="250" t="s">
        <v>394</v>
      </c>
      <c r="G146" s="41"/>
      <c r="H146" s="41"/>
      <c r="I146" s="251"/>
      <c r="J146" s="41"/>
      <c r="K146" s="41"/>
      <c r="L146" s="45"/>
      <c r="M146" s="252"/>
      <c r="N146" s="253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150</v>
      </c>
      <c r="AU146" s="18" t="s">
        <v>80</v>
      </c>
    </row>
    <row r="147" spans="1:51" s="13" customFormat="1" ht="12">
      <c r="A147" s="13"/>
      <c r="B147" s="226"/>
      <c r="C147" s="227"/>
      <c r="D147" s="228" t="s">
        <v>140</v>
      </c>
      <c r="E147" s="229" t="s">
        <v>19</v>
      </c>
      <c r="F147" s="230" t="s">
        <v>395</v>
      </c>
      <c r="G147" s="227"/>
      <c r="H147" s="231">
        <v>32.16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140</v>
      </c>
      <c r="AU147" s="237" t="s">
        <v>80</v>
      </c>
      <c r="AV147" s="13" t="s">
        <v>80</v>
      </c>
      <c r="AW147" s="13" t="s">
        <v>33</v>
      </c>
      <c r="AX147" s="13" t="s">
        <v>78</v>
      </c>
      <c r="AY147" s="237" t="s">
        <v>130</v>
      </c>
    </row>
    <row r="148" spans="1:65" s="2" customFormat="1" ht="44.25" customHeight="1">
      <c r="A148" s="39"/>
      <c r="B148" s="40"/>
      <c r="C148" s="258" t="s">
        <v>246</v>
      </c>
      <c r="D148" s="258" t="s">
        <v>302</v>
      </c>
      <c r="E148" s="259" t="s">
        <v>396</v>
      </c>
      <c r="F148" s="260" t="s">
        <v>397</v>
      </c>
      <c r="G148" s="261" t="s">
        <v>197</v>
      </c>
      <c r="H148" s="262">
        <v>35.376</v>
      </c>
      <c r="I148" s="263"/>
      <c r="J148" s="264">
        <f>ROUND(I148*H148,2)</f>
        <v>0</v>
      </c>
      <c r="K148" s="260" t="s">
        <v>148</v>
      </c>
      <c r="L148" s="265"/>
      <c r="M148" s="266" t="s">
        <v>19</v>
      </c>
      <c r="N148" s="267" t="s">
        <v>42</v>
      </c>
      <c r="O148" s="85"/>
      <c r="P148" s="222">
        <f>O148*H148</f>
        <v>0</v>
      </c>
      <c r="Q148" s="222">
        <v>0.0066</v>
      </c>
      <c r="R148" s="222">
        <f>Q148*H148</f>
        <v>0.23348159999999998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389</v>
      </c>
      <c r="AT148" s="224" t="s">
        <v>302</v>
      </c>
      <c r="AU148" s="224" t="s">
        <v>80</v>
      </c>
      <c r="AY148" s="18" t="s">
        <v>130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78</v>
      </c>
      <c r="BK148" s="225">
        <f>ROUND(I148*H148,2)</f>
        <v>0</v>
      </c>
      <c r="BL148" s="18" t="s">
        <v>239</v>
      </c>
      <c r="BM148" s="224" t="s">
        <v>398</v>
      </c>
    </row>
    <row r="149" spans="1:51" s="13" customFormat="1" ht="12">
      <c r="A149" s="13"/>
      <c r="B149" s="226"/>
      <c r="C149" s="227"/>
      <c r="D149" s="228" t="s">
        <v>140</v>
      </c>
      <c r="E149" s="227"/>
      <c r="F149" s="230" t="s">
        <v>399</v>
      </c>
      <c r="G149" s="227"/>
      <c r="H149" s="231">
        <v>35.376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140</v>
      </c>
      <c r="AU149" s="237" t="s">
        <v>80</v>
      </c>
      <c r="AV149" s="13" t="s">
        <v>80</v>
      </c>
      <c r="AW149" s="13" t="s">
        <v>4</v>
      </c>
      <c r="AX149" s="13" t="s">
        <v>78</v>
      </c>
      <c r="AY149" s="237" t="s">
        <v>130</v>
      </c>
    </row>
    <row r="150" spans="1:65" s="2" customFormat="1" ht="44.25" customHeight="1">
      <c r="A150" s="39"/>
      <c r="B150" s="40"/>
      <c r="C150" s="213" t="s">
        <v>253</v>
      </c>
      <c r="D150" s="213" t="s">
        <v>133</v>
      </c>
      <c r="E150" s="214" t="s">
        <v>400</v>
      </c>
      <c r="F150" s="215" t="s">
        <v>401</v>
      </c>
      <c r="G150" s="216" t="s">
        <v>197</v>
      </c>
      <c r="H150" s="217">
        <v>32.16</v>
      </c>
      <c r="I150" s="218"/>
      <c r="J150" s="219">
        <f>ROUND(I150*H150,2)</f>
        <v>0</v>
      </c>
      <c r="K150" s="215" t="s">
        <v>148</v>
      </c>
      <c r="L150" s="45"/>
      <c r="M150" s="220" t="s">
        <v>19</v>
      </c>
      <c r="N150" s="221" t="s">
        <v>42</v>
      </c>
      <c r="O150" s="85"/>
      <c r="P150" s="222">
        <f>O150*H150</f>
        <v>0</v>
      </c>
      <c r="Q150" s="222">
        <v>0.00102</v>
      </c>
      <c r="R150" s="222">
        <f>Q150*H150</f>
        <v>0.0328032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239</v>
      </c>
      <c r="AT150" s="224" t="s">
        <v>133</v>
      </c>
      <c r="AU150" s="224" t="s">
        <v>80</v>
      </c>
      <c r="AY150" s="18" t="s">
        <v>130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78</v>
      </c>
      <c r="BK150" s="225">
        <f>ROUND(I150*H150,2)</f>
        <v>0</v>
      </c>
      <c r="BL150" s="18" t="s">
        <v>239</v>
      </c>
      <c r="BM150" s="224" t="s">
        <v>402</v>
      </c>
    </row>
    <row r="151" spans="1:47" s="2" customFormat="1" ht="12">
      <c r="A151" s="39"/>
      <c r="B151" s="40"/>
      <c r="C151" s="41"/>
      <c r="D151" s="249" t="s">
        <v>150</v>
      </c>
      <c r="E151" s="41"/>
      <c r="F151" s="250" t="s">
        <v>403</v>
      </c>
      <c r="G151" s="41"/>
      <c r="H151" s="41"/>
      <c r="I151" s="251"/>
      <c r="J151" s="41"/>
      <c r="K151" s="41"/>
      <c r="L151" s="45"/>
      <c r="M151" s="252"/>
      <c r="N151" s="253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150</v>
      </c>
      <c r="AU151" s="18" t="s">
        <v>80</v>
      </c>
    </row>
    <row r="152" spans="1:51" s="13" customFormat="1" ht="12">
      <c r="A152" s="13"/>
      <c r="B152" s="226"/>
      <c r="C152" s="227"/>
      <c r="D152" s="228" t="s">
        <v>140</v>
      </c>
      <c r="E152" s="229" t="s">
        <v>19</v>
      </c>
      <c r="F152" s="230" t="s">
        <v>395</v>
      </c>
      <c r="G152" s="227"/>
      <c r="H152" s="231">
        <v>32.16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140</v>
      </c>
      <c r="AU152" s="237" t="s">
        <v>80</v>
      </c>
      <c r="AV152" s="13" t="s">
        <v>80</v>
      </c>
      <c r="AW152" s="13" t="s">
        <v>33</v>
      </c>
      <c r="AX152" s="13" t="s">
        <v>78</v>
      </c>
      <c r="AY152" s="237" t="s">
        <v>130</v>
      </c>
    </row>
    <row r="153" spans="1:65" s="2" customFormat="1" ht="37.8" customHeight="1">
      <c r="A153" s="39"/>
      <c r="B153" s="40"/>
      <c r="C153" s="258" t="s">
        <v>259</v>
      </c>
      <c r="D153" s="258" t="s">
        <v>302</v>
      </c>
      <c r="E153" s="259" t="s">
        <v>404</v>
      </c>
      <c r="F153" s="260" t="s">
        <v>405</v>
      </c>
      <c r="G153" s="261" t="s">
        <v>136</v>
      </c>
      <c r="H153" s="262">
        <v>32.16</v>
      </c>
      <c r="I153" s="263"/>
      <c r="J153" s="264">
        <f>ROUND(I153*H153,2)</f>
        <v>0</v>
      </c>
      <c r="K153" s="260" t="s">
        <v>148</v>
      </c>
      <c r="L153" s="265"/>
      <c r="M153" s="266" t="s">
        <v>19</v>
      </c>
      <c r="N153" s="267" t="s">
        <v>42</v>
      </c>
      <c r="O153" s="85"/>
      <c r="P153" s="222">
        <f>O153*H153</f>
        <v>0</v>
      </c>
      <c r="Q153" s="222">
        <v>0.022</v>
      </c>
      <c r="R153" s="222">
        <f>Q153*H153</f>
        <v>0.7075199999999999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389</v>
      </c>
      <c r="AT153" s="224" t="s">
        <v>302</v>
      </c>
      <c r="AU153" s="224" t="s">
        <v>80</v>
      </c>
      <c r="AY153" s="18" t="s">
        <v>130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78</v>
      </c>
      <c r="BK153" s="225">
        <f>ROUND(I153*H153,2)</f>
        <v>0</v>
      </c>
      <c r="BL153" s="18" t="s">
        <v>239</v>
      </c>
      <c r="BM153" s="224" t="s">
        <v>406</v>
      </c>
    </row>
    <row r="154" spans="1:65" s="2" customFormat="1" ht="37.8" customHeight="1">
      <c r="A154" s="39"/>
      <c r="B154" s="40"/>
      <c r="C154" s="213" t="s">
        <v>264</v>
      </c>
      <c r="D154" s="213" t="s">
        <v>133</v>
      </c>
      <c r="E154" s="214" t="s">
        <v>407</v>
      </c>
      <c r="F154" s="215" t="s">
        <v>408</v>
      </c>
      <c r="G154" s="216" t="s">
        <v>197</v>
      </c>
      <c r="H154" s="217">
        <v>25</v>
      </c>
      <c r="I154" s="218"/>
      <c r="J154" s="219">
        <f>ROUND(I154*H154,2)</f>
        <v>0</v>
      </c>
      <c r="K154" s="215" t="s">
        <v>148</v>
      </c>
      <c r="L154" s="45"/>
      <c r="M154" s="220" t="s">
        <v>19</v>
      </c>
      <c r="N154" s="221" t="s">
        <v>42</v>
      </c>
      <c r="O154" s="85"/>
      <c r="P154" s="222">
        <f>O154*H154</f>
        <v>0</v>
      </c>
      <c r="Q154" s="222">
        <v>0.00058</v>
      </c>
      <c r="R154" s="222">
        <f>Q154*H154</f>
        <v>0.0145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239</v>
      </c>
      <c r="AT154" s="224" t="s">
        <v>133</v>
      </c>
      <c r="AU154" s="224" t="s">
        <v>80</v>
      </c>
      <c r="AY154" s="18" t="s">
        <v>130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78</v>
      </c>
      <c r="BK154" s="225">
        <f>ROUND(I154*H154,2)</f>
        <v>0</v>
      </c>
      <c r="BL154" s="18" t="s">
        <v>239</v>
      </c>
      <c r="BM154" s="224" t="s">
        <v>409</v>
      </c>
    </row>
    <row r="155" spans="1:47" s="2" customFormat="1" ht="12">
      <c r="A155" s="39"/>
      <c r="B155" s="40"/>
      <c r="C155" s="41"/>
      <c r="D155" s="249" t="s">
        <v>150</v>
      </c>
      <c r="E155" s="41"/>
      <c r="F155" s="250" t="s">
        <v>410</v>
      </c>
      <c r="G155" s="41"/>
      <c r="H155" s="41"/>
      <c r="I155" s="251"/>
      <c r="J155" s="41"/>
      <c r="K155" s="41"/>
      <c r="L155" s="45"/>
      <c r="M155" s="252"/>
      <c r="N155" s="253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150</v>
      </c>
      <c r="AU155" s="18" t="s">
        <v>80</v>
      </c>
    </row>
    <row r="156" spans="1:65" s="2" customFormat="1" ht="33" customHeight="1">
      <c r="A156" s="39"/>
      <c r="B156" s="40"/>
      <c r="C156" s="258" t="s">
        <v>7</v>
      </c>
      <c r="D156" s="258" t="s">
        <v>302</v>
      </c>
      <c r="E156" s="259" t="s">
        <v>411</v>
      </c>
      <c r="F156" s="260" t="s">
        <v>412</v>
      </c>
      <c r="G156" s="261" t="s">
        <v>197</v>
      </c>
      <c r="H156" s="262">
        <v>27.5</v>
      </c>
      <c r="I156" s="263"/>
      <c r="J156" s="264">
        <f>ROUND(I156*H156,2)</f>
        <v>0</v>
      </c>
      <c r="K156" s="260" t="s">
        <v>148</v>
      </c>
      <c r="L156" s="265"/>
      <c r="M156" s="266" t="s">
        <v>19</v>
      </c>
      <c r="N156" s="267" t="s">
        <v>42</v>
      </c>
      <c r="O156" s="85"/>
      <c r="P156" s="222">
        <f>O156*H156</f>
        <v>0</v>
      </c>
      <c r="Q156" s="222">
        <v>0.00264</v>
      </c>
      <c r="R156" s="222">
        <f>Q156*H156</f>
        <v>0.0726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389</v>
      </c>
      <c r="AT156" s="224" t="s">
        <v>302</v>
      </c>
      <c r="AU156" s="224" t="s">
        <v>80</v>
      </c>
      <c r="AY156" s="18" t="s">
        <v>130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78</v>
      </c>
      <c r="BK156" s="225">
        <f>ROUND(I156*H156,2)</f>
        <v>0</v>
      </c>
      <c r="BL156" s="18" t="s">
        <v>239</v>
      </c>
      <c r="BM156" s="224" t="s">
        <v>413</v>
      </c>
    </row>
    <row r="157" spans="1:51" s="13" customFormat="1" ht="12">
      <c r="A157" s="13"/>
      <c r="B157" s="226"/>
      <c r="C157" s="227"/>
      <c r="D157" s="228" t="s">
        <v>140</v>
      </c>
      <c r="E157" s="227"/>
      <c r="F157" s="230" t="s">
        <v>414</v>
      </c>
      <c r="G157" s="227"/>
      <c r="H157" s="231">
        <v>27.5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140</v>
      </c>
      <c r="AU157" s="237" t="s">
        <v>80</v>
      </c>
      <c r="AV157" s="13" t="s">
        <v>80</v>
      </c>
      <c r="AW157" s="13" t="s">
        <v>4</v>
      </c>
      <c r="AX157" s="13" t="s">
        <v>78</v>
      </c>
      <c r="AY157" s="237" t="s">
        <v>130</v>
      </c>
    </row>
    <row r="158" spans="1:65" s="2" customFormat="1" ht="49.05" customHeight="1">
      <c r="A158" s="39"/>
      <c r="B158" s="40"/>
      <c r="C158" s="213" t="s">
        <v>274</v>
      </c>
      <c r="D158" s="213" t="s">
        <v>133</v>
      </c>
      <c r="E158" s="214" t="s">
        <v>415</v>
      </c>
      <c r="F158" s="215" t="s">
        <v>416</v>
      </c>
      <c r="G158" s="216" t="s">
        <v>136</v>
      </c>
      <c r="H158" s="217">
        <v>15</v>
      </c>
      <c r="I158" s="218"/>
      <c r="J158" s="219">
        <f>ROUND(I158*H158,2)</f>
        <v>0</v>
      </c>
      <c r="K158" s="215" t="s">
        <v>148</v>
      </c>
      <c r="L158" s="45"/>
      <c r="M158" s="220" t="s">
        <v>19</v>
      </c>
      <c r="N158" s="221" t="s">
        <v>42</v>
      </c>
      <c r="O158" s="85"/>
      <c r="P158" s="222">
        <f>O158*H158</f>
        <v>0</v>
      </c>
      <c r="Q158" s="222">
        <v>0.0052</v>
      </c>
      <c r="R158" s="222">
        <f>Q158*H158</f>
        <v>0.078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239</v>
      </c>
      <c r="AT158" s="224" t="s">
        <v>133</v>
      </c>
      <c r="AU158" s="224" t="s">
        <v>80</v>
      </c>
      <c r="AY158" s="18" t="s">
        <v>130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78</v>
      </c>
      <c r="BK158" s="225">
        <f>ROUND(I158*H158,2)</f>
        <v>0</v>
      </c>
      <c r="BL158" s="18" t="s">
        <v>239</v>
      </c>
      <c r="BM158" s="224" t="s">
        <v>417</v>
      </c>
    </row>
    <row r="159" spans="1:47" s="2" customFormat="1" ht="12">
      <c r="A159" s="39"/>
      <c r="B159" s="40"/>
      <c r="C159" s="41"/>
      <c r="D159" s="249" t="s">
        <v>150</v>
      </c>
      <c r="E159" s="41"/>
      <c r="F159" s="250" t="s">
        <v>418</v>
      </c>
      <c r="G159" s="41"/>
      <c r="H159" s="41"/>
      <c r="I159" s="251"/>
      <c r="J159" s="41"/>
      <c r="K159" s="41"/>
      <c r="L159" s="45"/>
      <c r="M159" s="252"/>
      <c r="N159" s="25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150</v>
      </c>
      <c r="AU159" s="18" t="s">
        <v>80</v>
      </c>
    </row>
    <row r="160" spans="1:51" s="13" customFormat="1" ht="12">
      <c r="A160" s="13"/>
      <c r="B160" s="226"/>
      <c r="C160" s="227"/>
      <c r="D160" s="228" t="s">
        <v>140</v>
      </c>
      <c r="E160" s="229" t="s">
        <v>19</v>
      </c>
      <c r="F160" s="230" t="s">
        <v>252</v>
      </c>
      <c r="G160" s="227"/>
      <c r="H160" s="231">
        <v>15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140</v>
      </c>
      <c r="AU160" s="237" t="s">
        <v>80</v>
      </c>
      <c r="AV160" s="13" t="s">
        <v>80</v>
      </c>
      <c r="AW160" s="13" t="s">
        <v>33</v>
      </c>
      <c r="AX160" s="13" t="s">
        <v>78</v>
      </c>
      <c r="AY160" s="237" t="s">
        <v>130</v>
      </c>
    </row>
    <row r="161" spans="1:65" s="2" customFormat="1" ht="37.8" customHeight="1">
      <c r="A161" s="39"/>
      <c r="B161" s="40"/>
      <c r="C161" s="258" t="s">
        <v>279</v>
      </c>
      <c r="D161" s="258" t="s">
        <v>302</v>
      </c>
      <c r="E161" s="259" t="s">
        <v>419</v>
      </c>
      <c r="F161" s="260" t="s">
        <v>420</v>
      </c>
      <c r="G161" s="261" t="s">
        <v>136</v>
      </c>
      <c r="H161" s="262">
        <v>16.5</v>
      </c>
      <c r="I161" s="263"/>
      <c r="J161" s="264">
        <f>ROUND(I161*H161,2)</f>
        <v>0</v>
      </c>
      <c r="K161" s="260" t="s">
        <v>148</v>
      </c>
      <c r="L161" s="265"/>
      <c r="M161" s="266" t="s">
        <v>19</v>
      </c>
      <c r="N161" s="267" t="s">
        <v>42</v>
      </c>
      <c r="O161" s="85"/>
      <c r="P161" s="222">
        <f>O161*H161</f>
        <v>0</v>
      </c>
      <c r="Q161" s="222">
        <v>0.022</v>
      </c>
      <c r="R161" s="222">
        <f>Q161*H161</f>
        <v>0.363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389</v>
      </c>
      <c r="AT161" s="224" t="s">
        <v>302</v>
      </c>
      <c r="AU161" s="224" t="s">
        <v>80</v>
      </c>
      <c r="AY161" s="18" t="s">
        <v>130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78</v>
      </c>
      <c r="BK161" s="225">
        <f>ROUND(I161*H161,2)</f>
        <v>0</v>
      </c>
      <c r="BL161" s="18" t="s">
        <v>239</v>
      </c>
      <c r="BM161" s="224" t="s">
        <v>421</v>
      </c>
    </row>
    <row r="162" spans="1:51" s="13" customFormat="1" ht="12">
      <c r="A162" s="13"/>
      <c r="B162" s="226"/>
      <c r="C162" s="227"/>
      <c r="D162" s="228" t="s">
        <v>140</v>
      </c>
      <c r="E162" s="227"/>
      <c r="F162" s="230" t="s">
        <v>422</v>
      </c>
      <c r="G162" s="227"/>
      <c r="H162" s="231">
        <v>16.5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140</v>
      </c>
      <c r="AU162" s="237" t="s">
        <v>80</v>
      </c>
      <c r="AV162" s="13" t="s">
        <v>80</v>
      </c>
      <c r="AW162" s="13" t="s">
        <v>4</v>
      </c>
      <c r="AX162" s="13" t="s">
        <v>78</v>
      </c>
      <c r="AY162" s="237" t="s">
        <v>130</v>
      </c>
    </row>
    <row r="163" spans="1:65" s="2" customFormat="1" ht="49.05" customHeight="1">
      <c r="A163" s="39"/>
      <c r="B163" s="40"/>
      <c r="C163" s="213" t="s">
        <v>284</v>
      </c>
      <c r="D163" s="213" t="s">
        <v>133</v>
      </c>
      <c r="E163" s="214" t="s">
        <v>423</v>
      </c>
      <c r="F163" s="215" t="s">
        <v>424</v>
      </c>
      <c r="G163" s="216" t="s">
        <v>206</v>
      </c>
      <c r="H163" s="217">
        <v>1.551</v>
      </c>
      <c r="I163" s="218"/>
      <c r="J163" s="219">
        <f>ROUND(I163*H163,2)</f>
        <v>0</v>
      </c>
      <c r="K163" s="215" t="s">
        <v>148</v>
      </c>
      <c r="L163" s="45"/>
      <c r="M163" s="220" t="s">
        <v>19</v>
      </c>
      <c r="N163" s="221" t="s">
        <v>42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239</v>
      </c>
      <c r="AT163" s="224" t="s">
        <v>133</v>
      </c>
      <c r="AU163" s="224" t="s">
        <v>80</v>
      </c>
      <c r="AY163" s="18" t="s">
        <v>130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78</v>
      </c>
      <c r="BK163" s="225">
        <f>ROUND(I163*H163,2)</f>
        <v>0</v>
      </c>
      <c r="BL163" s="18" t="s">
        <v>239</v>
      </c>
      <c r="BM163" s="224" t="s">
        <v>425</v>
      </c>
    </row>
    <row r="164" spans="1:47" s="2" customFormat="1" ht="12">
      <c r="A164" s="39"/>
      <c r="B164" s="40"/>
      <c r="C164" s="41"/>
      <c r="D164" s="249" t="s">
        <v>150</v>
      </c>
      <c r="E164" s="41"/>
      <c r="F164" s="250" t="s">
        <v>426</v>
      </c>
      <c r="G164" s="41"/>
      <c r="H164" s="41"/>
      <c r="I164" s="251"/>
      <c r="J164" s="41"/>
      <c r="K164" s="41"/>
      <c r="L164" s="45"/>
      <c r="M164" s="252"/>
      <c r="N164" s="253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150</v>
      </c>
      <c r="AU164" s="18" t="s">
        <v>80</v>
      </c>
    </row>
    <row r="165" spans="1:63" s="12" customFormat="1" ht="22.8" customHeight="1">
      <c r="A165" s="12"/>
      <c r="B165" s="197"/>
      <c r="C165" s="198"/>
      <c r="D165" s="199" t="s">
        <v>70</v>
      </c>
      <c r="E165" s="211" t="s">
        <v>427</v>
      </c>
      <c r="F165" s="211" t="s">
        <v>428</v>
      </c>
      <c r="G165" s="198"/>
      <c r="H165" s="198"/>
      <c r="I165" s="201"/>
      <c r="J165" s="212">
        <f>BK165</f>
        <v>0</v>
      </c>
      <c r="K165" s="198"/>
      <c r="L165" s="203"/>
      <c r="M165" s="204"/>
      <c r="N165" s="205"/>
      <c r="O165" s="205"/>
      <c r="P165" s="206">
        <f>SUM(P166:P188)</f>
        <v>0</v>
      </c>
      <c r="Q165" s="205"/>
      <c r="R165" s="206">
        <f>SUM(R166:R188)</f>
        <v>14.578356</v>
      </c>
      <c r="S165" s="205"/>
      <c r="T165" s="207">
        <f>SUM(T166:T188)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80</v>
      </c>
      <c r="AT165" s="209" t="s">
        <v>70</v>
      </c>
      <c r="AU165" s="209" t="s">
        <v>78</v>
      </c>
      <c r="AY165" s="208" t="s">
        <v>130</v>
      </c>
      <c r="BK165" s="210">
        <f>SUM(BK166:BK188)</f>
        <v>0</v>
      </c>
    </row>
    <row r="166" spans="1:65" s="2" customFormat="1" ht="37.8" customHeight="1">
      <c r="A166" s="39"/>
      <c r="B166" s="40"/>
      <c r="C166" s="213" t="s">
        <v>291</v>
      </c>
      <c r="D166" s="213" t="s">
        <v>133</v>
      </c>
      <c r="E166" s="214" t="s">
        <v>429</v>
      </c>
      <c r="F166" s="215" t="s">
        <v>430</v>
      </c>
      <c r="G166" s="216" t="s">
        <v>197</v>
      </c>
      <c r="H166" s="217">
        <v>176.7</v>
      </c>
      <c r="I166" s="218"/>
      <c r="J166" s="219">
        <f>ROUND(I166*H166,2)</f>
        <v>0</v>
      </c>
      <c r="K166" s="215" t="s">
        <v>148</v>
      </c>
      <c r="L166" s="45"/>
      <c r="M166" s="220" t="s">
        <v>19</v>
      </c>
      <c r="N166" s="221" t="s">
        <v>42</v>
      </c>
      <c r="O166" s="85"/>
      <c r="P166" s="222">
        <f>O166*H166</f>
        <v>0</v>
      </c>
      <c r="Q166" s="222">
        <v>2E-05</v>
      </c>
      <c r="R166" s="222">
        <f>Q166*H166</f>
        <v>0.0035340000000000002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239</v>
      </c>
      <c r="AT166" s="224" t="s">
        <v>133</v>
      </c>
      <c r="AU166" s="224" t="s">
        <v>80</v>
      </c>
      <c r="AY166" s="18" t="s">
        <v>130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78</v>
      </c>
      <c r="BK166" s="225">
        <f>ROUND(I166*H166,2)</f>
        <v>0</v>
      </c>
      <c r="BL166" s="18" t="s">
        <v>239</v>
      </c>
      <c r="BM166" s="224" t="s">
        <v>431</v>
      </c>
    </row>
    <row r="167" spans="1:47" s="2" customFormat="1" ht="12">
      <c r="A167" s="39"/>
      <c r="B167" s="40"/>
      <c r="C167" s="41"/>
      <c r="D167" s="249" t="s">
        <v>150</v>
      </c>
      <c r="E167" s="41"/>
      <c r="F167" s="250" t="s">
        <v>432</v>
      </c>
      <c r="G167" s="41"/>
      <c r="H167" s="41"/>
      <c r="I167" s="251"/>
      <c r="J167" s="41"/>
      <c r="K167" s="41"/>
      <c r="L167" s="45"/>
      <c r="M167" s="252"/>
      <c r="N167" s="25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150</v>
      </c>
      <c r="AU167" s="18" t="s">
        <v>80</v>
      </c>
    </row>
    <row r="168" spans="1:65" s="2" customFormat="1" ht="24.15" customHeight="1">
      <c r="A168" s="39"/>
      <c r="B168" s="40"/>
      <c r="C168" s="213" t="s">
        <v>297</v>
      </c>
      <c r="D168" s="213" t="s">
        <v>133</v>
      </c>
      <c r="E168" s="214" t="s">
        <v>433</v>
      </c>
      <c r="F168" s="215" t="s">
        <v>434</v>
      </c>
      <c r="G168" s="216" t="s">
        <v>136</v>
      </c>
      <c r="H168" s="217">
        <v>243</v>
      </c>
      <c r="I168" s="218"/>
      <c r="J168" s="219">
        <f>ROUND(I168*H168,2)</f>
        <v>0</v>
      </c>
      <c r="K168" s="215" t="s">
        <v>148</v>
      </c>
      <c r="L168" s="45"/>
      <c r="M168" s="220" t="s">
        <v>19</v>
      </c>
      <c r="N168" s="221" t="s">
        <v>42</v>
      </c>
      <c r="O168" s="85"/>
      <c r="P168" s="222">
        <f>O168*H168</f>
        <v>0</v>
      </c>
      <c r="Q168" s="222">
        <v>4E-05</v>
      </c>
      <c r="R168" s="222">
        <f>Q168*H168</f>
        <v>0.009720000000000001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239</v>
      </c>
      <c r="AT168" s="224" t="s">
        <v>133</v>
      </c>
      <c r="AU168" s="224" t="s">
        <v>80</v>
      </c>
      <c r="AY168" s="18" t="s">
        <v>130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78</v>
      </c>
      <c r="BK168" s="225">
        <f>ROUND(I168*H168,2)</f>
        <v>0</v>
      </c>
      <c r="BL168" s="18" t="s">
        <v>239</v>
      </c>
      <c r="BM168" s="224" t="s">
        <v>435</v>
      </c>
    </row>
    <row r="169" spans="1:47" s="2" customFormat="1" ht="12">
      <c r="A169" s="39"/>
      <c r="B169" s="40"/>
      <c r="C169" s="41"/>
      <c r="D169" s="249" t="s">
        <v>150</v>
      </c>
      <c r="E169" s="41"/>
      <c r="F169" s="250" t="s">
        <v>436</v>
      </c>
      <c r="G169" s="41"/>
      <c r="H169" s="41"/>
      <c r="I169" s="251"/>
      <c r="J169" s="41"/>
      <c r="K169" s="41"/>
      <c r="L169" s="45"/>
      <c r="M169" s="252"/>
      <c r="N169" s="253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150</v>
      </c>
      <c r="AU169" s="18" t="s">
        <v>80</v>
      </c>
    </row>
    <row r="170" spans="1:51" s="13" customFormat="1" ht="12">
      <c r="A170" s="13"/>
      <c r="B170" s="226"/>
      <c r="C170" s="227"/>
      <c r="D170" s="228" t="s">
        <v>140</v>
      </c>
      <c r="E170" s="229" t="s">
        <v>19</v>
      </c>
      <c r="F170" s="230" t="s">
        <v>141</v>
      </c>
      <c r="G170" s="227"/>
      <c r="H170" s="231">
        <v>191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140</v>
      </c>
      <c r="AU170" s="237" t="s">
        <v>80</v>
      </c>
      <c r="AV170" s="13" t="s">
        <v>80</v>
      </c>
      <c r="AW170" s="13" t="s">
        <v>33</v>
      </c>
      <c r="AX170" s="13" t="s">
        <v>71</v>
      </c>
      <c r="AY170" s="237" t="s">
        <v>130</v>
      </c>
    </row>
    <row r="171" spans="1:51" s="13" customFormat="1" ht="12">
      <c r="A171" s="13"/>
      <c r="B171" s="226"/>
      <c r="C171" s="227"/>
      <c r="D171" s="228" t="s">
        <v>140</v>
      </c>
      <c r="E171" s="229" t="s">
        <v>19</v>
      </c>
      <c r="F171" s="230" t="s">
        <v>142</v>
      </c>
      <c r="G171" s="227"/>
      <c r="H171" s="231">
        <v>34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140</v>
      </c>
      <c r="AU171" s="237" t="s">
        <v>80</v>
      </c>
      <c r="AV171" s="13" t="s">
        <v>80</v>
      </c>
      <c r="AW171" s="13" t="s">
        <v>33</v>
      </c>
      <c r="AX171" s="13" t="s">
        <v>71</v>
      </c>
      <c r="AY171" s="237" t="s">
        <v>130</v>
      </c>
    </row>
    <row r="172" spans="1:51" s="13" customFormat="1" ht="12">
      <c r="A172" s="13"/>
      <c r="B172" s="226"/>
      <c r="C172" s="227"/>
      <c r="D172" s="228" t="s">
        <v>140</v>
      </c>
      <c r="E172" s="229" t="s">
        <v>19</v>
      </c>
      <c r="F172" s="230" t="s">
        <v>251</v>
      </c>
      <c r="G172" s="227"/>
      <c r="H172" s="231">
        <v>18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140</v>
      </c>
      <c r="AU172" s="237" t="s">
        <v>80</v>
      </c>
      <c r="AV172" s="13" t="s">
        <v>80</v>
      </c>
      <c r="AW172" s="13" t="s">
        <v>33</v>
      </c>
      <c r="AX172" s="13" t="s">
        <v>71</v>
      </c>
      <c r="AY172" s="237" t="s">
        <v>130</v>
      </c>
    </row>
    <row r="173" spans="1:51" s="14" customFormat="1" ht="12">
      <c r="A173" s="14"/>
      <c r="B173" s="238"/>
      <c r="C173" s="239"/>
      <c r="D173" s="228" t="s">
        <v>140</v>
      </c>
      <c r="E173" s="240" t="s">
        <v>19</v>
      </c>
      <c r="F173" s="241" t="s">
        <v>143</v>
      </c>
      <c r="G173" s="239"/>
      <c r="H173" s="242">
        <v>243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8" t="s">
        <v>140</v>
      </c>
      <c r="AU173" s="248" t="s">
        <v>80</v>
      </c>
      <c r="AV173" s="14" t="s">
        <v>138</v>
      </c>
      <c r="AW173" s="14" t="s">
        <v>33</v>
      </c>
      <c r="AX173" s="14" t="s">
        <v>78</v>
      </c>
      <c r="AY173" s="248" t="s">
        <v>130</v>
      </c>
    </row>
    <row r="174" spans="1:65" s="2" customFormat="1" ht="16.5" customHeight="1">
      <c r="A174" s="39"/>
      <c r="B174" s="40"/>
      <c r="C174" s="213" t="s">
        <v>306</v>
      </c>
      <c r="D174" s="213" t="s">
        <v>133</v>
      </c>
      <c r="E174" s="214" t="s">
        <v>437</v>
      </c>
      <c r="F174" s="215" t="s">
        <v>438</v>
      </c>
      <c r="G174" s="216" t="s">
        <v>136</v>
      </c>
      <c r="H174" s="217">
        <v>209</v>
      </c>
      <c r="I174" s="218"/>
      <c r="J174" s="219">
        <f>ROUND(I174*H174,2)</f>
        <v>0</v>
      </c>
      <c r="K174" s="215" t="s">
        <v>137</v>
      </c>
      <c r="L174" s="45"/>
      <c r="M174" s="220" t="s">
        <v>19</v>
      </c>
      <c r="N174" s="221" t="s">
        <v>42</v>
      </c>
      <c r="O174" s="85"/>
      <c r="P174" s="222">
        <f>O174*H174</f>
        <v>0</v>
      </c>
      <c r="Q174" s="222">
        <v>0.0054</v>
      </c>
      <c r="R174" s="222">
        <f>Q174*H174</f>
        <v>1.1286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239</v>
      </c>
      <c r="AT174" s="224" t="s">
        <v>133</v>
      </c>
      <c r="AU174" s="224" t="s">
        <v>80</v>
      </c>
      <c r="AY174" s="18" t="s">
        <v>130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78</v>
      </c>
      <c r="BK174" s="225">
        <f>ROUND(I174*H174,2)</f>
        <v>0</v>
      </c>
      <c r="BL174" s="18" t="s">
        <v>239</v>
      </c>
      <c r="BM174" s="224" t="s">
        <v>439</v>
      </c>
    </row>
    <row r="175" spans="1:51" s="13" customFormat="1" ht="12">
      <c r="A175" s="13"/>
      <c r="B175" s="226"/>
      <c r="C175" s="227"/>
      <c r="D175" s="228" t="s">
        <v>140</v>
      </c>
      <c r="E175" s="229" t="s">
        <v>19</v>
      </c>
      <c r="F175" s="230" t="s">
        <v>141</v>
      </c>
      <c r="G175" s="227"/>
      <c r="H175" s="231">
        <v>191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140</v>
      </c>
      <c r="AU175" s="237" t="s">
        <v>80</v>
      </c>
      <c r="AV175" s="13" t="s">
        <v>80</v>
      </c>
      <c r="AW175" s="13" t="s">
        <v>33</v>
      </c>
      <c r="AX175" s="13" t="s">
        <v>71</v>
      </c>
      <c r="AY175" s="237" t="s">
        <v>130</v>
      </c>
    </row>
    <row r="176" spans="1:51" s="13" customFormat="1" ht="12">
      <c r="A176" s="13"/>
      <c r="B176" s="226"/>
      <c r="C176" s="227"/>
      <c r="D176" s="228" t="s">
        <v>140</v>
      </c>
      <c r="E176" s="229" t="s">
        <v>19</v>
      </c>
      <c r="F176" s="230" t="s">
        <v>251</v>
      </c>
      <c r="G176" s="227"/>
      <c r="H176" s="231">
        <v>18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140</v>
      </c>
      <c r="AU176" s="237" t="s">
        <v>80</v>
      </c>
      <c r="AV176" s="13" t="s">
        <v>80</v>
      </c>
      <c r="AW176" s="13" t="s">
        <v>33</v>
      </c>
      <c r="AX176" s="13" t="s">
        <v>71</v>
      </c>
      <c r="AY176" s="237" t="s">
        <v>130</v>
      </c>
    </row>
    <row r="177" spans="1:51" s="14" customFormat="1" ht="12">
      <c r="A177" s="14"/>
      <c r="B177" s="238"/>
      <c r="C177" s="239"/>
      <c r="D177" s="228" t="s">
        <v>140</v>
      </c>
      <c r="E177" s="240" t="s">
        <v>19</v>
      </c>
      <c r="F177" s="241" t="s">
        <v>143</v>
      </c>
      <c r="G177" s="239"/>
      <c r="H177" s="242">
        <v>209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8" t="s">
        <v>140</v>
      </c>
      <c r="AU177" s="248" t="s">
        <v>80</v>
      </c>
      <c r="AV177" s="14" t="s">
        <v>138</v>
      </c>
      <c r="AW177" s="14" t="s">
        <v>33</v>
      </c>
      <c r="AX177" s="14" t="s">
        <v>78</v>
      </c>
      <c r="AY177" s="248" t="s">
        <v>130</v>
      </c>
    </row>
    <row r="178" spans="1:65" s="2" customFormat="1" ht="16.5" customHeight="1">
      <c r="A178" s="39"/>
      <c r="B178" s="40"/>
      <c r="C178" s="213" t="s">
        <v>440</v>
      </c>
      <c r="D178" s="213" t="s">
        <v>133</v>
      </c>
      <c r="E178" s="214" t="s">
        <v>441</v>
      </c>
      <c r="F178" s="215" t="s">
        <v>442</v>
      </c>
      <c r="G178" s="216" t="s">
        <v>136</v>
      </c>
      <c r="H178" s="217">
        <v>34</v>
      </c>
      <c r="I178" s="218"/>
      <c r="J178" s="219">
        <f>ROUND(I178*H178,2)</f>
        <v>0</v>
      </c>
      <c r="K178" s="215" t="s">
        <v>137</v>
      </c>
      <c r="L178" s="45"/>
      <c r="M178" s="220" t="s">
        <v>19</v>
      </c>
      <c r="N178" s="221" t="s">
        <v>42</v>
      </c>
      <c r="O178" s="85"/>
      <c r="P178" s="222">
        <f>O178*H178</f>
        <v>0</v>
      </c>
      <c r="Q178" s="222">
        <v>0.0054</v>
      </c>
      <c r="R178" s="222">
        <f>Q178*H178</f>
        <v>0.1836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239</v>
      </c>
      <c r="AT178" s="224" t="s">
        <v>133</v>
      </c>
      <c r="AU178" s="224" t="s">
        <v>80</v>
      </c>
      <c r="AY178" s="18" t="s">
        <v>130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78</v>
      </c>
      <c r="BK178" s="225">
        <f>ROUND(I178*H178,2)</f>
        <v>0</v>
      </c>
      <c r="BL178" s="18" t="s">
        <v>239</v>
      </c>
      <c r="BM178" s="224" t="s">
        <v>443</v>
      </c>
    </row>
    <row r="179" spans="1:51" s="13" customFormat="1" ht="12">
      <c r="A179" s="13"/>
      <c r="B179" s="226"/>
      <c r="C179" s="227"/>
      <c r="D179" s="228" t="s">
        <v>140</v>
      </c>
      <c r="E179" s="229" t="s">
        <v>19</v>
      </c>
      <c r="F179" s="230" t="s">
        <v>142</v>
      </c>
      <c r="G179" s="227"/>
      <c r="H179" s="231">
        <v>34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140</v>
      </c>
      <c r="AU179" s="237" t="s">
        <v>80</v>
      </c>
      <c r="AV179" s="13" t="s">
        <v>80</v>
      </c>
      <c r="AW179" s="13" t="s">
        <v>33</v>
      </c>
      <c r="AX179" s="13" t="s">
        <v>78</v>
      </c>
      <c r="AY179" s="237" t="s">
        <v>130</v>
      </c>
    </row>
    <row r="180" spans="1:65" s="2" customFormat="1" ht="21.75" customHeight="1">
      <c r="A180" s="39"/>
      <c r="B180" s="40"/>
      <c r="C180" s="213" t="s">
        <v>444</v>
      </c>
      <c r="D180" s="213" t="s">
        <v>133</v>
      </c>
      <c r="E180" s="214" t="s">
        <v>445</v>
      </c>
      <c r="F180" s="215" t="s">
        <v>446</v>
      </c>
      <c r="G180" s="216" t="s">
        <v>197</v>
      </c>
      <c r="H180" s="217">
        <v>176.7</v>
      </c>
      <c r="I180" s="218"/>
      <c r="J180" s="219">
        <f>ROUND(I180*H180,2)</f>
        <v>0</v>
      </c>
      <c r="K180" s="215" t="s">
        <v>137</v>
      </c>
      <c r="L180" s="45"/>
      <c r="M180" s="220" t="s">
        <v>19</v>
      </c>
      <c r="N180" s="221" t="s">
        <v>42</v>
      </c>
      <c r="O180" s="85"/>
      <c r="P180" s="222">
        <f>O180*H180</f>
        <v>0</v>
      </c>
      <c r="Q180" s="222">
        <v>0.00346</v>
      </c>
      <c r="R180" s="222">
        <f>Q180*H180</f>
        <v>0.611382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239</v>
      </c>
      <c r="AT180" s="224" t="s">
        <v>133</v>
      </c>
      <c r="AU180" s="224" t="s">
        <v>80</v>
      </c>
      <c r="AY180" s="18" t="s">
        <v>130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78</v>
      </c>
      <c r="BK180" s="225">
        <f>ROUND(I180*H180,2)</f>
        <v>0</v>
      </c>
      <c r="BL180" s="18" t="s">
        <v>239</v>
      </c>
      <c r="BM180" s="224" t="s">
        <v>447</v>
      </c>
    </row>
    <row r="181" spans="1:51" s="13" customFormat="1" ht="12">
      <c r="A181" s="13"/>
      <c r="B181" s="226"/>
      <c r="C181" s="227"/>
      <c r="D181" s="228" t="s">
        <v>140</v>
      </c>
      <c r="E181" s="229" t="s">
        <v>19</v>
      </c>
      <c r="F181" s="230" t="s">
        <v>301</v>
      </c>
      <c r="G181" s="227"/>
      <c r="H181" s="231">
        <v>176.7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140</v>
      </c>
      <c r="AU181" s="237" t="s">
        <v>80</v>
      </c>
      <c r="AV181" s="13" t="s">
        <v>80</v>
      </c>
      <c r="AW181" s="13" t="s">
        <v>33</v>
      </c>
      <c r="AX181" s="13" t="s">
        <v>78</v>
      </c>
      <c r="AY181" s="237" t="s">
        <v>130</v>
      </c>
    </row>
    <row r="182" spans="1:65" s="2" customFormat="1" ht="16.5" customHeight="1">
      <c r="A182" s="39"/>
      <c r="B182" s="40"/>
      <c r="C182" s="213" t="s">
        <v>448</v>
      </c>
      <c r="D182" s="213" t="s">
        <v>133</v>
      </c>
      <c r="E182" s="214" t="s">
        <v>449</v>
      </c>
      <c r="F182" s="215" t="s">
        <v>450</v>
      </c>
      <c r="G182" s="216" t="s">
        <v>197</v>
      </c>
      <c r="H182" s="217">
        <v>12</v>
      </c>
      <c r="I182" s="218"/>
      <c r="J182" s="219">
        <f>ROUND(I182*H182,2)</f>
        <v>0</v>
      </c>
      <c r="K182" s="215" t="s">
        <v>137</v>
      </c>
      <c r="L182" s="45"/>
      <c r="M182" s="220" t="s">
        <v>19</v>
      </c>
      <c r="N182" s="221" t="s">
        <v>42</v>
      </c>
      <c r="O182" s="85"/>
      <c r="P182" s="222">
        <f>O182*H182</f>
        <v>0</v>
      </c>
      <c r="Q182" s="222">
        <v>0.00346</v>
      </c>
      <c r="R182" s="222">
        <f>Q182*H182</f>
        <v>0.04152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239</v>
      </c>
      <c r="AT182" s="224" t="s">
        <v>133</v>
      </c>
      <c r="AU182" s="224" t="s">
        <v>80</v>
      </c>
      <c r="AY182" s="18" t="s">
        <v>130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78</v>
      </c>
      <c r="BK182" s="225">
        <f>ROUND(I182*H182,2)</f>
        <v>0</v>
      </c>
      <c r="BL182" s="18" t="s">
        <v>239</v>
      </c>
      <c r="BM182" s="224" t="s">
        <v>451</v>
      </c>
    </row>
    <row r="183" spans="1:51" s="13" customFormat="1" ht="12">
      <c r="A183" s="13"/>
      <c r="B183" s="226"/>
      <c r="C183" s="227"/>
      <c r="D183" s="228" t="s">
        <v>140</v>
      </c>
      <c r="E183" s="229" t="s">
        <v>19</v>
      </c>
      <c r="F183" s="230" t="s">
        <v>200</v>
      </c>
      <c r="G183" s="227"/>
      <c r="H183" s="231">
        <v>12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140</v>
      </c>
      <c r="AU183" s="237" t="s">
        <v>80</v>
      </c>
      <c r="AV183" s="13" t="s">
        <v>80</v>
      </c>
      <c r="AW183" s="13" t="s">
        <v>33</v>
      </c>
      <c r="AX183" s="13" t="s">
        <v>78</v>
      </c>
      <c r="AY183" s="237" t="s">
        <v>130</v>
      </c>
    </row>
    <row r="184" spans="1:65" s="2" customFormat="1" ht="16.5" customHeight="1">
      <c r="A184" s="39"/>
      <c r="B184" s="40"/>
      <c r="C184" s="258" t="s">
        <v>452</v>
      </c>
      <c r="D184" s="258" t="s">
        <v>302</v>
      </c>
      <c r="E184" s="259" t="s">
        <v>453</v>
      </c>
      <c r="F184" s="260" t="s">
        <v>454</v>
      </c>
      <c r="G184" s="261" t="s">
        <v>197</v>
      </c>
      <c r="H184" s="262">
        <v>12.6</v>
      </c>
      <c r="I184" s="263"/>
      <c r="J184" s="264">
        <f>ROUND(I184*H184,2)</f>
        <v>0</v>
      </c>
      <c r="K184" s="260" t="s">
        <v>137</v>
      </c>
      <c r="L184" s="265"/>
      <c r="M184" s="266" t="s">
        <v>19</v>
      </c>
      <c r="N184" s="267" t="s">
        <v>42</v>
      </c>
      <c r="O184" s="85"/>
      <c r="P184" s="222">
        <f>O184*H184</f>
        <v>0</v>
      </c>
      <c r="Q184" s="222">
        <v>1</v>
      </c>
      <c r="R184" s="222">
        <f>Q184*H184</f>
        <v>12.6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389</v>
      </c>
      <c r="AT184" s="224" t="s">
        <v>302</v>
      </c>
      <c r="AU184" s="224" t="s">
        <v>80</v>
      </c>
      <c r="AY184" s="18" t="s">
        <v>130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78</v>
      </c>
      <c r="BK184" s="225">
        <f>ROUND(I184*H184,2)</f>
        <v>0</v>
      </c>
      <c r="BL184" s="18" t="s">
        <v>239</v>
      </c>
      <c r="BM184" s="224" t="s">
        <v>455</v>
      </c>
    </row>
    <row r="185" spans="1:47" s="2" customFormat="1" ht="12">
      <c r="A185" s="39"/>
      <c r="B185" s="40"/>
      <c r="C185" s="41"/>
      <c r="D185" s="228" t="s">
        <v>219</v>
      </c>
      <c r="E185" s="41"/>
      <c r="F185" s="254" t="s">
        <v>456</v>
      </c>
      <c r="G185" s="41"/>
      <c r="H185" s="41"/>
      <c r="I185" s="251"/>
      <c r="J185" s="41"/>
      <c r="K185" s="41"/>
      <c r="L185" s="45"/>
      <c r="M185" s="252"/>
      <c r="N185" s="253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219</v>
      </c>
      <c r="AU185" s="18" t="s">
        <v>80</v>
      </c>
    </row>
    <row r="186" spans="1:51" s="13" customFormat="1" ht="12">
      <c r="A186" s="13"/>
      <c r="B186" s="226"/>
      <c r="C186" s="227"/>
      <c r="D186" s="228" t="s">
        <v>140</v>
      </c>
      <c r="E186" s="227"/>
      <c r="F186" s="230" t="s">
        <v>457</v>
      </c>
      <c r="G186" s="227"/>
      <c r="H186" s="231">
        <v>12.6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140</v>
      </c>
      <c r="AU186" s="237" t="s">
        <v>80</v>
      </c>
      <c r="AV186" s="13" t="s">
        <v>80</v>
      </c>
      <c r="AW186" s="13" t="s">
        <v>4</v>
      </c>
      <c r="AX186" s="13" t="s">
        <v>78</v>
      </c>
      <c r="AY186" s="237" t="s">
        <v>130</v>
      </c>
    </row>
    <row r="187" spans="1:65" s="2" customFormat="1" ht="44.25" customHeight="1">
      <c r="A187" s="39"/>
      <c r="B187" s="40"/>
      <c r="C187" s="213" t="s">
        <v>389</v>
      </c>
      <c r="D187" s="213" t="s">
        <v>133</v>
      </c>
      <c r="E187" s="214" t="s">
        <v>458</v>
      </c>
      <c r="F187" s="215" t="s">
        <v>459</v>
      </c>
      <c r="G187" s="216" t="s">
        <v>206</v>
      </c>
      <c r="H187" s="217">
        <v>14.578</v>
      </c>
      <c r="I187" s="218"/>
      <c r="J187" s="219">
        <f>ROUND(I187*H187,2)</f>
        <v>0</v>
      </c>
      <c r="K187" s="215" t="s">
        <v>148</v>
      </c>
      <c r="L187" s="45"/>
      <c r="M187" s="220" t="s">
        <v>19</v>
      </c>
      <c r="N187" s="221" t="s">
        <v>42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239</v>
      </c>
      <c r="AT187" s="224" t="s">
        <v>133</v>
      </c>
      <c r="AU187" s="224" t="s">
        <v>80</v>
      </c>
      <c r="AY187" s="18" t="s">
        <v>130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78</v>
      </c>
      <c r="BK187" s="225">
        <f>ROUND(I187*H187,2)</f>
        <v>0</v>
      </c>
      <c r="BL187" s="18" t="s">
        <v>239</v>
      </c>
      <c r="BM187" s="224" t="s">
        <v>460</v>
      </c>
    </row>
    <row r="188" spans="1:47" s="2" customFormat="1" ht="12">
      <c r="A188" s="39"/>
      <c r="B188" s="40"/>
      <c r="C188" s="41"/>
      <c r="D188" s="249" t="s">
        <v>150</v>
      </c>
      <c r="E188" s="41"/>
      <c r="F188" s="250" t="s">
        <v>461</v>
      </c>
      <c r="G188" s="41"/>
      <c r="H188" s="41"/>
      <c r="I188" s="251"/>
      <c r="J188" s="41"/>
      <c r="K188" s="41"/>
      <c r="L188" s="45"/>
      <c r="M188" s="252"/>
      <c r="N188" s="253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150</v>
      </c>
      <c r="AU188" s="18" t="s">
        <v>80</v>
      </c>
    </row>
    <row r="189" spans="1:63" s="12" customFormat="1" ht="22.8" customHeight="1">
      <c r="A189" s="12"/>
      <c r="B189" s="197"/>
      <c r="C189" s="198"/>
      <c r="D189" s="199" t="s">
        <v>70</v>
      </c>
      <c r="E189" s="211" t="s">
        <v>289</v>
      </c>
      <c r="F189" s="211" t="s">
        <v>290</v>
      </c>
      <c r="G189" s="198"/>
      <c r="H189" s="198"/>
      <c r="I189" s="201"/>
      <c r="J189" s="212">
        <f>BK189</f>
        <v>0</v>
      </c>
      <c r="K189" s="198"/>
      <c r="L189" s="203"/>
      <c r="M189" s="204"/>
      <c r="N189" s="205"/>
      <c r="O189" s="205"/>
      <c r="P189" s="206">
        <f>SUM(P190:P204)</f>
        <v>0</v>
      </c>
      <c r="Q189" s="205"/>
      <c r="R189" s="206">
        <f>SUM(R190:R204)</f>
        <v>0.23164120000000002</v>
      </c>
      <c r="S189" s="205"/>
      <c r="T189" s="207">
        <f>SUM(T190:T204)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8" t="s">
        <v>80</v>
      </c>
      <c r="AT189" s="209" t="s">
        <v>70</v>
      </c>
      <c r="AU189" s="209" t="s">
        <v>78</v>
      </c>
      <c r="AY189" s="208" t="s">
        <v>130</v>
      </c>
      <c r="BK189" s="210">
        <f>SUM(BK190:BK204)</f>
        <v>0</v>
      </c>
    </row>
    <row r="190" spans="1:65" s="2" customFormat="1" ht="24.15" customHeight="1">
      <c r="A190" s="39"/>
      <c r="B190" s="40"/>
      <c r="C190" s="213" t="s">
        <v>462</v>
      </c>
      <c r="D190" s="213" t="s">
        <v>133</v>
      </c>
      <c r="E190" s="214" t="s">
        <v>463</v>
      </c>
      <c r="F190" s="215" t="s">
        <v>464</v>
      </c>
      <c r="G190" s="216" t="s">
        <v>136</v>
      </c>
      <c r="H190" s="217">
        <v>8</v>
      </c>
      <c r="I190" s="218"/>
      <c r="J190" s="219">
        <f>ROUND(I190*H190,2)</f>
        <v>0</v>
      </c>
      <c r="K190" s="215" t="s">
        <v>148</v>
      </c>
      <c r="L190" s="45"/>
      <c r="M190" s="220" t="s">
        <v>19</v>
      </c>
      <c r="N190" s="221" t="s">
        <v>42</v>
      </c>
      <c r="O190" s="85"/>
      <c r="P190" s="222">
        <f>O190*H190</f>
        <v>0</v>
      </c>
      <c r="Q190" s="222">
        <v>0.0003</v>
      </c>
      <c r="R190" s="222">
        <f>Q190*H190</f>
        <v>0.0024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239</v>
      </c>
      <c r="AT190" s="224" t="s">
        <v>133</v>
      </c>
      <c r="AU190" s="224" t="s">
        <v>80</v>
      </c>
      <c r="AY190" s="18" t="s">
        <v>130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78</v>
      </c>
      <c r="BK190" s="225">
        <f>ROUND(I190*H190,2)</f>
        <v>0</v>
      </c>
      <c r="BL190" s="18" t="s">
        <v>239</v>
      </c>
      <c r="BM190" s="224" t="s">
        <v>465</v>
      </c>
    </row>
    <row r="191" spans="1:47" s="2" customFormat="1" ht="12">
      <c r="A191" s="39"/>
      <c r="B191" s="40"/>
      <c r="C191" s="41"/>
      <c r="D191" s="249" t="s">
        <v>150</v>
      </c>
      <c r="E191" s="41"/>
      <c r="F191" s="250" t="s">
        <v>466</v>
      </c>
      <c r="G191" s="41"/>
      <c r="H191" s="41"/>
      <c r="I191" s="251"/>
      <c r="J191" s="41"/>
      <c r="K191" s="41"/>
      <c r="L191" s="45"/>
      <c r="M191" s="252"/>
      <c r="N191" s="253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150</v>
      </c>
      <c r="AU191" s="18" t="s">
        <v>80</v>
      </c>
    </row>
    <row r="192" spans="1:51" s="13" customFormat="1" ht="12">
      <c r="A192" s="13"/>
      <c r="B192" s="226"/>
      <c r="C192" s="227"/>
      <c r="D192" s="228" t="s">
        <v>140</v>
      </c>
      <c r="E192" s="229" t="s">
        <v>19</v>
      </c>
      <c r="F192" s="230" t="s">
        <v>296</v>
      </c>
      <c r="G192" s="227"/>
      <c r="H192" s="231">
        <v>8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140</v>
      </c>
      <c r="AU192" s="237" t="s">
        <v>80</v>
      </c>
      <c r="AV192" s="13" t="s">
        <v>80</v>
      </c>
      <c r="AW192" s="13" t="s">
        <v>33</v>
      </c>
      <c r="AX192" s="13" t="s">
        <v>78</v>
      </c>
      <c r="AY192" s="237" t="s">
        <v>130</v>
      </c>
    </row>
    <row r="193" spans="1:65" s="2" customFormat="1" ht="37.8" customHeight="1">
      <c r="A193" s="39"/>
      <c r="B193" s="40"/>
      <c r="C193" s="213" t="s">
        <v>467</v>
      </c>
      <c r="D193" s="213" t="s">
        <v>133</v>
      </c>
      <c r="E193" s="214" t="s">
        <v>468</v>
      </c>
      <c r="F193" s="215" t="s">
        <v>469</v>
      </c>
      <c r="G193" s="216" t="s">
        <v>136</v>
      </c>
      <c r="H193" s="217">
        <v>10.37</v>
      </c>
      <c r="I193" s="218"/>
      <c r="J193" s="219">
        <f>ROUND(I193*H193,2)</f>
        <v>0</v>
      </c>
      <c r="K193" s="215" t="s">
        <v>148</v>
      </c>
      <c r="L193" s="45"/>
      <c r="M193" s="220" t="s">
        <v>19</v>
      </c>
      <c r="N193" s="221" t="s">
        <v>42</v>
      </c>
      <c r="O193" s="85"/>
      <c r="P193" s="222">
        <f>O193*H193</f>
        <v>0</v>
      </c>
      <c r="Q193" s="222">
        <v>0.0053</v>
      </c>
      <c r="R193" s="222">
        <f>Q193*H193</f>
        <v>0.054960999999999996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239</v>
      </c>
      <c r="AT193" s="224" t="s">
        <v>133</v>
      </c>
      <c r="AU193" s="224" t="s">
        <v>80</v>
      </c>
      <c r="AY193" s="18" t="s">
        <v>130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78</v>
      </c>
      <c r="BK193" s="225">
        <f>ROUND(I193*H193,2)</f>
        <v>0</v>
      </c>
      <c r="BL193" s="18" t="s">
        <v>239</v>
      </c>
      <c r="BM193" s="224" t="s">
        <v>470</v>
      </c>
    </row>
    <row r="194" spans="1:47" s="2" customFormat="1" ht="12">
      <c r="A194" s="39"/>
      <c r="B194" s="40"/>
      <c r="C194" s="41"/>
      <c r="D194" s="249" t="s">
        <v>150</v>
      </c>
      <c r="E194" s="41"/>
      <c r="F194" s="250" t="s">
        <v>471</v>
      </c>
      <c r="G194" s="41"/>
      <c r="H194" s="41"/>
      <c r="I194" s="251"/>
      <c r="J194" s="41"/>
      <c r="K194" s="41"/>
      <c r="L194" s="45"/>
      <c r="M194" s="252"/>
      <c r="N194" s="253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150</v>
      </c>
      <c r="AU194" s="18" t="s">
        <v>80</v>
      </c>
    </row>
    <row r="195" spans="1:51" s="13" customFormat="1" ht="12">
      <c r="A195" s="13"/>
      <c r="B195" s="226"/>
      <c r="C195" s="227"/>
      <c r="D195" s="228" t="s">
        <v>140</v>
      </c>
      <c r="E195" s="229" t="s">
        <v>19</v>
      </c>
      <c r="F195" s="230" t="s">
        <v>296</v>
      </c>
      <c r="G195" s="227"/>
      <c r="H195" s="231">
        <v>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140</v>
      </c>
      <c r="AU195" s="237" t="s">
        <v>80</v>
      </c>
      <c r="AV195" s="13" t="s">
        <v>80</v>
      </c>
      <c r="AW195" s="13" t="s">
        <v>33</v>
      </c>
      <c r="AX195" s="13" t="s">
        <v>71</v>
      </c>
      <c r="AY195" s="237" t="s">
        <v>130</v>
      </c>
    </row>
    <row r="196" spans="1:51" s="13" customFormat="1" ht="12">
      <c r="A196" s="13"/>
      <c r="B196" s="226"/>
      <c r="C196" s="227"/>
      <c r="D196" s="228" t="s">
        <v>140</v>
      </c>
      <c r="E196" s="229" t="s">
        <v>19</v>
      </c>
      <c r="F196" s="230" t="s">
        <v>472</v>
      </c>
      <c r="G196" s="227"/>
      <c r="H196" s="231">
        <v>2.37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140</v>
      </c>
      <c r="AU196" s="237" t="s">
        <v>80</v>
      </c>
      <c r="AV196" s="13" t="s">
        <v>80</v>
      </c>
      <c r="AW196" s="13" t="s">
        <v>33</v>
      </c>
      <c r="AX196" s="13" t="s">
        <v>71</v>
      </c>
      <c r="AY196" s="237" t="s">
        <v>130</v>
      </c>
    </row>
    <row r="197" spans="1:51" s="14" customFormat="1" ht="12">
      <c r="A197" s="14"/>
      <c r="B197" s="238"/>
      <c r="C197" s="239"/>
      <c r="D197" s="228" t="s">
        <v>140</v>
      </c>
      <c r="E197" s="240" t="s">
        <v>19</v>
      </c>
      <c r="F197" s="241" t="s">
        <v>143</v>
      </c>
      <c r="G197" s="239"/>
      <c r="H197" s="242">
        <v>10.37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8" t="s">
        <v>140</v>
      </c>
      <c r="AU197" s="248" t="s">
        <v>80</v>
      </c>
      <c r="AV197" s="14" t="s">
        <v>138</v>
      </c>
      <c r="AW197" s="14" t="s">
        <v>33</v>
      </c>
      <c r="AX197" s="14" t="s">
        <v>78</v>
      </c>
      <c r="AY197" s="248" t="s">
        <v>130</v>
      </c>
    </row>
    <row r="198" spans="1:65" s="2" customFormat="1" ht="16.5" customHeight="1">
      <c r="A198" s="39"/>
      <c r="B198" s="40"/>
      <c r="C198" s="258" t="s">
        <v>473</v>
      </c>
      <c r="D198" s="258" t="s">
        <v>302</v>
      </c>
      <c r="E198" s="259" t="s">
        <v>474</v>
      </c>
      <c r="F198" s="260" t="s">
        <v>475</v>
      </c>
      <c r="G198" s="261" t="s">
        <v>136</v>
      </c>
      <c r="H198" s="262">
        <v>11.407</v>
      </c>
      <c r="I198" s="263"/>
      <c r="J198" s="264">
        <f>ROUND(I198*H198,2)</f>
        <v>0</v>
      </c>
      <c r="K198" s="260" t="s">
        <v>148</v>
      </c>
      <c r="L198" s="265"/>
      <c r="M198" s="266" t="s">
        <v>19</v>
      </c>
      <c r="N198" s="267" t="s">
        <v>42</v>
      </c>
      <c r="O198" s="85"/>
      <c r="P198" s="222">
        <f>O198*H198</f>
        <v>0</v>
      </c>
      <c r="Q198" s="222">
        <v>0.0126</v>
      </c>
      <c r="R198" s="222">
        <f>Q198*H198</f>
        <v>0.1437282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389</v>
      </c>
      <c r="AT198" s="224" t="s">
        <v>302</v>
      </c>
      <c r="AU198" s="224" t="s">
        <v>80</v>
      </c>
      <c r="AY198" s="18" t="s">
        <v>130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78</v>
      </c>
      <c r="BK198" s="225">
        <f>ROUND(I198*H198,2)</f>
        <v>0</v>
      </c>
      <c r="BL198" s="18" t="s">
        <v>239</v>
      </c>
      <c r="BM198" s="224" t="s">
        <v>476</v>
      </c>
    </row>
    <row r="199" spans="1:51" s="13" customFormat="1" ht="12">
      <c r="A199" s="13"/>
      <c r="B199" s="226"/>
      <c r="C199" s="227"/>
      <c r="D199" s="228" t="s">
        <v>140</v>
      </c>
      <c r="E199" s="227"/>
      <c r="F199" s="230" t="s">
        <v>477</v>
      </c>
      <c r="G199" s="227"/>
      <c r="H199" s="231">
        <v>11.407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140</v>
      </c>
      <c r="AU199" s="237" t="s">
        <v>80</v>
      </c>
      <c r="AV199" s="13" t="s">
        <v>80</v>
      </c>
      <c r="AW199" s="13" t="s">
        <v>4</v>
      </c>
      <c r="AX199" s="13" t="s">
        <v>78</v>
      </c>
      <c r="AY199" s="237" t="s">
        <v>130</v>
      </c>
    </row>
    <row r="200" spans="1:65" s="2" customFormat="1" ht="33" customHeight="1">
      <c r="A200" s="39"/>
      <c r="B200" s="40"/>
      <c r="C200" s="213" t="s">
        <v>478</v>
      </c>
      <c r="D200" s="213" t="s">
        <v>133</v>
      </c>
      <c r="E200" s="214" t="s">
        <v>479</v>
      </c>
      <c r="F200" s="215" t="s">
        <v>480</v>
      </c>
      <c r="G200" s="216" t="s">
        <v>197</v>
      </c>
      <c r="H200" s="217">
        <v>57</v>
      </c>
      <c r="I200" s="218"/>
      <c r="J200" s="219">
        <f>ROUND(I200*H200,2)</f>
        <v>0</v>
      </c>
      <c r="K200" s="215" t="s">
        <v>148</v>
      </c>
      <c r="L200" s="45"/>
      <c r="M200" s="220" t="s">
        <v>19</v>
      </c>
      <c r="N200" s="221" t="s">
        <v>42</v>
      </c>
      <c r="O200" s="85"/>
      <c r="P200" s="222">
        <f>O200*H200</f>
        <v>0</v>
      </c>
      <c r="Q200" s="222">
        <v>0.0002</v>
      </c>
      <c r="R200" s="222">
        <f>Q200*H200</f>
        <v>0.0114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239</v>
      </c>
      <c r="AT200" s="224" t="s">
        <v>133</v>
      </c>
      <c r="AU200" s="224" t="s">
        <v>80</v>
      </c>
      <c r="AY200" s="18" t="s">
        <v>130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78</v>
      </c>
      <c r="BK200" s="225">
        <f>ROUND(I200*H200,2)</f>
        <v>0</v>
      </c>
      <c r="BL200" s="18" t="s">
        <v>239</v>
      </c>
      <c r="BM200" s="224" t="s">
        <v>481</v>
      </c>
    </row>
    <row r="201" spans="1:47" s="2" customFormat="1" ht="12">
      <c r="A201" s="39"/>
      <c r="B201" s="40"/>
      <c r="C201" s="41"/>
      <c r="D201" s="249" t="s">
        <v>150</v>
      </c>
      <c r="E201" s="41"/>
      <c r="F201" s="250" t="s">
        <v>482</v>
      </c>
      <c r="G201" s="41"/>
      <c r="H201" s="41"/>
      <c r="I201" s="251"/>
      <c r="J201" s="41"/>
      <c r="K201" s="41"/>
      <c r="L201" s="45"/>
      <c r="M201" s="252"/>
      <c r="N201" s="253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150</v>
      </c>
      <c r="AU201" s="18" t="s">
        <v>80</v>
      </c>
    </row>
    <row r="202" spans="1:51" s="13" customFormat="1" ht="12">
      <c r="A202" s="13"/>
      <c r="B202" s="226"/>
      <c r="C202" s="227"/>
      <c r="D202" s="228" t="s">
        <v>140</v>
      </c>
      <c r="E202" s="229" t="s">
        <v>19</v>
      </c>
      <c r="F202" s="230" t="s">
        <v>483</v>
      </c>
      <c r="G202" s="227"/>
      <c r="H202" s="231">
        <v>57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140</v>
      </c>
      <c r="AU202" s="237" t="s">
        <v>80</v>
      </c>
      <c r="AV202" s="13" t="s">
        <v>80</v>
      </c>
      <c r="AW202" s="13" t="s">
        <v>33</v>
      </c>
      <c r="AX202" s="13" t="s">
        <v>78</v>
      </c>
      <c r="AY202" s="237" t="s">
        <v>130</v>
      </c>
    </row>
    <row r="203" spans="1:65" s="2" customFormat="1" ht="37.8" customHeight="1">
      <c r="A203" s="39"/>
      <c r="B203" s="40"/>
      <c r="C203" s="258" t="s">
        <v>484</v>
      </c>
      <c r="D203" s="258" t="s">
        <v>302</v>
      </c>
      <c r="E203" s="259" t="s">
        <v>485</v>
      </c>
      <c r="F203" s="260" t="s">
        <v>486</v>
      </c>
      <c r="G203" s="261" t="s">
        <v>197</v>
      </c>
      <c r="H203" s="262">
        <v>59.85</v>
      </c>
      <c r="I203" s="263"/>
      <c r="J203" s="264">
        <f>ROUND(I203*H203,2)</f>
        <v>0</v>
      </c>
      <c r="K203" s="260" t="s">
        <v>137</v>
      </c>
      <c r="L203" s="265"/>
      <c r="M203" s="266" t="s">
        <v>19</v>
      </c>
      <c r="N203" s="267" t="s">
        <v>42</v>
      </c>
      <c r="O203" s="85"/>
      <c r="P203" s="222">
        <f>O203*H203</f>
        <v>0</v>
      </c>
      <c r="Q203" s="222">
        <v>0.00032</v>
      </c>
      <c r="R203" s="222">
        <f>Q203*H203</f>
        <v>0.019152000000000002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389</v>
      </c>
      <c r="AT203" s="224" t="s">
        <v>302</v>
      </c>
      <c r="AU203" s="224" t="s">
        <v>80</v>
      </c>
      <c r="AY203" s="18" t="s">
        <v>130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78</v>
      </c>
      <c r="BK203" s="225">
        <f>ROUND(I203*H203,2)</f>
        <v>0</v>
      </c>
      <c r="BL203" s="18" t="s">
        <v>239</v>
      </c>
      <c r="BM203" s="224" t="s">
        <v>487</v>
      </c>
    </row>
    <row r="204" spans="1:51" s="13" customFormat="1" ht="12">
      <c r="A204" s="13"/>
      <c r="B204" s="226"/>
      <c r="C204" s="227"/>
      <c r="D204" s="228" t="s">
        <v>140</v>
      </c>
      <c r="E204" s="227"/>
      <c r="F204" s="230" t="s">
        <v>488</v>
      </c>
      <c r="G204" s="227"/>
      <c r="H204" s="231">
        <v>59.85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140</v>
      </c>
      <c r="AU204" s="237" t="s">
        <v>80</v>
      </c>
      <c r="AV204" s="13" t="s">
        <v>80</v>
      </c>
      <c r="AW204" s="13" t="s">
        <v>4</v>
      </c>
      <c r="AX204" s="13" t="s">
        <v>78</v>
      </c>
      <c r="AY204" s="237" t="s">
        <v>130</v>
      </c>
    </row>
    <row r="205" spans="1:63" s="12" customFormat="1" ht="22.8" customHeight="1">
      <c r="A205" s="12"/>
      <c r="B205" s="197"/>
      <c r="C205" s="198"/>
      <c r="D205" s="199" t="s">
        <v>70</v>
      </c>
      <c r="E205" s="211" t="s">
        <v>489</v>
      </c>
      <c r="F205" s="211" t="s">
        <v>490</v>
      </c>
      <c r="G205" s="198"/>
      <c r="H205" s="198"/>
      <c r="I205" s="201"/>
      <c r="J205" s="212">
        <f>BK205</f>
        <v>0</v>
      </c>
      <c r="K205" s="198"/>
      <c r="L205" s="203"/>
      <c r="M205" s="204"/>
      <c r="N205" s="205"/>
      <c r="O205" s="205"/>
      <c r="P205" s="206">
        <f>SUM(P206:P219)</f>
        <v>0</v>
      </c>
      <c r="Q205" s="205"/>
      <c r="R205" s="206">
        <f>SUM(R206:R219)</f>
        <v>0.0234</v>
      </c>
      <c r="S205" s="205"/>
      <c r="T205" s="207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8" t="s">
        <v>80</v>
      </c>
      <c r="AT205" s="209" t="s">
        <v>70</v>
      </c>
      <c r="AU205" s="209" t="s">
        <v>78</v>
      </c>
      <c r="AY205" s="208" t="s">
        <v>130</v>
      </c>
      <c r="BK205" s="210">
        <f>SUM(BK206:BK219)</f>
        <v>0</v>
      </c>
    </row>
    <row r="206" spans="1:65" s="2" customFormat="1" ht="21.75" customHeight="1">
      <c r="A206" s="39"/>
      <c r="B206" s="40"/>
      <c r="C206" s="213" t="s">
        <v>491</v>
      </c>
      <c r="D206" s="213" t="s">
        <v>133</v>
      </c>
      <c r="E206" s="214" t="s">
        <v>492</v>
      </c>
      <c r="F206" s="215" t="s">
        <v>493</v>
      </c>
      <c r="G206" s="216" t="s">
        <v>136</v>
      </c>
      <c r="H206" s="217">
        <v>40</v>
      </c>
      <c r="I206" s="218"/>
      <c r="J206" s="219">
        <f>ROUND(I206*H206,2)</f>
        <v>0</v>
      </c>
      <c r="K206" s="215" t="s">
        <v>148</v>
      </c>
      <c r="L206" s="45"/>
      <c r="M206" s="220" t="s">
        <v>19</v>
      </c>
      <c r="N206" s="221" t="s">
        <v>42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239</v>
      </c>
      <c r="AT206" s="224" t="s">
        <v>133</v>
      </c>
      <c r="AU206" s="224" t="s">
        <v>80</v>
      </c>
      <c r="AY206" s="18" t="s">
        <v>130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78</v>
      </c>
      <c r="BK206" s="225">
        <f>ROUND(I206*H206,2)</f>
        <v>0</v>
      </c>
      <c r="BL206" s="18" t="s">
        <v>239</v>
      </c>
      <c r="BM206" s="224" t="s">
        <v>494</v>
      </c>
    </row>
    <row r="207" spans="1:47" s="2" customFormat="1" ht="12">
      <c r="A207" s="39"/>
      <c r="B207" s="40"/>
      <c r="C207" s="41"/>
      <c r="D207" s="249" t="s">
        <v>150</v>
      </c>
      <c r="E207" s="41"/>
      <c r="F207" s="250" t="s">
        <v>495</v>
      </c>
      <c r="G207" s="41"/>
      <c r="H207" s="41"/>
      <c r="I207" s="251"/>
      <c r="J207" s="41"/>
      <c r="K207" s="41"/>
      <c r="L207" s="45"/>
      <c r="M207" s="252"/>
      <c r="N207" s="253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150</v>
      </c>
      <c r="AU207" s="18" t="s">
        <v>80</v>
      </c>
    </row>
    <row r="208" spans="1:51" s="13" customFormat="1" ht="12">
      <c r="A208" s="13"/>
      <c r="B208" s="226"/>
      <c r="C208" s="227"/>
      <c r="D208" s="228" t="s">
        <v>140</v>
      </c>
      <c r="E208" s="229" t="s">
        <v>19</v>
      </c>
      <c r="F208" s="230" t="s">
        <v>496</v>
      </c>
      <c r="G208" s="227"/>
      <c r="H208" s="231">
        <v>40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140</v>
      </c>
      <c r="AU208" s="237" t="s">
        <v>80</v>
      </c>
      <c r="AV208" s="13" t="s">
        <v>80</v>
      </c>
      <c r="AW208" s="13" t="s">
        <v>33</v>
      </c>
      <c r="AX208" s="13" t="s">
        <v>78</v>
      </c>
      <c r="AY208" s="237" t="s">
        <v>130</v>
      </c>
    </row>
    <row r="209" spans="1:65" s="2" customFormat="1" ht="24.15" customHeight="1">
      <c r="A209" s="39"/>
      <c r="B209" s="40"/>
      <c r="C209" s="213" t="s">
        <v>497</v>
      </c>
      <c r="D209" s="213" t="s">
        <v>133</v>
      </c>
      <c r="E209" s="214" t="s">
        <v>498</v>
      </c>
      <c r="F209" s="215" t="s">
        <v>499</v>
      </c>
      <c r="G209" s="216" t="s">
        <v>136</v>
      </c>
      <c r="H209" s="217">
        <v>30</v>
      </c>
      <c r="I209" s="218"/>
      <c r="J209" s="219">
        <f>ROUND(I209*H209,2)</f>
        <v>0</v>
      </c>
      <c r="K209" s="215" t="s">
        <v>148</v>
      </c>
      <c r="L209" s="45"/>
      <c r="M209" s="220" t="s">
        <v>19</v>
      </c>
      <c r="N209" s="221" t="s">
        <v>42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239</v>
      </c>
      <c r="AT209" s="224" t="s">
        <v>133</v>
      </c>
      <c r="AU209" s="224" t="s">
        <v>80</v>
      </c>
      <c r="AY209" s="18" t="s">
        <v>130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78</v>
      </c>
      <c r="BK209" s="225">
        <f>ROUND(I209*H209,2)</f>
        <v>0</v>
      </c>
      <c r="BL209" s="18" t="s">
        <v>239</v>
      </c>
      <c r="BM209" s="224" t="s">
        <v>500</v>
      </c>
    </row>
    <row r="210" spans="1:47" s="2" customFormat="1" ht="12">
      <c r="A210" s="39"/>
      <c r="B210" s="40"/>
      <c r="C210" s="41"/>
      <c r="D210" s="249" t="s">
        <v>150</v>
      </c>
      <c r="E210" s="41"/>
      <c r="F210" s="250" t="s">
        <v>501</v>
      </c>
      <c r="G210" s="41"/>
      <c r="H210" s="41"/>
      <c r="I210" s="251"/>
      <c r="J210" s="41"/>
      <c r="K210" s="41"/>
      <c r="L210" s="45"/>
      <c r="M210" s="252"/>
      <c r="N210" s="253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150</v>
      </c>
      <c r="AU210" s="18" t="s">
        <v>80</v>
      </c>
    </row>
    <row r="211" spans="1:51" s="13" customFormat="1" ht="12">
      <c r="A211" s="13"/>
      <c r="B211" s="226"/>
      <c r="C211" s="227"/>
      <c r="D211" s="228" t="s">
        <v>140</v>
      </c>
      <c r="E211" s="229" t="s">
        <v>19</v>
      </c>
      <c r="F211" s="230" t="s">
        <v>502</v>
      </c>
      <c r="G211" s="227"/>
      <c r="H211" s="231">
        <v>30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140</v>
      </c>
      <c r="AU211" s="237" t="s">
        <v>80</v>
      </c>
      <c r="AV211" s="13" t="s">
        <v>80</v>
      </c>
      <c r="AW211" s="13" t="s">
        <v>33</v>
      </c>
      <c r="AX211" s="13" t="s">
        <v>78</v>
      </c>
      <c r="AY211" s="237" t="s">
        <v>130</v>
      </c>
    </row>
    <row r="212" spans="1:65" s="2" customFormat="1" ht="33" customHeight="1">
      <c r="A212" s="39"/>
      <c r="B212" s="40"/>
      <c r="C212" s="213" t="s">
        <v>503</v>
      </c>
      <c r="D212" s="213" t="s">
        <v>133</v>
      </c>
      <c r="E212" s="214" t="s">
        <v>504</v>
      </c>
      <c r="F212" s="215" t="s">
        <v>505</v>
      </c>
      <c r="G212" s="216" t="s">
        <v>136</v>
      </c>
      <c r="H212" s="217">
        <v>40</v>
      </c>
      <c r="I212" s="218"/>
      <c r="J212" s="219">
        <f>ROUND(I212*H212,2)</f>
        <v>0</v>
      </c>
      <c r="K212" s="215" t="s">
        <v>148</v>
      </c>
      <c r="L212" s="45"/>
      <c r="M212" s="220" t="s">
        <v>19</v>
      </c>
      <c r="N212" s="221" t="s">
        <v>42</v>
      </c>
      <c r="O212" s="85"/>
      <c r="P212" s="222">
        <f>O212*H212</f>
        <v>0</v>
      </c>
      <c r="Q212" s="222">
        <v>0.0002</v>
      </c>
      <c r="R212" s="222">
        <f>Q212*H212</f>
        <v>0.008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239</v>
      </c>
      <c r="AT212" s="224" t="s">
        <v>133</v>
      </c>
      <c r="AU212" s="224" t="s">
        <v>80</v>
      </c>
      <c r="AY212" s="18" t="s">
        <v>130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78</v>
      </c>
      <c r="BK212" s="225">
        <f>ROUND(I212*H212,2)</f>
        <v>0</v>
      </c>
      <c r="BL212" s="18" t="s">
        <v>239</v>
      </c>
      <c r="BM212" s="224" t="s">
        <v>506</v>
      </c>
    </row>
    <row r="213" spans="1:47" s="2" customFormat="1" ht="12">
      <c r="A213" s="39"/>
      <c r="B213" s="40"/>
      <c r="C213" s="41"/>
      <c r="D213" s="249" t="s">
        <v>150</v>
      </c>
      <c r="E213" s="41"/>
      <c r="F213" s="250" t="s">
        <v>507</v>
      </c>
      <c r="G213" s="41"/>
      <c r="H213" s="41"/>
      <c r="I213" s="251"/>
      <c r="J213" s="41"/>
      <c r="K213" s="41"/>
      <c r="L213" s="45"/>
      <c r="M213" s="252"/>
      <c r="N213" s="253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150</v>
      </c>
      <c r="AU213" s="18" t="s">
        <v>80</v>
      </c>
    </row>
    <row r="214" spans="1:65" s="2" customFormat="1" ht="33" customHeight="1">
      <c r="A214" s="39"/>
      <c r="B214" s="40"/>
      <c r="C214" s="213" t="s">
        <v>508</v>
      </c>
      <c r="D214" s="213" t="s">
        <v>133</v>
      </c>
      <c r="E214" s="214" t="s">
        <v>509</v>
      </c>
      <c r="F214" s="215" t="s">
        <v>510</v>
      </c>
      <c r="G214" s="216" t="s">
        <v>136</v>
      </c>
      <c r="H214" s="217">
        <v>30</v>
      </c>
      <c r="I214" s="218"/>
      <c r="J214" s="219">
        <f>ROUND(I214*H214,2)</f>
        <v>0</v>
      </c>
      <c r="K214" s="215" t="s">
        <v>148</v>
      </c>
      <c r="L214" s="45"/>
      <c r="M214" s="220" t="s">
        <v>19</v>
      </c>
      <c r="N214" s="221" t="s">
        <v>42</v>
      </c>
      <c r="O214" s="85"/>
      <c r="P214" s="222">
        <f>O214*H214</f>
        <v>0</v>
      </c>
      <c r="Q214" s="222">
        <v>0.0002</v>
      </c>
      <c r="R214" s="222">
        <f>Q214*H214</f>
        <v>0.006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239</v>
      </c>
      <c r="AT214" s="224" t="s">
        <v>133</v>
      </c>
      <c r="AU214" s="224" t="s">
        <v>80</v>
      </c>
      <c r="AY214" s="18" t="s">
        <v>130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78</v>
      </c>
      <c r="BK214" s="225">
        <f>ROUND(I214*H214,2)</f>
        <v>0</v>
      </c>
      <c r="BL214" s="18" t="s">
        <v>239</v>
      </c>
      <c r="BM214" s="224" t="s">
        <v>511</v>
      </c>
    </row>
    <row r="215" spans="1:47" s="2" customFormat="1" ht="12">
      <c r="A215" s="39"/>
      <c r="B215" s="40"/>
      <c r="C215" s="41"/>
      <c r="D215" s="249" t="s">
        <v>150</v>
      </c>
      <c r="E215" s="41"/>
      <c r="F215" s="250" t="s">
        <v>512</v>
      </c>
      <c r="G215" s="41"/>
      <c r="H215" s="41"/>
      <c r="I215" s="251"/>
      <c r="J215" s="41"/>
      <c r="K215" s="41"/>
      <c r="L215" s="45"/>
      <c r="M215" s="252"/>
      <c r="N215" s="253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150</v>
      </c>
      <c r="AU215" s="18" t="s">
        <v>80</v>
      </c>
    </row>
    <row r="216" spans="1:65" s="2" customFormat="1" ht="37.8" customHeight="1">
      <c r="A216" s="39"/>
      <c r="B216" s="40"/>
      <c r="C216" s="213" t="s">
        <v>513</v>
      </c>
      <c r="D216" s="213" t="s">
        <v>133</v>
      </c>
      <c r="E216" s="214" t="s">
        <v>514</v>
      </c>
      <c r="F216" s="215" t="s">
        <v>515</v>
      </c>
      <c r="G216" s="216" t="s">
        <v>136</v>
      </c>
      <c r="H216" s="217">
        <v>40</v>
      </c>
      <c r="I216" s="218"/>
      <c r="J216" s="219">
        <f>ROUND(I216*H216,2)</f>
        <v>0</v>
      </c>
      <c r="K216" s="215" t="s">
        <v>148</v>
      </c>
      <c r="L216" s="45"/>
      <c r="M216" s="220" t="s">
        <v>19</v>
      </c>
      <c r="N216" s="221" t="s">
        <v>42</v>
      </c>
      <c r="O216" s="85"/>
      <c r="P216" s="222">
        <f>O216*H216</f>
        <v>0</v>
      </c>
      <c r="Q216" s="222">
        <v>0.00013</v>
      </c>
      <c r="R216" s="222">
        <f>Q216*H216</f>
        <v>0.0052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239</v>
      </c>
      <c r="AT216" s="224" t="s">
        <v>133</v>
      </c>
      <c r="AU216" s="224" t="s">
        <v>80</v>
      </c>
      <c r="AY216" s="18" t="s">
        <v>130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78</v>
      </c>
      <c r="BK216" s="225">
        <f>ROUND(I216*H216,2)</f>
        <v>0</v>
      </c>
      <c r="BL216" s="18" t="s">
        <v>239</v>
      </c>
      <c r="BM216" s="224" t="s">
        <v>516</v>
      </c>
    </row>
    <row r="217" spans="1:47" s="2" customFormat="1" ht="12">
      <c r="A217" s="39"/>
      <c r="B217" s="40"/>
      <c r="C217" s="41"/>
      <c r="D217" s="249" t="s">
        <v>150</v>
      </c>
      <c r="E217" s="41"/>
      <c r="F217" s="250" t="s">
        <v>517</v>
      </c>
      <c r="G217" s="41"/>
      <c r="H217" s="41"/>
      <c r="I217" s="251"/>
      <c r="J217" s="41"/>
      <c r="K217" s="41"/>
      <c r="L217" s="45"/>
      <c r="M217" s="252"/>
      <c r="N217" s="25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150</v>
      </c>
      <c r="AU217" s="18" t="s">
        <v>80</v>
      </c>
    </row>
    <row r="218" spans="1:65" s="2" customFormat="1" ht="44.25" customHeight="1">
      <c r="A218" s="39"/>
      <c r="B218" s="40"/>
      <c r="C218" s="213" t="s">
        <v>518</v>
      </c>
      <c r="D218" s="213" t="s">
        <v>133</v>
      </c>
      <c r="E218" s="214" t="s">
        <v>519</v>
      </c>
      <c r="F218" s="215" t="s">
        <v>520</v>
      </c>
      <c r="G218" s="216" t="s">
        <v>136</v>
      </c>
      <c r="H218" s="217">
        <v>30</v>
      </c>
      <c r="I218" s="218"/>
      <c r="J218" s="219">
        <f>ROUND(I218*H218,2)</f>
        <v>0</v>
      </c>
      <c r="K218" s="215" t="s">
        <v>148</v>
      </c>
      <c r="L218" s="45"/>
      <c r="M218" s="220" t="s">
        <v>19</v>
      </c>
      <c r="N218" s="221" t="s">
        <v>42</v>
      </c>
      <c r="O218" s="85"/>
      <c r="P218" s="222">
        <f>O218*H218</f>
        <v>0</v>
      </c>
      <c r="Q218" s="222">
        <v>0.00014</v>
      </c>
      <c r="R218" s="222">
        <f>Q218*H218</f>
        <v>0.0042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239</v>
      </c>
      <c r="AT218" s="224" t="s">
        <v>133</v>
      </c>
      <c r="AU218" s="224" t="s">
        <v>80</v>
      </c>
      <c r="AY218" s="18" t="s">
        <v>130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78</v>
      </c>
      <c r="BK218" s="225">
        <f>ROUND(I218*H218,2)</f>
        <v>0</v>
      </c>
      <c r="BL218" s="18" t="s">
        <v>239</v>
      </c>
      <c r="BM218" s="224" t="s">
        <v>521</v>
      </c>
    </row>
    <row r="219" spans="1:47" s="2" customFormat="1" ht="12">
      <c r="A219" s="39"/>
      <c r="B219" s="40"/>
      <c r="C219" s="41"/>
      <c r="D219" s="249" t="s">
        <v>150</v>
      </c>
      <c r="E219" s="41"/>
      <c r="F219" s="250" t="s">
        <v>522</v>
      </c>
      <c r="G219" s="41"/>
      <c r="H219" s="41"/>
      <c r="I219" s="251"/>
      <c r="J219" s="41"/>
      <c r="K219" s="41"/>
      <c r="L219" s="45"/>
      <c r="M219" s="252"/>
      <c r="N219" s="25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150</v>
      </c>
      <c r="AU219" s="18" t="s">
        <v>80</v>
      </c>
    </row>
    <row r="220" spans="1:63" s="12" customFormat="1" ht="25.9" customHeight="1">
      <c r="A220" s="12"/>
      <c r="B220" s="197"/>
      <c r="C220" s="198"/>
      <c r="D220" s="199" t="s">
        <v>70</v>
      </c>
      <c r="E220" s="200" t="s">
        <v>302</v>
      </c>
      <c r="F220" s="200" t="s">
        <v>303</v>
      </c>
      <c r="G220" s="198"/>
      <c r="H220" s="198"/>
      <c r="I220" s="201"/>
      <c r="J220" s="202">
        <f>BK220</f>
        <v>0</v>
      </c>
      <c r="K220" s="198"/>
      <c r="L220" s="203"/>
      <c r="M220" s="204"/>
      <c r="N220" s="205"/>
      <c r="O220" s="205"/>
      <c r="P220" s="206">
        <f>P221+P227</f>
        <v>0</v>
      </c>
      <c r="Q220" s="205"/>
      <c r="R220" s="206">
        <f>R221+R227</f>
        <v>0.01035</v>
      </c>
      <c r="S220" s="205"/>
      <c r="T220" s="207">
        <f>T221+T227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8" t="s">
        <v>153</v>
      </c>
      <c r="AT220" s="209" t="s">
        <v>70</v>
      </c>
      <c r="AU220" s="209" t="s">
        <v>71</v>
      </c>
      <c r="AY220" s="208" t="s">
        <v>130</v>
      </c>
      <c r="BK220" s="210">
        <f>BK221+BK227</f>
        <v>0</v>
      </c>
    </row>
    <row r="221" spans="1:63" s="12" customFormat="1" ht="22.8" customHeight="1">
      <c r="A221" s="12"/>
      <c r="B221" s="197"/>
      <c r="C221" s="198"/>
      <c r="D221" s="199" t="s">
        <v>70</v>
      </c>
      <c r="E221" s="211" t="s">
        <v>523</v>
      </c>
      <c r="F221" s="211" t="s">
        <v>524</v>
      </c>
      <c r="G221" s="198"/>
      <c r="H221" s="198"/>
      <c r="I221" s="201"/>
      <c r="J221" s="212">
        <f>BK221</f>
        <v>0</v>
      </c>
      <c r="K221" s="198"/>
      <c r="L221" s="203"/>
      <c r="M221" s="204"/>
      <c r="N221" s="205"/>
      <c r="O221" s="205"/>
      <c r="P221" s="206">
        <f>SUM(P222:P226)</f>
        <v>0</v>
      </c>
      <c r="Q221" s="205"/>
      <c r="R221" s="206">
        <f>SUM(R222:R226)</f>
        <v>0.01035</v>
      </c>
      <c r="S221" s="205"/>
      <c r="T221" s="207">
        <f>SUM(T222:T226)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8" t="s">
        <v>153</v>
      </c>
      <c r="AT221" s="209" t="s">
        <v>70</v>
      </c>
      <c r="AU221" s="209" t="s">
        <v>78</v>
      </c>
      <c r="AY221" s="208" t="s">
        <v>130</v>
      </c>
      <c r="BK221" s="210">
        <f>SUM(BK222:BK226)</f>
        <v>0</v>
      </c>
    </row>
    <row r="222" spans="1:65" s="2" customFormat="1" ht="55.5" customHeight="1">
      <c r="A222" s="39"/>
      <c r="B222" s="40"/>
      <c r="C222" s="213" t="s">
        <v>525</v>
      </c>
      <c r="D222" s="213" t="s">
        <v>133</v>
      </c>
      <c r="E222" s="214" t="s">
        <v>526</v>
      </c>
      <c r="F222" s="215" t="s">
        <v>527</v>
      </c>
      <c r="G222" s="216" t="s">
        <v>197</v>
      </c>
      <c r="H222" s="217">
        <v>150</v>
      </c>
      <c r="I222" s="218"/>
      <c r="J222" s="219">
        <f>ROUND(I222*H222,2)</f>
        <v>0</v>
      </c>
      <c r="K222" s="215" t="s">
        <v>148</v>
      </c>
      <c r="L222" s="45"/>
      <c r="M222" s="220" t="s">
        <v>19</v>
      </c>
      <c r="N222" s="221" t="s">
        <v>42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309</v>
      </c>
      <c r="AT222" s="224" t="s">
        <v>133</v>
      </c>
      <c r="AU222" s="224" t="s">
        <v>80</v>
      </c>
      <c r="AY222" s="18" t="s">
        <v>130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78</v>
      </c>
      <c r="BK222" s="225">
        <f>ROUND(I222*H222,2)</f>
        <v>0</v>
      </c>
      <c r="BL222" s="18" t="s">
        <v>309</v>
      </c>
      <c r="BM222" s="224" t="s">
        <v>528</v>
      </c>
    </row>
    <row r="223" spans="1:47" s="2" customFormat="1" ht="12">
      <c r="A223" s="39"/>
      <c r="B223" s="40"/>
      <c r="C223" s="41"/>
      <c r="D223" s="249" t="s">
        <v>150</v>
      </c>
      <c r="E223" s="41"/>
      <c r="F223" s="250" t="s">
        <v>529</v>
      </c>
      <c r="G223" s="41"/>
      <c r="H223" s="41"/>
      <c r="I223" s="251"/>
      <c r="J223" s="41"/>
      <c r="K223" s="41"/>
      <c r="L223" s="45"/>
      <c r="M223" s="252"/>
      <c r="N223" s="253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150</v>
      </c>
      <c r="AU223" s="18" t="s">
        <v>80</v>
      </c>
    </row>
    <row r="224" spans="1:51" s="13" customFormat="1" ht="12">
      <c r="A224" s="13"/>
      <c r="B224" s="226"/>
      <c r="C224" s="227"/>
      <c r="D224" s="228" t="s">
        <v>140</v>
      </c>
      <c r="E224" s="229" t="s">
        <v>19</v>
      </c>
      <c r="F224" s="230" t="s">
        <v>312</v>
      </c>
      <c r="G224" s="227"/>
      <c r="H224" s="231">
        <v>150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140</v>
      </c>
      <c r="AU224" s="237" t="s">
        <v>80</v>
      </c>
      <c r="AV224" s="13" t="s">
        <v>80</v>
      </c>
      <c r="AW224" s="13" t="s">
        <v>33</v>
      </c>
      <c r="AX224" s="13" t="s">
        <v>78</v>
      </c>
      <c r="AY224" s="237" t="s">
        <v>130</v>
      </c>
    </row>
    <row r="225" spans="1:65" s="2" customFormat="1" ht="24.15" customHeight="1">
      <c r="A225" s="39"/>
      <c r="B225" s="40"/>
      <c r="C225" s="258" t="s">
        <v>530</v>
      </c>
      <c r="D225" s="258" t="s">
        <v>302</v>
      </c>
      <c r="E225" s="259" t="s">
        <v>531</v>
      </c>
      <c r="F225" s="260" t="s">
        <v>532</v>
      </c>
      <c r="G225" s="261" t="s">
        <v>197</v>
      </c>
      <c r="H225" s="262">
        <v>172.5</v>
      </c>
      <c r="I225" s="263"/>
      <c r="J225" s="264">
        <f>ROUND(I225*H225,2)</f>
        <v>0</v>
      </c>
      <c r="K225" s="260" t="s">
        <v>148</v>
      </c>
      <c r="L225" s="265"/>
      <c r="M225" s="266" t="s">
        <v>19</v>
      </c>
      <c r="N225" s="267" t="s">
        <v>42</v>
      </c>
      <c r="O225" s="85"/>
      <c r="P225" s="222">
        <f>O225*H225</f>
        <v>0</v>
      </c>
      <c r="Q225" s="222">
        <v>6E-05</v>
      </c>
      <c r="R225" s="222">
        <f>Q225*H225</f>
        <v>0.01035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533</v>
      </c>
      <c r="AT225" s="224" t="s">
        <v>302</v>
      </c>
      <c r="AU225" s="224" t="s">
        <v>80</v>
      </c>
      <c r="AY225" s="18" t="s">
        <v>130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78</v>
      </c>
      <c r="BK225" s="225">
        <f>ROUND(I225*H225,2)</f>
        <v>0</v>
      </c>
      <c r="BL225" s="18" t="s">
        <v>533</v>
      </c>
      <c r="BM225" s="224" t="s">
        <v>534</v>
      </c>
    </row>
    <row r="226" spans="1:51" s="13" customFormat="1" ht="12">
      <c r="A226" s="13"/>
      <c r="B226" s="226"/>
      <c r="C226" s="227"/>
      <c r="D226" s="228" t="s">
        <v>140</v>
      </c>
      <c r="E226" s="227"/>
      <c r="F226" s="230" t="s">
        <v>535</v>
      </c>
      <c r="G226" s="227"/>
      <c r="H226" s="231">
        <v>172.5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140</v>
      </c>
      <c r="AU226" s="237" t="s">
        <v>80</v>
      </c>
      <c r="AV226" s="13" t="s">
        <v>80</v>
      </c>
      <c r="AW226" s="13" t="s">
        <v>4</v>
      </c>
      <c r="AX226" s="13" t="s">
        <v>78</v>
      </c>
      <c r="AY226" s="237" t="s">
        <v>130</v>
      </c>
    </row>
    <row r="227" spans="1:63" s="12" customFormat="1" ht="22.8" customHeight="1">
      <c r="A227" s="12"/>
      <c r="B227" s="197"/>
      <c r="C227" s="198"/>
      <c r="D227" s="199" t="s">
        <v>70</v>
      </c>
      <c r="E227" s="211" t="s">
        <v>536</v>
      </c>
      <c r="F227" s="211" t="s">
        <v>537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SUM(P228:P229)</f>
        <v>0</v>
      </c>
      <c r="Q227" s="205"/>
      <c r="R227" s="206">
        <f>SUM(R228:R229)</f>
        <v>0</v>
      </c>
      <c r="S227" s="205"/>
      <c r="T227" s="207">
        <f>SUM(T228:T229)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153</v>
      </c>
      <c r="AT227" s="209" t="s">
        <v>70</v>
      </c>
      <c r="AU227" s="209" t="s">
        <v>78</v>
      </c>
      <c r="AY227" s="208" t="s">
        <v>130</v>
      </c>
      <c r="BK227" s="210">
        <f>SUM(BK228:BK229)</f>
        <v>0</v>
      </c>
    </row>
    <row r="228" spans="1:65" s="2" customFormat="1" ht="24.15" customHeight="1">
      <c r="A228" s="39"/>
      <c r="B228" s="40"/>
      <c r="C228" s="213" t="s">
        <v>538</v>
      </c>
      <c r="D228" s="213" t="s">
        <v>133</v>
      </c>
      <c r="E228" s="214" t="s">
        <v>539</v>
      </c>
      <c r="F228" s="215" t="s">
        <v>540</v>
      </c>
      <c r="G228" s="216" t="s">
        <v>541</v>
      </c>
      <c r="H228" s="217">
        <v>1</v>
      </c>
      <c r="I228" s="218"/>
      <c r="J228" s="219">
        <f>ROUND(I228*H228,2)</f>
        <v>0</v>
      </c>
      <c r="K228" s="215" t="s">
        <v>148</v>
      </c>
      <c r="L228" s="45"/>
      <c r="M228" s="220" t="s">
        <v>19</v>
      </c>
      <c r="N228" s="221" t="s">
        <v>42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309</v>
      </c>
      <c r="AT228" s="224" t="s">
        <v>133</v>
      </c>
      <c r="AU228" s="224" t="s">
        <v>80</v>
      </c>
      <c r="AY228" s="18" t="s">
        <v>130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78</v>
      </c>
      <c r="BK228" s="225">
        <f>ROUND(I228*H228,2)</f>
        <v>0</v>
      </c>
      <c r="BL228" s="18" t="s">
        <v>309</v>
      </c>
      <c r="BM228" s="224" t="s">
        <v>542</v>
      </c>
    </row>
    <row r="229" spans="1:47" s="2" customFormat="1" ht="12">
      <c r="A229" s="39"/>
      <c r="B229" s="40"/>
      <c r="C229" s="41"/>
      <c r="D229" s="249" t="s">
        <v>150</v>
      </c>
      <c r="E229" s="41"/>
      <c r="F229" s="250" t="s">
        <v>543</v>
      </c>
      <c r="G229" s="41"/>
      <c r="H229" s="41"/>
      <c r="I229" s="251"/>
      <c r="J229" s="41"/>
      <c r="K229" s="41"/>
      <c r="L229" s="45"/>
      <c r="M229" s="268"/>
      <c r="N229" s="269"/>
      <c r="O229" s="270"/>
      <c r="P229" s="270"/>
      <c r="Q229" s="270"/>
      <c r="R229" s="270"/>
      <c r="S229" s="270"/>
      <c r="T229" s="271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150</v>
      </c>
      <c r="AU229" s="18" t="s">
        <v>80</v>
      </c>
    </row>
    <row r="230" spans="1:31" s="2" customFormat="1" ht="6.95" customHeight="1">
      <c r="A230" s="39"/>
      <c r="B230" s="60"/>
      <c r="C230" s="61"/>
      <c r="D230" s="61"/>
      <c r="E230" s="61"/>
      <c r="F230" s="61"/>
      <c r="G230" s="61"/>
      <c r="H230" s="61"/>
      <c r="I230" s="61"/>
      <c r="J230" s="61"/>
      <c r="K230" s="61"/>
      <c r="L230" s="45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sheetProtection password="CC35" sheet="1" objects="1" scenarios="1" formatColumns="0" formatRows="0" autoFilter="0"/>
  <autoFilter ref="C97:K2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6:H86"/>
    <mergeCell ref="E88:H88"/>
    <mergeCell ref="E90:H90"/>
    <mergeCell ref="L2:V2"/>
  </mergeCells>
  <hyperlinks>
    <hyperlink ref="F102" r:id="rId1" display="https://podminky.urs.cz/item/CS_URS_2023_02/430321515"/>
    <hyperlink ref="F105" r:id="rId2" display="https://podminky.urs.cz/item/CS_URS_2023_02/431351121"/>
    <hyperlink ref="F108" r:id="rId3" display="https://podminky.urs.cz/item/CS_URS_2023_02/431351122"/>
    <hyperlink ref="F110" r:id="rId4" display="https://podminky.urs.cz/item/CS_URS_2023_02/434351141"/>
    <hyperlink ref="F113" r:id="rId5" display="https://podminky.urs.cz/item/CS_URS_2023_02/434351142"/>
    <hyperlink ref="F116" r:id="rId6" display="https://podminky.urs.cz/item/CS_URS_2023_02/611311145"/>
    <hyperlink ref="F119" r:id="rId7" display="https://podminky.urs.cz/item/CS_URS_2023_02/631311135"/>
    <hyperlink ref="F122" r:id="rId8" display="https://podminky.urs.cz/item/CS_URS_2023_02/631311224"/>
    <hyperlink ref="F132" r:id="rId9" display="https://podminky.urs.cz/item/CS_URS_2023_02/642944221"/>
    <hyperlink ref="F137" r:id="rId10" display="https://podminky.urs.cz/item/CS_URS_2023_02/998011002"/>
    <hyperlink ref="F141" r:id="rId11" display="https://podminky.urs.cz/item/CS_URS_2023_02/762621130"/>
    <hyperlink ref="F146" r:id="rId12" display="https://podminky.urs.cz/item/CS_URS_2023_02/771274123"/>
    <hyperlink ref="F151" r:id="rId13" display="https://podminky.urs.cz/item/CS_URS_2023_02/771274242"/>
    <hyperlink ref="F155" r:id="rId14" display="https://podminky.urs.cz/item/CS_URS_2023_02/771474213"/>
    <hyperlink ref="F159" r:id="rId15" display="https://podminky.urs.cz/item/CS_URS_2023_02/771574536"/>
    <hyperlink ref="F164" r:id="rId16" display="https://podminky.urs.cz/item/CS_URS_2023_02/998771102"/>
    <hyperlink ref="F167" r:id="rId17" display="https://podminky.urs.cz/item/CS_URS_2023_02/777111121"/>
    <hyperlink ref="F169" r:id="rId18" display="https://podminky.urs.cz/item/CS_URS_2023_02/777111123"/>
    <hyperlink ref="F188" r:id="rId19" display="https://podminky.urs.cz/item/CS_URS_2023_02/998777102"/>
    <hyperlink ref="F191" r:id="rId20" display="https://podminky.urs.cz/item/CS_URS_2023_02/781121011"/>
    <hyperlink ref="F194" r:id="rId21" display="https://podminky.urs.cz/item/CS_URS_2023_02/781473114"/>
    <hyperlink ref="F201" r:id="rId22" display="https://podminky.urs.cz/item/CS_URS_2023_02/781492211"/>
    <hyperlink ref="F207" r:id="rId23" display="https://podminky.urs.cz/item/CS_URS_2023_02/784111031"/>
    <hyperlink ref="F210" r:id="rId24" display="https://podminky.urs.cz/item/CS_URS_2023_02/784111037"/>
    <hyperlink ref="F213" r:id="rId25" display="https://podminky.urs.cz/item/CS_URS_2023_02/784181101"/>
    <hyperlink ref="F215" r:id="rId26" display="https://podminky.urs.cz/item/CS_URS_2023_02/784181107"/>
    <hyperlink ref="F217" r:id="rId27" display="https://podminky.urs.cz/item/CS_URS_2023_02/784211001"/>
    <hyperlink ref="F219" r:id="rId28" display="https://podminky.urs.cz/item/CS_URS_2023_02/784211017"/>
    <hyperlink ref="F223" r:id="rId29" display="https://podminky.urs.cz/item/CS_URS_2023_02/210801311"/>
    <hyperlink ref="F229" r:id="rId30" display="https://podminky.urs.cz/item/CS_URS_2023_02/5801060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80</v>
      </c>
    </row>
    <row r="4" spans="2:46" s="1" customFormat="1" ht="24.95" customHeight="1">
      <c r="B4" s="21"/>
      <c r="D4" s="141" t="s">
        <v>95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ZŠ F-M, El. Krásnohorské 2254 - školní kuchyně - II. etapa - rekonstrukce podlahy v kuchyni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96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544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21. 11. 2023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ROUND(J87,2)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ROUND((SUM(BE87:BE171)),2)</f>
        <v>0</v>
      </c>
      <c r="G33" s="39"/>
      <c r="H33" s="39"/>
      <c r="I33" s="158">
        <v>0.21</v>
      </c>
      <c r="J33" s="157">
        <f>ROUND(((SUM(BE87:BE171))*I33),2)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43</v>
      </c>
      <c r="F34" s="157">
        <f>ROUND((SUM(BF87:BF171)),2)</f>
        <v>0</v>
      </c>
      <c r="G34" s="39"/>
      <c r="H34" s="39"/>
      <c r="I34" s="158">
        <v>0.15</v>
      </c>
      <c r="J34" s="157">
        <f>ROUND(((SUM(BF87:BF171))*I34),2)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44</v>
      </c>
      <c r="F35" s="157">
        <f>ROUND((SUM(BG87:BG171)),2)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45</v>
      </c>
      <c r="F36" s="157">
        <f>ROUND((SUM(BH87:BH171)),2)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ROUND((SUM(BI87:BI171)),2)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100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0" t="str">
        <f>E7</f>
        <v>ZŠ F-M, El. Krásnohorské 2254 - školní kuchyně - II. etapa - rekonstrukce podlahy v kuchyni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D 1.4 - Technika prostředí staveb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p.č. 5319/72, k.ú. Frýdek</v>
      </c>
      <c r="G52" s="41"/>
      <c r="H52" s="41"/>
      <c r="I52" s="33" t="s">
        <v>23</v>
      </c>
      <c r="J52" s="73" t="str">
        <f>IF(J12="","",J12)</f>
        <v>21. 11. 2023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Frýdek-Místek</v>
      </c>
      <c r="G54" s="41"/>
      <c r="H54" s="41"/>
      <c r="I54" s="33" t="s">
        <v>31</v>
      </c>
      <c r="J54" s="37" t="str">
        <f>E21</f>
        <v>BENEPRO, a.s.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BENEPRO, a.s.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101</v>
      </c>
      <c r="D57" s="172"/>
      <c r="E57" s="172"/>
      <c r="F57" s="172"/>
      <c r="G57" s="172"/>
      <c r="H57" s="172"/>
      <c r="I57" s="172"/>
      <c r="J57" s="173" t="s">
        <v>102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103</v>
      </c>
    </row>
    <row r="60" spans="1:31" s="9" customFormat="1" ht="24.95" customHeight="1">
      <c r="A60" s="9"/>
      <c r="B60" s="175"/>
      <c r="C60" s="176"/>
      <c r="D60" s="177" t="s">
        <v>104</v>
      </c>
      <c r="E60" s="178"/>
      <c r="F60" s="178"/>
      <c r="G60" s="178"/>
      <c r="H60" s="178"/>
      <c r="I60" s="178"/>
      <c r="J60" s="179">
        <f>J88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106</v>
      </c>
      <c r="E61" s="183"/>
      <c r="F61" s="183"/>
      <c r="G61" s="183"/>
      <c r="H61" s="183"/>
      <c r="I61" s="183"/>
      <c r="J61" s="184">
        <f>J89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107</v>
      </c>
      <c r="E62" s="183"/>
      <c r="F62" s="183"/>
      <c r="G62" s="183"/>
      <c r="H62" s="183"/>
      <c r="I62" s="183"/>
      <c r="J62" s="184">
        <f>J106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75"/>
      <c r="C63" s="176"/>
      <c r="D63" s="177" t="s">
        <v>108</v>
      </c>
      <c r="E63" s="178"/>
      <c r="F63" s="178"/>
      <c r="G63" s="178"/>
      <c r="H63" s="178"/>
      <c r="I63" s="178"/>
      <c r="J63" s="179">
        <f>J117</f>
        <v>0</v>
      </c>
      <c r="K63" s="176"/>
      <c r="L63" s="18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81"/>
      <c r="C64" s="126"/>
      <c r="D64" s="182" t="s">
        <v>545</v>
      </c>
      <c r="E64" s="183"/>
      <c r="F64" s="183"/>
      <c r="G64" s="183"/>
      <c r="H64" s="183"/>
      <c r="I64" s="183"/>
      <c r="J64" s="184">
        <f>J118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1"/>
      <c r="C65" s="126"/>
      <c r="D65" s="182" t="s">
        <v>546</v>
      </c>
      <c r="E65" s="183"/>
      <c r="F65" s="183"/>
      <c r="G65" s="183"/>
      <c r="H65" s="183"/>
      <c r="I65" s="183"/>
      <c r="J65" s="184">
        <f>J122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547</v>
      </c>
      <c r="E66" s="183"/>
      <c r="F66" s="183"/>
      <c r="G66" s="183"/>
      <c r="H66" s="183"/>
      <c r="I66" s="183"/>
      <c r="J66" s="184">
        <f>J152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110</v>
      </c>
      <c r="E67" s="183"/>
      <c r="F67" s="183"/>
      <c r="G67" s="183"/>
      <c r="H67" s="183"/>
      <c r="I67" s="183"/>
      <c r="J67" s="184">
        <f>J158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pans="1:31" s="2" customFormat="1" ht="6.95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24.95" customHeight="1">
      <c r="A74" s="39"/>
      <c r="B74" s="40"/>
      <c r="C74" s="24" t="s">
        <v>115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6.25" customHeight="1">
      <c r="A77" s="39"/>
      <c r="B77" s="40"/>
      <c r="C77" s="41"/>
      <c r="D77" s="41"/>
      <c r="E77" s="170" t="str">
        <f>E7</f>
        <v>ZŠ F-M, El. Krásnohorské 2254 - školní kuchyně - II. etapa - rekonstrukce podlahy v kuchyni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96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E9</f>
        <v>D 1.4 - Technika prostředí staveb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F12</f>
        <v>p.č. 5319/72, k.ú. Frýdek</v>
      </c>
      <c r="G81" s="41"/>
      <c r="H81" s="41"/>
      <c r="I81" s="33" t="s">
        <v>23</v>
      </c>
      <c r="J81" s="73" t="str">
        <f>IF(J12="","",J12)</f>
        <v>21. 11. 2023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E15</f>
        <v>Statutární město Frýdek-Místek</v>
      </c>
      <c r="G83" s="41"/>
      <c r="H83" s="41"/>
      <c r="I83" s="33" t="s">
        <v>31</v>
      </c>
      <c r="J83" s="37" t="str">
        <f>E21</f>
        <v>BENEPRO, a.s.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IF(E18="","",E18)</f>
        <v>Vyplň údaj</v>
      </c>
      <c r="G84" s="41"/>
      <c r="H84" s="41"/>
      <c r="I84" s="33" t="s">
        <v>34</v>
      </c>
      <c r="J84" s="37" t="str">
        <f>E24</f>
        <v>BENEPRO, a.s.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116</v>
      </c>
      <c r="D86" s="189" t="s">
        <v>56</v>
      </c>
      <c r="E86" s="189" t="s">
        <v>52</v>
      </c>
      <c r="F86" s="189" t="s">
        <v>53</v>
      </c>
      <c r="G86" s="189" t="s">
        <v>117</v>
      </c>
      <c r="H86" s="189" t="s">
        <v>118</v>
      </c>
      <c r="I86" s="189" t="s">
        <v>119</v>
      </c>
      <c r="J86" s="189" t="s">
        <v>102</v>
      </c>
      <c r="K86" s="190" t="s">
        <v>120</v>
      </c>
      <c r="L86" s="191"/>
      <c r="M86" s="93" t="s">
        <v>19</v>
      </c>
      <c r="N86" s="94" t="s">
        <v>41</v>
      </c>
      <c r="O86" s="94" t="s">
        <v>121</v>
      </c>
      <c r="P86" s="94" t="s">
        <v>122</v>
      </c>
      <c r="Q86" s="94" t="s">
        <v>123</v>
      </c>
      <c r="R86" s="94" t="s">
        <v>124</v>
      </c>
      <c r="S86" s="94" t="s">
        <v>125</v>
      </c>
      <c r="T86" s="95" t="s">
        <v>126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127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P88+P117</f>
        <v>0</v>
      </c>
      <c r="Q87" s="97"/>
      <c r="R87" s="194">
        <f>R88+R117</f>
        <v>0.413019</v>
      </c>
      <c r="S87" s="97"/>
      <c r="T87" s="195">
        <f>T88+T117</f>
        <v>15.235798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70</v>
      </c>
      <c r="AU87" s="18" t="s">
        <v>103</v>
      </c>
      <c r="BK87" s="196">
        <f>BK88+BK117</f>
        <v>0</v>
      </c>
    </row>
    <row r="88" spans="1:63" s="12" customFormat="1" ht="25.9" customHeight="1">
      <c r="A88" s="12"/>
      <c r="B88" s="197"/>
      <c r="C88" s="198"/>
      <c r="D88" s="199" t="s">
        <v>70</v>
      </c>
      <c r="E88" s="200" t="s">
        <v>128</v>
      </c>
      <c r="F88" s="200" t="s">
        <v>129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P89+P106</f>
        <v>0</v>
      </c>
      <c r="Q88" s="205"/>
      <c r="R88" s="206">
        <f>R89+R106</f>
        <v>0</v>
      </c>
      <c r="S88" s="205"/>
      <c r="T88" s="207">
        <f>T89+T106</f>
        <v>14.875300000000001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78</v>
      </c>
      <c r="AT88" s="209" t="s">
        <v>70</v>
      </c>
      <c r="AU88" s="209" t="s">
        <v>71</v>
      </c>
      <c r="AY88" s="208" t="s">
        <v>130</v>
      </c>
      <c r="BK88" s="210">
        <f>BK89+BK106</f>
        <v>0</v>
      </c>
    </row>
    <row r="89" spans="1:63" s="12" customFormat="1" ht="22.8" customHeight="1">
      <c r="A89" s="12"/>
      <c r="B89" s="197"/>
      <c r="C89" s="198"/>
      <c r="D89" s="199" t="s">
        <v>70</v>
      </c>
      <c r="E89" s="211" t="s">
        <v>144</v>
      </c>
      <c r="F89" s="211" t="s">
        <v>145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SUM(P90:P105)</f>
        <v>0</v>
      </c>
      <c r="Q89" s="205"/>
      <c r="R89" s="206">
        <f>SUM(R90:R105)</f>
        <v>0</v>
      </c>
      <c r="S89" s="205"/>
      <c r="T89" s="207">
        <f>SUM(T90:T105)</f>
        <v>14.875300000000001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78</v>
      </c>
      <c r="AT89" s="209" t="s">
        <v>70</v>
      </c>
      <c r="AU89" s="209" t="s">
        <v>78</v>
      </c>
      <c r="AY89" s="208" t="s">
        <v>130</v>
      </c>
      <c r="BK89" s="210">
        <f>SUM(BK90:BK105)</f>
        <v>0</v>
      </c>
    </row>
    <row r="90" spans="1:65" s="2" customFormat="1" ht="24.15" customHeight="1">
      <c r="A90" s="39"/>
      <c r="B90" s="40"/>
      <c r="C90" s="213" t="s">
        <v>78</v>
      </c>
      <c r="D90" s="213" t="s">
        <v>133</v>
      </c>
      <c r="E90" s="214" t="s">
        <v>548</v>
      </c>
      <c r="F90" s="215" t="s">
        <v>549</v>
      </c>
      <c r="G90" s="216" t="s">
        <v>156</v>
      </c>
      <c r="H90" s="217">
        <v>9.15</v>
      </c>
      <c r="I90" s="218"/>
      <c r="J90" s="219">
        <f>ROUND(I90*H90,2)</f>
        <v>0</v>
      </c>
      <c r="K90" s="215" t="s">
        <v>148</v>
      </c>
      <c r="L90" s="45"/>
      <c r="M90" s="220" t="s">
        <v>19</v>
      </c>
      <c r="N90" s="221" t="s">
        <v>42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1.6</v>
      </c>
      <c r="T90" s="223">
        <f>S90*H90</f>
        <v>14.64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138</v>
      </c>
      <c r="AT90" s="224" t="s">
        <v>133</v>
      </c>
      <c r="AU90" s="224" t="s">
        <v>80</v>
      </c>
      <c r="AY90" s="18" t="s">
        <v>130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78</v>
      </c>
      <c r="BK90" s="225">
        <f>ROUND(I90*H90,2)</f>
        <v>0</v>
      </c>
      <c r="BL90" s="18" t="s">
        <v>138</v>
      </c>
      <c r="BM90" s="224" t="s">
        <v>550</v>
      </c>
    </row>
    <row r="91" spans="1:47" s="2" customFormat="1" ht="12">
      <c r="A91" s="39"/>
      <c r="B91" s="40"/>
      <c r="C91" s="41"/>
      <c r="D91" s="249" t="s">
        <v>150</v>
      </c>
      <c r="E91" s="41"/>
      <c r="F91" s="250" t="s">
        <v>551</v>
      </c>
      <c r="G91" s="41"/>
      <c r="H91" s="41"/>
      <c r="I91" s="251"/>
      <c r="J91" s="41"/>
      <c r="K91" s="41"/>
      <c r="L91" s="45"/>
      <c r="M91" s="252"/>
      <c r="N91" s="253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150</v>
      </c>
      <c r="AU91" s="18" t="s">
        <v>80</v>
      </c>
    </row>
    <row r="92" spans="1:51" s="13" customFormat="1" ht="12">
      <c r="A92" s="13"/>
      <c r="B92" s="226"/>
      <c r="C92" s="227"/>
      <c r="D92" s="228" t="s">
        <v>140</v>
      </c>
      <c r="E92" s="229" t="s">
        <v>19</v>
      </c>
      <c r="F92" s="230" t="s">
        <v>552</v>
      </c>
      <c r="G92" s="227"/>
      <c r="H92" s="231">
        <v>0.27</v>
      </c>
      <c r="I92" s="232"/>
      <c r="J92" s="227"/>
      <c r="K92" s="227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140</v>
      </c>
      <c r="AU92" s="237" t="s">
        <v>80</v>
      </c>
      <c r="AV92" s="13" t="s">
        <v>80</v>
      </c>
      <c r="AW92" s="13" t="s">
        <v>33</v>
      </c>
      <c r="AX92" s="13" t="s">
        <v>71</v>
      </c>
      <c r="AY92" s="237" t="s">
        <v>130</v>
      </c>
    </row>
    <row r="93" spans="1:51" s="13" customFormat="1" ht="12">
      <c r="A93" s="13"/>
      <c r="B93" s="226"/>
      <c r="C93" s="227"/>
      <c r="D93" s="228" t="s">
        <v>140</v>
      </c>
      <c r="E93" s="229" t="s">
        <v>19</v>
      </c>
      <c r="F93" s="230" t="s">
        <v>553</v>
      </c>
      <c r="G93" s="227"/>
      <c r="H93" s="231">
        <v>6.52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140</v>
      </c>
      <c r="AU93" s="237" t="s">
        <v>80</v>
      </c>
      <c r="AV93" s="13" t="s">
        <v>80</v>
      </c>
      <c r="AW93" s="13" t="s">
        <v>33</v>
      </c>
      <c r="AX93" s="13" t="s">
        <v>71</v>
      </c>
      <c r="AY93" s="237" t="s">
        <v>130</v>
      </c>
    </row>
    <row r="94" spans="1:51" s="13" customFormat="1" ht="12">
      <c r="A94" s="13"/>
      <c r="B94" s="226"/>
      <c r="C94" s="227"/>
      <c r="D94" s="228" t="s">
        <v>140</v>
      </c>
      <c r="E94" s="229" t="s">
        <v>19</v>
      </c>
      <c r="F94" s="230" t="s">
        <v>554</v>
      </c>
      <c r="G94" s="227"/>
      <c r="H94" s="231">
        <v>2.36</v>
      </c>
      <c r="I94" s="232"/>
      <c r="J94" s="227"/>
      <c r="K94" s="227"/>
      <c r="L94" s="233"/>
      <c r="M94" s="234"/>
      <c r="N94" s="235"/>
      <c r="O94" s="235"/>
      <c r="P94" s="235"/>
      <c r="Q94" s="235"/>
      <c r="R94" s="235"/>
      <c r="S94" s="235"/>
      <c r="T94" s="23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7" t="s">
        <v>140</v>
      </c>
      <c r="AU94" s="237" t="s">
        <v>80</v>
      </c>
      <c r="AV94" s="13" t="s">
        <v>80</v>
      </c>
      <c r="AW94" s="13" t="s">
        <v>33</v>
      </c>
      <c r="AX94" s="13" t="s">
        <v>71</v>
      </c>
      <c r="AY94" s="237" t="s">
        <v>130</v>
      </c>
    </row>
    <row r="95" spans="1:51" s="14" customFormat="1" ht="12">
      <c r="A95" s="14"/>
      <c r="B95" s="238"/>
      <c r="C95" s="239"/>
      <c r="D95" s="228" t="s">
        <v>140</v>
      </c>
      <c r="E95" s="240" t="s">
        <v>19</v>
      </c>
      <c r="F95" s="241" t="s">
        <v>143</v>
      </c>
      <c r="G95" s="239"/>
      <c r="H95" s="242">
        <v>9.15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8" t="s">
        <v>140</v>
      </c>
      <c r="AU95" s="248" t="s">
        <v>80</v>
      </c>
      <c r="AV95" s="14" t="s">
        <v>138</v>
      </c>
      <c r="AW95" s="14" t="s">
        <v>33</v>
      </c>
      <c r="AX95" s="14" t="s">
        <v>78</v>
      </c>
      <c r="AY95" s="248" t="s">
        <v>130</v>
      </c>
    </row>
    <row r="96" spans="1:65" s="2" customFormat="1" ht="24.15" customHeight="1">
      <c r="A96" s="39"/>
      <c r="B96" s="40"/>
      <c r="C96" s="213" t="s">
        <v>80</v>
      </c>
      <c r="D96" s="213" t="s">
        <v>133</v>
      </c>
      <c r="E96" s="214" t="s">
        <v>555</v>
      </c>
      <c r="F96" s="215" t="s">
        <v>556</v>
      </c>
      <c r="G96" s="216" t="s">
        <v>197</v>
      </c>
      <c r="H96" s="217">
        <v>20.1</v>
      </c>
      <c r="I96" s="218"/>
      <c r="J96" s="219">
        <f>ROUND(I96*H96,2)</f>
        <v>0</v>
      </c>
      <c r="K96" s="215" t="s">
        <v>148</v>
      </c>
      <c r="L96" s="45"/>
      <c r="M96" s="220" t="s">
        <v>19</v>
      </c>
      <c r="N96" s="221" t="s">
        <v>42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0.003</v>
      </c>
      <c r="T96" s="223">
        <f>S96*H96</f>
        <v>0.060300000000000006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138</v>
      </c>
      <c r="AT96" s="224" t="s">
        <v>133</v>
      </c>
      <c r="AU96" s="224" t="s">
        <v>80</v>
      </c>
      <c r="AY96" s="18" t="s">
        <v>130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78</v>
      </c>
      <c r="BK96" s="225">
        <f>ROUND(I96*H96,2)</f>
        <v>0</v>
      </c>
      <c r="BL96" s="18" t="s">
        <v>138</v>
      </c>
      <c r="BM96" s="224" t="s">
        <v>557</v>
      </c>
    </row>
    <row r="97" spans="1:47" s="2" customFormat="1" ht="12">
      <c r="A97" s="39"/>
      <c r="B97" s="40"/>
      <c r="C97" s="41"/>
      <c r="D97" s="249" t="s">
        <v>150</v>
      </c>
      <c r="E97" s="41"/>
      <c r="F97" s="250" t="s">
        <v>558</v>
      </c>
      <c r="G97" s="41"/>
      <c r="H97" s="41"/>
      <c r="I97" s="251"/>
      <c r="J97" s="41"/>
      <c r="K97" s="41"/>
      <c r="L97" s="45"/>
      <c r="M97" s="252"/>
      <c r="N97" s="253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150</v>
      </c>
      <c r="AU97" s="18" t="s">
        <v>80</v>
      </c>
    </row>
    <row r="98" spans="1:51" s="13" customFormat="1" ht="12">
      <c r="A98" s="13"/>
      <c r="B98" s="226"/>
      <c r="C98" s="227"/>
      <c r="D98" s="228" t="s">
        <v>140</v>
      </c>
      <c r="E98" s="229" t="s">
        <v>19</v>
      </c>
      <c r="F98" s="230" t="s">
        <v>559</v>
      </c>
      <c r="G98" s="227"/>
      <c r="H98" s="231">
        <v>3.3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140</v>
      </c>
      <c r="AU98" s="237" t="s">
        <v>80</v>
      </c>
      <c r="AV98" s="13" t="s">
        <v>80</v>
      </c>
      <c r="AW98" s="13" t="s">
        <v>33</v>
      </c>
      <c r="AX98" s="13" t="s">
        <v>71</v>
      </c>
      <c r="AY98" s="237" t="s">
        <v>130</v>
      </c>
    </row>
    <row r="99" spans="1:51" s="13" customFormat="1" ht="12">
      <c r="A99" s="13"/>
      <c r="B99" s="226"/>
      <c r="C99" s="227"/>
      <c r="D99" s="228" t="s">
        <v>140</v>
      </c>
      <c r="E99" s="229" t="s">
        <v>19</v>
      </c>
      <c r="F99" s="230" t="s">
        <v>560</v>
      </c>
      <c r="G99" s="227"/>
      <c r="H99" s="231">
        <v>13.8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140</v>
      </c>
      <c r="AU99" s="237" t="s">
        <v>80</v>
      </c>
      <c r="AV99" s="13" t="s">
        <v>80</v>
      </c>
      <c r="AW99" s="13" t="s">
        <v>33</v>
      </c>
      <c r="AX99" s="13" t="s">
        <v>71</v>
      </c>
      <c r="AY99" s="237" t="s">
        <v>130</v>
      </c>
    </row>
    <row r="100" spans="1:51" s="13" customFormat="1" ht="12">
      <c r="A100" s="13"/>
      <c r="B100" s="226"/>
      <c r="C100" s="227"/>
      <c r="D100" s="228" t="s">
        <v>140</v>
      </c>
      <c r="E100" s="229" t="s">
        <v>19</v>
      </c>
      <c r="F100" s="230" t="s">
        <v>561</v>
      </c>
      <c r="G100" s="227"/>
      <c r="H100" s="231">
        <v>1.5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140</v>
      </c>
      <c r="AU100" s="237" t="s">
        <v>80</v>
      </c>
      <c r="AV100" s="13" t="s">
        <v>80</v>
      </c>
      <c r="AW100" s="13" t="s">
        <v>33</v>
      </c>
      <c r="AX100" s="13" t="s">
        <v>71</v>
      </c>
      <c r="AY100" s="237" t="s">
        <v>130</v>
      </c>
    </row>
    <row r="101" spans="1:51" s="13" customFormat="1" ht="12">
      <c r="A101" s="13"/>
      <c r="B101" s="226"/>
      <c r="C101" s="227"/>
      <c r="D101" s="228" t="s">
        <v>140</v>
      </c>
      <c r="E101" s="229" t="s">
        <v>19</v>
      </c>
      <c r="F101" s="230" t="s">
        <v>562</v>
      </c>
      <c r="G101" s="227"/>
      <c r="H101" s="231">
        <v>1.5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140</v>
      </c>
      <c r="AU101" s="237" t="s">
        <v>80</v>
      </c>
      <c r="AV101" s="13" t="s">
        <v>80</v>
      </c>
      <c r="AW101" s="13" t="s">
        <v>33</v>
      </c>
      <c r="AX101" s="13" t="s">
        <v>71</v>
      </c>
      <c r="AY101" s="237" t="s">
        <v>130</v>
      </c>
    </row>
    <row r="102" spans="1:51" s="14" customFormat="1" ht="12">
      <c r="A102" s="14"/>
      <c r="B102" s="238"/>
      <c r="C102" s="239"/>
      <c r="D102" s="228" t="s">
        <v>140</v>
      </c>
      <c r="E102" s="240" t="s">
        <v>19</v>
      </c>
      <c r="F102" s="241" t="s">
        <v>143</v>
      </c>
      <c r="G102" s="239"/>
      <c r="H102" s="242">
        <v>20.1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8" t="s">
        <v>140</v>
      </c>
      <c r="AU102" s="248" t="s">
        <v>80</v>
      </c>
      <c r="AV102" s="14" t="s">
        <v>138</v>
      </c>
      <c r="AW102" s="14" t="s">
        <v>33</v>
      </c>
      <c r="AX102" s="14" t="s">
        <v>78</v>
      </c>
      <c r="AY102" s="248" t="s">
        <v>130</v>
      </c>
    </row>
    <row r="103" spans="1:65" s="2" customFormat="1" ht="44.25" customHeight="1">
      <c r="A103" s="39"/>
      <c r="B103" s="40"/>
      <c r="C103" s="213" t="s">
        <v>153</v>
      </c>
      <c r="D103" s="213" t="s">
        <v>133</v>
      </c>
      <c r="E103" s="214" t="s">
        <v>563</v>
      </c>
      <c r="F103" s="215" t="s">
        <v>564</v>
      </c>
      <c r="G103" s="216" t="s">
        <v>233</v>
      </c>
      <c r="H103" s="217">
        <v>7</v>
      </c>
      <c r="I103" s="218"/>
      <c r="J103" s="219">
        <f>ROUND(I103*H103,2)</f>
        <v>0</v>
      </c>
      <c r="K103" s="215" t="s">
        <v>148</v>
      </c>
      <c r="L103" s="45"/>
      <c r="M103" s="220" t="s">
        <v>19</v>
      </c>
      <c r="N103" s="221" t="s">
        <v>42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0.025</v>
      </c>
      <c r="T103" s="223">
        <f>S103*H103</f>
        <v>0.17500000000000002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138</v>
      </c>
      <c r="AT103" s="224" t="s">
        <v>133</v>
      </c>
      <c r="AU103" s="224" t="s">
        <v>80</v>
      </c>
      <c r="AY103" s="18" t="s">
        <v>130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78</v>
      </c>
      <c r="BK103" s="225">
        <f>ROUND(I103*H103,2)</f>
        <v>0</v>
      </c>
      <c r="BL103" s="18" t="s">
        <v>138</v>
      </c>
      <c r="BM103" s="224" t="s">
        <v>565</v>
      </c>
    </row>
    <row r="104" spans="1:47" s="2" customFormat="1" ht="12">
      <c r="A104" s="39"/>
      <c r="B104" s="40"/>
      <c r="C104" s="41"/>
      <c r="D104" s="249" t="s">
        <v>150</v>
      </c>
      <c r="E104" s="41"/>
      <c r="F104" s="250" t="s">
        <v>566</v>
      </c>
      <c r="G104" s="41"/>
      <c r="H104" s="41"/>
      <c r="I104" s="251"/>
      <c r="J104" s="41"/>
      <c r="K104" s="41"/>
      <c r="L104" s="45"/>
      <c r="M104" s="252"/>
      <c r="N104" s="25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150</v>
      </c>
      <c r="AU104" s="18" t="s">
        <v>80</v>
      </c>
    </row>
    <row r="105" spans="1:51" s="13" customFormat="1" ht="12">
      <c r="A105" s="13"/>
      <c r="B105" s="226"/>
      <c r="C105" s="227"/>
      <c r="D105" s="228" t="s">
        <v>140</v>
      </c>
      <c r="E105" s="229" t="s">
        <v>19</v>
      </c>
      <c r="F105" s="230" t="s">
        <v>567</v>
      </c>
      <c r="G105" s="227"/>
      <c r="H105" s="231">
        <v>7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7" t="s">
        <v>140</v>
      </c>
      <c r="AU105" s="237" t="s">
        <v>80</v>
      </c>
      <c r="AV105" s="13" t="s">
        <v>80</v>
      </c>
      <c r="AW105" s="13" t="s">
        <v>33</v>
      </c>
      <c r="AX105" s="13" t="s">
        <v>78</v>
      </c>
      <c r="AY105" s="237" t="s">
        <v>130</v>
      </c>
    </row>
    <row r="106" spans="1:63" s="12" customFormat="1" ht="22.8" customHeight="1">
      <c r="A106" s="12"/>
      <c r="B106" s="197"/>
      <c r="C106" s="198"/>
      <c r="D106" s="199" t="s">
        <v>70</v>
      </c>
      <c r="E106" s="211" t="s">
        <v>201</v>
      </c>
      <c r="F106" s="211" t="s">
        <v>202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SUM(P107:P116)</f>
        <v>0</v>
      </c>
      <c r="Q106" s="205"/>
      <c r="R106" s="206">
        <f>SUM(R107:R116)</f>
        <v>0</v>
      </c>
      <c r="S106" s="205"/>
      <c r="T106" s="207">
        <f>SUM(T107:T116)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78</v>
      </c>
      <c r="AT106" s="209" t="s">
        <v>70</v>
      </c>
      <c r="AU106" s="209" t="s">
        <v>78</v>
      </c>
      <c r="AY106" s="208" t="s">
        <v>130</v>
      </c>
      <c r="BK106" s="210">
        <f>SUM(BK107:BK116)</f>
        <v>0</v>
      </c>
    </row>
    <row r="107" spans="1:65" s="2" customFormat="1" ht="37.8" customHeight="1">
      <c r="A107" s="39"/>
      <c r="B107" s="40"/>
      <c r="C107" s="213" t="s">
        <v>138</v>
      </c>
      <c r="D107" s="213" t="s">
        <v>133</v>
      </c>
      <c r="E107" s="214" t="s">
        <v>204</v>
      </c>
      <c r="F107" s="215" t="s">
        <v>205</v>
      </c>
      <c r="G107" s="216" t="s">
        <v>206</v>
      </c>
      <c r="H107" s="217">
        <v>15.236</v>
      </c>
      <c r="I107" s="218"/>
      <c r="J107" s="219">
        <f>ROUND(I107*H107,2)</f>
        <v>0</v>
      </c>
      <c r="K107" s="215" t="s">
        <v>148</v>
      </c>
      <c r="L107" s="45"/>
      <c r="M107" s="220" t="s">
        <v>19</v>
      </c>
      <c r="N107" s="221" t="s">
        <v>42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138</v>
      </c>
      <c r="AT107" s="224" t="s">
        <v>133</v>
      </c>
      <c r="AU107" s="224" t="s">
        <v>80</v>
      </c>
      <c r="AY107" s="18" t="s">
        <v>130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78</v>
      </c>
      <c r="BK107" s="225">
        <f>ROUND(I107*H107,2)</f>
        <v>0</v>
      </c>
      <c r="BL107" s="18" t="s">
        <v>138</v>
      </c>
      <c r="BM107" s="224" t="s">
        <v>568</v>
      </c>
    </row>
    <row r="108" spans="1:47" s="2" customFormat="1" ht="12">
      <c r="A108" s="39"/>
      <c r="B108" s="40"/>
      <c r="C108" s="41"/>
      <c r="D108" s="249" t="s">
        <v>150</v>
      </c>
      <c r="E108" s="41"/>
      <c r="F108" s="250" t="s">
        <v>208</v>
      </c>
      <c r="G108" s="41"/>
      <c r="H108" s="41"/>
      <c r="I108" s="251"/>
      <c r="J108" s="41"/>
      <c r="K108" s="41"/>
      <c r="L108" s="45"/>
      <c r="M108" s="252"/>
      <c r="N108" s="25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150</v>
      </c>
      <c r="AU108" s="18" t="s">
        <v>80</v>
      </c>
    </row>
    <row r="109" spans="1:65" s="2" customFormat="1" ht="33" customHeight="1">
      <c r="A109" s="39"/>
      <c r="B109" s="40"/>
      <c r="C109" s="213" t="s">
        <v>165</v>
      </c>
      <c r="D109" s="213" t="s">
        <v>133</v>
      </c>
      <c r="E109" s="214" t="s">
        <v>210</v>
      </c>
      <c r="F109" s="215" t="s">
        <v>211</v>
      </c>
      <c r="G109" s="216" t="s">
        <v>206</v>
      </c>
      <c r="H109" s="217">
        <v>15.236</v>
      </c>
      <c r="I109" s="218"/>
      <c r="J109" s="219">
        <f>ROUND(I109*H109,2)</f>
        <v>0</v>
      </c>
      <c r="K109" s="215" t="s">
        <v>148</v>
      </c>
      <c r="L109" s="45"/>
      <c r="M109" s="220" t="s">
        <v>19</v>
      </c>
      <c r="N109" s="221" t="s">
        <v>42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138</v>
      </c>
      <c r="AT109" s="224" t="s">
        <v>133</v>
      </c>
      <c r="AU109" s="224" t="s">
        <v>80</v>
      </c>
      <c r="AY109" s="18" t="s">
        <v>130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78</v>
      </c>
      <c r="BK109" s="225">
        <f>ROUND(I109*H109,2)</f>
        <v>0</v>
      </c>
      <c r="BL109" s="18" t="s">
        <v>138</v>
      </c>
      <c r="BM109" s="224" t="s">
        <v>569</v>
      </c>
    </row>
    <row r="110" spans="1:47" s="2" customFormat="1" ht="12">
      <c r="A110" s="39"/>
      <c r="B110" s="40"/>
      <c r="C110" s="41"/>
      <c r="D110" s="249" t="s">
        <v>150</v>
      </c>
      <c r="E110" s="41"/>
      <c r="F110" s="250" t="s">
        <v>213</v>
      </c>
      <c r="G110" s="41"/>
      <c r="H110" s="41"/>
      <c r="I110" s="251"/>
      <c r="J110" s="41"/>
      <c r="K110" s="41"/>
      <c r="L110" s="45"/>
      <c r="M110" s="252"/>
      <c r="N110" s="25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150</v>
      </c>
      <c r="AU110" s="18" t="s">
        <v>80</v>
      </c>
    </row>
    <row r="111" spans="1:65" s="2" customFormat="1" ht="44.25" customHeight="1">
      <c r="A111" s="39"/>
      <c r="B111" s="40"/>
      <c r="C111" s="213" t="s">
        <v>131</v>
      </c>
      <c r="D111" s="213" t="s">
        <v>133</v>
      </c>
      <c r="E111" s="214" t="s">
        <v>215</v>
      </c>
      <c r="F111" s="215" t="s">
        <v>216</v>
      </c>
      <c r="G111" s="216" t="s">
        <v>206</v>
      </c>
      <c r="H111" s="217">
        <v>137.124</v>
      </c>
      <c r="I111" s="218"/>
      <c r="J111" s="219">
        <f>ROUND(I111*H111,2)</f>
        <v>0</v>
      </c>
      <c r="K111" s="215" t="s">
        <v>148</v>
      </c>
      <c r="L111" s="45"/>
      <c r="M111" s="220" t="s">
        <v>19</v>
      </c>
      <c r="N111" s="221" t="s">
        <v>42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138</v>
      </c>
      <c r="AT111" s="224" t="s">
        <v>133</v>
      </c>
      <c r="AU111" s="224" t="s">
        <v>80</v>
      </c>
      <c r="AY111" s="18" t="s">
        <v>130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78</v>
      </c>
      <c r="BK111" s="225">
        <f>ROUND(I111*H111,2)</f>
        <v>0</v>
      </c>
      <c r="BL111" s="18" t="s">
        <v>138</v>
      </c>
      <c r="BM111" s="224" t="s">
        <v>570</v>
      </c>
    </row>
    <row r="112" spans="1:47" s="2" customFormat="1" ht="12">
      <c r="A112" s="39"/>
      <c r="B112" s="40"/>
      <c r="C112" s="41"/>
      <c r="D112" s="249" t="s">
        <v>150</v>
      </c>
      <c r="E112" s="41"/>
      <c r="F112" s="250" t="s">
        <v>218</v>
      </c>
      <c r="G112" s="41"/>
      <c r="H112" s="41"/>
      <c r="I112" s="251"/>
      <c r="J112" s="41"/>
      <c r="K112" s="41"/>
      <c r="L112" s="45"/>
      <c r="M112" s="252"/>
      <c r="N112" s="25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150</v>
      </c>
      <c r="AU112" s="18" t="s">
        <v>80</v>
      </c>
    </row>
    <row r="113" spans="1:47" s="2" customFormat="1" ht="12">
      <c r="A113" s="39"/>
      <c r="B113" s="40"/>
      <c r="C113" s="41"/>
      <c r="D113" s="228" t="s">
        <v>219</v>
      </c>
      <c r="E113" s="41"/>
      <c r="F113" s="254" t="s">
        <v>220</v>
      </c>
      <c r="G113" s="41"/>
      <c r="H113" s="41"/>
      <c r="I113" s="251"/>
      <c r="J113" s="41"/>
      <c r="K113" s="41"/>
      <c r="L113" s="45"/>
      <c r="M113" s="252"/>
      <c r="N113" s="25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80</v>
      </c>
    </row>
    <row r="114" spans="1:51" s="13" customFormat="1" ht="12">
      <c r="A114" s="13"/>
      <c r="B114" s="226"/>
      <c r="C114" s="227"/>
      <c r="D114" s="228" t="s">
        <v>140</v>
      </c>
      <c r="E114" s="227"/>
      <c r="F114" s="230" t="s">
        <v>571</v>
      </c>
      <c r="G114" s="227"/>
      <c r="H114" s="231">
        <v>137.124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140</v>
      </c>
      <c r="AU114" s="237" t="s">
        <v>80</v>
      </c>
      <c r="AV114" s="13" t="s">
        <v>80</v>
      </c>
      <c r="AW114" s="13" t="s">
        <v>4</v>
      </c>
      <c r="AX114" s="13" t="s">
        <v>78</v>
      </c>
      <c r="AY114" s="237" t="s">
        <v>130</v>
      </c>
    </row>
    <row r="115" spans="1:65" s="2" customFormat="1" ht="49.05" customHeight="1">
      <c r="A115" s="39"/>
      <c r="B115" s="40"/>
      <c r="C115" s="213" t="s">
        <v>176</v>
      </c>
      <c r="D115" s="213" t="s">
        <v>133</v>
      </c>
      <c r="E115" s="214" t="s">
        <v>223</v>
      </c>
      <c r="F115" s="215" t="s">
        <v>224</v>
      </c>
      <c r="G115" s="216" t="s">
        <v>206</v>
      </c>
      <c r="H115" s="217">
        <v>15.236</v>
      </c>
      <c r="I115" s="218"/>
      <c r="J115" s="219">
        <f>ROUND(I115*H115,2)</f>
        <v>0</v>
      </c>
      <c r="K115" s="215" t="s">
        <v>148</v>
      </c>
      <c r="L115" s="45"/>
      <c r="M115" s="220" t="s">
        <v>19</v>
      </c>
      <c r="N115" s="221" t="s">
        <v>42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138</v>
      </c>
      <c r="AT115" s="224" t="s">
        <v>133</v>
      </c>
      <c r="AU115" s="224" t="s">
        <v>80</v>
      </c>
      <c r="AY115" s="18" t="s">
        <v>130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78</v>
      </c>
      <c r="BK115" s="225">
        <f>ROUND(I115*H115,2)</f>
        <v>0</v>
      </c>
      <c r="BL115" s="18" t="s">
        <v>138</v>
      </c>
      <c r="BM115" s="224" t="s">
        <v>572</v>
      </c>
    </row>
    <row r="116" spans="1:47" s="2" customFormat="1" ht="12">
      <c r="A116" s="39"/>
      <c r="B116" s="40"/>
      <c r="C116" s="41"/>
      <c r="D116" s="249" t="s">
        <v>150</v>
      </c>
      <c r="E116" s="41"/>
      <c r="F116" s="250" t="s">
        <v>226</v>
      </c>
      <c r="G116" s="41"/>
      <c r="H116" s="41"/>
      <c r="I116" s="251"/>
      <c r="J116" s="41"/>
      <c r="K116" s="41"/>
      <c r="L116" s="45"/>
      <c r="M116" s="252"/>
      <c r="N116" s="25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150</v>
      </c>
      <c r="AU116" s="18" t="s">
        <v>80</v>
      </c>
    </row>
    <row r="117" spans="1:63" s="12" customFormat="1" ht="25.9" customHeight="1">
      <c r="A117" s="12"/>
      <c r="B117" s="197"/>
      <c r="C117" s="198"/>
      <c r="D117" s="199" t="s">
        <v>70</v>
      </c>
      <c r="E117" s="200" t="s">
        <v>227</v>
      </c>
      <c r="F117" s="200" t="s">
        <v>228</v>
      </c>
      <c r="G117" s="198"/>
      <c r="H117" s="198"/>
      <c r="I117" s="201"/>
      <c r="J117" s="202">
        <f>BK117</f>
        <v>0</v>
      </c>
      <c r="K117" s="198"/>
      <c r="L117" s="203"/>
      <c r="M117" s="204"/>
      <c r="N117" s="205"/>
      <c r="O117" s="205"/>
      <c r="P117" s="206">
        <f>P118+P122+P152+P158</f>
        <v>0</v>
      </c>
      <c r="Q117" s="205"/>
      <c r="R117" s="206">
        <f>R118+R122+R152+R158</f>
        <v>0.413019</v>
      </c>
      <c r="S117" s="205"/>
      <c r="T117" s="207">
        <f>T118+T122+T152+T158</f>
        <v>0.360498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8" t="s">
        <v>80</v>
      </c>
      <c r="AT117" s="209" t="s">
        <v>70</v>
      </c>
      <c r="AU117" s="209" t="s">
        <v>71</v>
      </c>
      <c r="AY117" s="208" t="s">
        <v>130</v>
      </c>
      <c r="BK117" s="210">
        <f>BK118+BK122+BK152+BK158</f>
        <v>0</v>
      </c>
    </row>
    <row r="118" spans="1:63" s="12" customFormat="1" ht="22.8" customHeight="1">
      <c r="A118" s="12"/>
      <c r="B118" s="197"/>
      <c r="C118" s="198"/>
      <c r="D118" s="199" t="s">
        <v>70</v>
      </c>
      <c r="E118" s="211" t="s">
        <v>573</v>
      </c>
      <c r="F118" s="211" t="s">
        <v>574</v>
      </c>
      <c r="G118" s="198"/>
      <c r="H118" s="198"/>
      <c r="I118" s="201"/>
      <c r="J118" s="212">
        <f>BK118</f>
        <v>0</v>
      </c>
      <c r="K118" s="198"/>
      <c r="L118" s="203"/>
      <c r="M118" s="204"/>
      <c r="N118" s="205"/>
      <c r="O118" s="205"/>
      <c r="P118" s="206">
        <f>SUM(P119:P121)</f>
        <v>0</v>
      </c>
      <c r="Q118" s="205"/>
      <c r="R118" s="206">
        <f>SUM(R119:R121)</f>
        <v>0</v>
      </c>
      <c r="S118" s="205"/>
      <c r="T118" s="207">
        <f>SUM(T119:T121)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8" t="s">
        <v>80</v>
      </c>
      <c r="AT118" s="209" t="s">
        <v>70</v>
      </c>
      <c r="AU118" s="209" t="s">
        <v>78</v>
      </c>
      <c r="AY118" s="208" t="s">
        <v>130</v>
      </c>
      <c r="BK118" s="210">
        <f>SUM(BK119:BK121)</f>
        <v>0</v>
      </c>
    </row>
    <row r="119" spans="1:65" s="2" customFormat="1" ht="37.8" customHeight="1">
      <c r="A119" s="39"/>
      <c r="B119" s="40"/>
      <c r="C119" s="213" t="s">
        <v>183</v>
      </c>
      <c r="D119" s="213" t="s">
        <v>133</v>
      </c>
      <c r="E119" s="214" t="s">
        <v>575</v>
      </c>
      <c r="F119" s="215" t="s">
        <v>576</v>
      </c>
      <c r="G119" s="216" t="s">
        <v>233</v>
      </c>
      <c r="H119" s="217">
        <v>20</v>
      </c>
      <c r="I119" s="218"/>
      <c r="J119" s="219">
        <f>ROUND(I119*H119,2)</f>
        <v>0</v>
      </c>
      <c r="K119" s="215" t="s">
        <v>148</v>
      </c>
      <c r="L119" s="45"/>
      <c r="M119" s="220" t="s">
        <v>19</v>
      </c>
      <c r="N119" s="221" t="s">
        <v>42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239</v>
      </c>
      <c r="AT119" s="224" t="s">
        <v>133</v>
      </c>
      <c r="AU119" s="224" t="s">
        <v>80</v>
      </c>
      <c r="AY119" s="18" t="s">
        <v>130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78</v>
      </c>
      <c r="BK119" s="225">
        <f>ROUND(I119*H119,2)</f>
        <v>0</v>
      </c>
      <c r="BL119" s="18" t="s">
        <v>239</v>
      </c>
      <c r="BM119" s="224" t="s">
        <v>577</v>
      </c>
    </row>
    <row r="120" spans="1:47" s="2" customFormat="1" ht="12">
      <c r="A120" s="39"/>
      <c r="B120" s="40"/>
      <c r="C120" s="41"/>
      <c r="D120" s="249" t="s">
        <v>150</v>
      </c>
      <c r="E120" s="41"/>
      <c r="F120" s="250" t="s">
        <v>578</v>
      </c>
      <c r="G120" s="41"/>
      <c r="H120" s="41"/>
      <c r="I120" s="251"/>
      <c r="J120" s="41"/>
      <c r="K120" s="41"/>
      <c r="L120" s="45"/>
      <c r="M120" s="252"/>
      <c r="N120" s="253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150</v>
      </c>
      <c r="AU120" s="18" t="s">
        <v>80</v>
      </c>
    </row>
    <row r="121" spans="1:51" s="13" customFormat="1" ht="12">
      <c r="A121" s="13"/>
      <c r="B121" s="226"/>
      <c r="C121" s="227"/>
      <c r="D121" s="228" t="s">
        <v>140</v>
      </c>
      <c r="E121" s="229" t="s">
        <v>19</v>
      </c>
      <c r="F121" s="230" t="s">
        <v>579</v>
      </c>
      <c r="G121" s="227"/>
      <c r="H121" s="231">
        <v>20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140</v>
      </c>
      <c r="AU121" s="237" t="s">
        <v>80</v>
      </c>
      <c r="AV121" s="13" t="s">
        <v>80</v>
      </c>
      <c r="AW121" s="13" t="s">
        <v>33</v>
      </c>
      <c r="AX121" s="13" t="s">
        <v>78</v>
      </c>
      <c r="AY121" s="237" t="s">
        <v>130</v>
      </c>
    </row>
    <row r="122" spans="1:63" s="12" customFormat="1" ht="22.8" customHeight="1">
      <c r="A122" s="12"/>
      <c r="B122" s="197"/>
      <c r="C122" s="198"/>
      <c r="D122" s="199" t="s">
        <v>70</v>
      </c>
      <c r="E122" s="211" t="s">
        <v>580</v>
      </c>
      <c r="F122" s="211" t="s">
        <v>581</v>
      </c>
      <c r="G122" s="198"/>
      <c r="H122" s="198"/>
      <c r="I122" s="201"/>
      <c r="J122" s="212">
        <f>BK122</f>
        <v>0</v>
      </c>
      <c r="K122" s="198"/>
      <c r="L122" s="203"/>
      <c r="M122" s="204"/>
      <c r="N122" s="205"/>
      <c r="O122" s="205"/>
      <c r="P122" s="206">
        <f>SUM(P123:P151)</f>
        <v>0</v>
      </c>
      <c r="Q122" s="205"/>
      <c r="R122" s="206">
        <f>SUM(R123:R151)</f>
        <v>0.052369</v>
      </c>
      <c r="S122" s="205"/>
      <c r="T122" s="207">
        <f>SUM(T123:T151)</f>
        <v>0.360498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80</v>
      </c>
      <c r="AT122" s="209" t="s">
        <v>70</v>
      </c>
      <c r="AU122" s="209" t="s">
        <v>78</v>
      </c>
      <c r="AY122" s="208" t="s">
        <v>130</v>
      </c>
      <c r="BK122" s="210">
        <f>SUM(BK123:BK151)</f>
        <v>0</v>
      </c>
    </row>
    <row r="123" spans="1:65" s="2" customFormat="1" ht="21.75" customHeight="1">
      <c r="A123" s="39"/>
      <c r="B123" s="40"/>
      <c r="C123" s="213" t="s">
        <v>144</v>
      </c>
      <c r="D123" s="213" t="s">
        <v>133</v>
      </c>
      <c r="E123" s="214" t="s">
        <v>582</v>
      </c>
      <c r="F123" s="215" t="s">
        <v>583</v>
      </c>
      <c r="G123" s="216" t="s">
        <v>197</v>
      </c>
      <c r="H123" s="217">
        <v>0.5</v>
      </c>
      <c r="I123" s="218"/>
      <c r="J123" s="219">
        <f>ROUND(I123*H123,2)</f>
        <v>0</v>
      </c>
      <c r="K123" s="215" t="s">
        <v>148</v>
      </c>
      <c r="L123" s="45"/>
      <c r="M123" s="220" t="s">
        <v>19</v>
      </c>
      <c r="N123" s="221" t="s">
        <v>42</v>
      </c>
      <c r="O123" s="85"/>
      <c r="P123" s="222">
        <f>O123*H123</f>
        <v>0</v>
      </c>
      <c r="Q123" s="222">
        <v>0.01355</v>
      </c>
      <c r="R123" s="222">
        <f>Q123*H123</f>
        <v>0.006775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239</v>
      </c>
      <c r="AT123" s="224" t="s">
        <v>133</v>
      </c>
      <c r="AU123" s="224" t="s">
        <v>80</v>
      </c>
      <c r="AY123" s="18" t="s">
        <v>130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78</v>
      </c>
      <c r="BK123" s="225">
        <f>ROUND(I123*H123,2)</f>
        <v>0</v>
      </c>
      <c r="BL123" s="18" t="s">
        <v>239</v>
      </c>
      <c r="BM123" s="224" t="s">
        <v>584</v>
      </c>
    </row>
    <row r="124" spans="1:47" s="2" customFormat="1" ht="12">
      <c r="A124" s="39"/>
      <c r="B124" s="40"/>
      <c r="C124" s="41"/>
      <c r="D124" s="249" t="s">
        <v>150</v>
      </c>
      <c r="E124" s="41"/>
      <c r="F124" s="250" t="s">
        <v>585</v>
      </c>
      <c r="G124" s="41"/>
      <c r="H124" s="41"/>
      <c r="I124" s="251"/>
      <c r="J124" s="41"/>
      <c r="K124" s="41"/>
      <c r="L124" s="45"/>
      <c r="M124" s="252"/>
      <c r="N124" s="25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150</v>
      </c>
      <c r="AU124" s="18" t="s">
        <v>80</v>
      </c>
    </row>
    <row r="125" spans="1:65" s="2" customFormat="1" ht="24.15" customHeight="1">
      <c r="A125" s="39"/>
      <c r="B125" s="40"/>
      <c r="C125" s="213" t="s">
        <v>194</v>
      </c>
      <c r="D125" s="213" t="s">
        <v>133</v>
      </c>
      <c r="E125" s="214" t="s">
        <v>586</v>
      </c>
      <c r="F125" s="215" t="s">
        <v>587</v>
      </c>
      <c r="G125" s="216" t="s">
        <v>197</v>
      </c>
      <c r="H125" s="217">
        <v>3</v>
      </c>
      <c r="I125" s="218"/>
      <c r="J125" s="219">
        <f>ROUND(I125*H125,2)</f>
        <v>0</v>
      </c>
      <c r="K125" s="215" t="s">
        <v>148</v>
      </c>
      <c r="L125" s="45"/>
      <c r="M125" s="220" t="s">
        <v>19</v>
      </c>
      <c r="N125" s="221" t="s">
        <v>42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0.0021</v>
      </c>
      <c r="T125" s="223">
        <f>S125*H125</f>
        <v>0.0063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239</v>
      </c>
      <c r="AT125" s="224" t="s">
        <v>133</v>
      </c>
      <c r="AU125" s="224" t="s">
        <v>80</v>
      </c>
      <c r="AY125" s="18" t="s">
        <v>130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78</v>
      </c>
      <c r="BK125" s="225">
        <f>ROUND(I125*H125,2)</f>
        <v>0</v>
      </c>
      <c r="BL125" s="18" t="s">
        <v>239</v>
      </c>
      <c r="BM125" s="224" t="s">
        <v>588</v>
      </c>
    </row>
    <row r="126" spans="1:47" s="2" customFormat="1" ht="12">
      <c r="A126" s="39"/>
      <c r="B126" s="40"/>
      <c r="C126" s="41"/>
      <c r="D126" s="249" t="s">
        <v>150</v>
      </c>
      <c r="E126" s="41"/>
      <c r="F126" s="250" t="s">
        <v>589</v>
      </c>
      <c r="G126" s="41"/>
      <c r="H126" s="41"/>
      <c r="I126" s="251"/>
      <c r="J126" s="41"/>
      <c r="K126" s="41"/>
      <c r="L126" s="45"/>
      <c r="M126" s="252"/>
      <c r="N126" s="253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150</v>
      </c>
      <c r="AU126" s="18" t="s">
        <v>80</v>
      </c>
    </row>
    <row r="127" spans="1:51" s="13" customFormat="1" ht="12">
      <c r="A127" s="13"/>
      <c r="B127" s="226"/>
      <c r="C127" s="227"/>
      <c r="D127" s="228" t="s">
        <v>140</v>
      </c>
      <c r="E127" s="229" t="s">
        <v>19</v>
      </c>
      <c r="F127" s="230" t="s">
        <v>590</v>
      </c>
      <c r="G127" s="227"/>
      <c r="H127" s="231">
        <v>3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140</v>
      </c>
      <c r="AU127" s="237" t="s">
        <v>80</v>
      </c>
      <c r="AV127" s="13" t="s">
        <v>80</v>
      </c>
      <c r="AW127" s="13" t="s">
        <v>33</v>
      </c>
      <c r="AX127" s="13" t="s">
        <v>78</v>
      </c>
      <c r="AY127" s="237" t="s">
        <v>130</v>
      </c>
    </row>
    <row r="128" spans="1:65" s="2" customFormat="1" ht="24.15" customHeight="1">
      <c r="A128" s="39"/>
      <c r="B128" s="40"/>
      <c r="C128" s="213" t="s">
        <v>203</v>
      </c>
      <c r="D128" s="213" t="s">
        <v>133</v>
      </c>
      <c r="E128" s="214" t="s">
        <v>591</v>
      </c>
      <c r="F128" s="215" t="s">
        <v>592</v>
      </c>
      <c r="G128" s="216" t="s">
        <v>197</v>
      </c>
      <c r="H128" s="217">
        <v>14.1</v>
      </c>
      <c r="I128" s="218"/>
      <c r="J128" s="219">
        <f>ROUND(I128*H128,2)</f>
        <v>0</v>
      </c>
      <c r="K128" s="215" t="s">
        <v>148</v>
      </c>
      <c r="L128" s="45"/>
      <c r="M128" s="220" t="s">
        <v>19</v>
      </c>
      <c r="N128" s="221" t="s">
        <v>42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0.00198</v>
      </c>
      <c r="T128" s="223">
        <f>S128*H128</f>
        <v>0.027918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239</v>
      </c>
      <c r="AT128" s="224" t="s">
        <v>133</v>
      </c>
      <c r="AU128" s="224" t="s">
        <v>80</v>
      </c>
      <c r="AY128" s="18" t="s">
        <v>130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78</v>
      </c>
      <c r="BK128" s="225">
        <f>ROUND(I128*H128,2)</f>
        <v>0</v>
      </c>
      <c r="BL128" s="18" t="s">
        <v>239</v>
      </c>
      <c r="BM128" s="224" t="s">
        <v>593</v>
      </c>
    </row>
    <row r="129" spans="1:47" s="2" customFormat="1" ht="12">
      <c r="A129" s="39"/>
      <c r="B129" s="40"/>
      <c r="C129" s="41"/>
      <c r="D129" s="249" t="s">
        <v>150</v>
      </c>
      <c r="E129" s="41"/>
      <c r="F129" s="250" t="s">
        <v>594</v>
      </c>
      <c r="G129" s="41"/>
      <c r="H129" s="41"/>
      <c r="I129" s="251"/>
      <c r="J129" s="41"/>
      <c r="K129" s="41"/>
      <c r="L129" s="45"/>
      <c r="M129" s="252"/>
      <c r="N129" s="25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150</v>
      </c>
      <c r="AU129" s="18" t="s">
        <v>80</v>
      </c>
    </row>
    <row r="130" spans="1:51" s="13" customFormat="1" ht="12">
      <c r="A130" s="13"/>
      <c r="B130" s="226"/>
      <c r="C130" s="227"/>
      <c r="D130" s="228" t="s">
        <v>140</v>
      </c>
      <c r="E130" s="229" t="s">
        <v>19</v>
      </c>
      <c r="F130" s="230" t="s">
        <v>559</v>
      </c>
      <c r="G130" s="227"/>
      <c r="H130" s="231">
        <v>3.3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140</v>
      </c>
      <c r="AU130" s="237" t="s">
        <v>80</v>
      </c>
      <c r="AV130" s="13" t="s">
        <v>80</v>
      </c>
      <c r="AW130" s="13" t="s">
        <v>33</v>
      </c>
      <c r="AX130" s="13" t="s">
        <v>71</v>
      </c>
      <c r="AY130" s="237" t="s">
        <v>130</v>
      </c>
    </row>
    <row r="131" spans="1:51" s="13" customFormat="1" ht="12">
      <c r="A131" s="13"/>
      <c r="B131" s="226"/>
      <c r="C131" s="227"/>
      <c r="D131" s="228" t="s">
        <v>140</v>
      </c>
      <c r="E131" s="229" t="s">
        <v>19</v>
      </c>
      <c r="F131" s="230" t="s">
        <v>595</v>
      </c>
      <c r="G131" s="227"/>
      <c r="H131" s="231">
        <v>10.8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140</v>
      </c>
      <c r="AU131" s="237" t="s">
        <v>80</v>
      </c>
      <c r="AV131" s="13" t="s">
        <v>80</v>
      </c>
      <c r="AW131" s="13" t="s">
        <v>33</v>
      </c>
      <c r="AX131" s="13" t="s">
        <v>71</v>
      </c>
      <c r="AY131" s="237" t="s">
        <v>130</v>
      </c>
    </row>
    <row r="132" spans="1:51" s="14" customFormat="1" ht="12">
      <c r="A132" s="14"/>
      <c r="B132" s="238"/>
      <c r="C132" s="239"/>
      <c r="D132" s="228" t="s">
        <v>140</v>
      </c>
      <c r="E132" s="240" t="s">
        <v>19</v>
      </c>
      <c r="F132" s="241" t="s">
        <v>143</v>
      </c>
      <c r="G132" s="239"/>
      <c r="H132" s="242">
        <v>14.1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8" t="s">
        <v>140</v>
      </c>
      <c r="AU132" s="248" t="s">
        <v>80</v>
      </c>
      <c r="AV132" s="14" t="s">
        <v>138</v>
      </c>
      <c r="AW132" s="14" t="s">
        <v>33</v>
      </c>
      <c r="AX132" s="14" t="s">
        <v>78</v>
      </c>
      <c r="AY132" s="248" t="s">
        <v>130</v>
      </c>
    </row>
    <row r="133" spans="1:65" s="2" customFormat="1" ht="21.75" customHeight="1">
      <c r="A133" s="39"/>
      <c r="B133" s="40"/>
      <c r="C133" s="213" t="s">
        <v>209</v>
      </c>
      <c r="D133" s="213" t="s">
        <v>133</v>
      </c>
      <c r="E133" s="214" t="s">
        <v>596</v>
      </c>
      <c r="F133" s="215" t="s">
        <v>597</v>
      </c>
      <c r="G133" s="216" t="s">
        <v>197</v>
      </c>
      <c r="H133" s="217">
        <v>20</v>
      </c>
      <c r="I133" s="218"/>
      <c r="J133" s="219">
        <f>ROUND(I133*H133,2)</f>
        <v>0</v>
      </c>
      <c r="K133" s="215" t="s">
        <v>148</v>
      </c>
      <c r="L133" s="45"/>
      <c r="M133" s="220" t="s">
        <v>19</v>
      </c>
      <c r="N133" s="221" t="s">
        <v>42</v>
      </c>
      <c r="O133" s="85"/>
      <c r="P133" s="222">
        <f>O133*H133</f>
        <v>0</v>
      </c>
      <c r="Q133" s="222">
        <v>0.00071</v>
      </c>
      <c r="R133" s="222">
        <f>Q133*H133</f>
        <v>0.0142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239</v>
      </c>
      <c r="AT133" s="224" t="s">
        <v>133</v>
      </c>
      <c r="AU133" s="224" t="s">
        <v>80</v>
      </c>
      <c r="AY133" s="18" t="s">
        <v>130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78</v>
      </c>
      <c r="BK133" s="225">
        <f>ROUND(I133*H133,2)</f>
        <v>0</v>
      </c>
      <c r="BL133" s="18" t="s">
        <v>239</v>
      </c>
      <c r="BM133" s="224" t="s">
        <v>598</v>
      </c>
    </row>
    <row r="134" spans="1:47" s="2" customFormat="1" ht="12">
      <c r="A134" s="39"/>
      <c r="B134" s="40"/>
      <c r="C134" s="41"/>
      <c r="D134" s="249" t="s">
        <v>150</v>
      </c>
      <c r="E134" s="41"/>
      <c r="F134" s="250" t="s">
        <v>599</v>
      </c>
      <c r="G134" s="41"/>
      <c r="H134" s="41"/>
      <c r="I134" s="251"/>
      <c r="J134" s="41"/>
      <c r="K134" s="41"/>
      <c r="L134" s="45"/>
      <c r="M134" s="252"/>
      <c r="N134" s="253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150</v>
      </c>
      <c r="AU134" s="18" t="s">
        <v>80</v>
      </c>
    </row>
    <row r="135" spans="1:65" s="2" customFormat="1" ht="24.15" customHeight="1">
      <c r="A135" s="39"/>
      <c r="B135" s="40"/>
      <c r="C135" s="213" t="s">
        <v>214</v>
      </c>
      <c r="D135" s="213" t="s">
        <v>133</v>
      </c>
      <c r="E135" s="214" t="s">
        <v>600</v>
      </c>
      <c r="F135" s="215" t="s">
        <v>601</v>
      </c>
      <c r="G135" s="216" t="s">
        <v>197</v>
      </c>
      <c r="H135" s="217">
        <v>8</v>
      </c>
      <c r="I135" s="218"/>
      <c r="J135" s="219">
        <f>ROUND(I135*H135,2)</f>
        <v>0</v>
      </c>
      <c r="K135" s="215" t="s">
        <v>148</v>
      </c>
      <c r="L135" s="45"/>
      <c r="M135" s="220" t="s">
        <v>19</v>
      </c>
      <c r="N135" s="221" t="s">
        <v>42</v>
      </c>
      <c r="O135" s="85"/>
      <c r="P135" s="222">
        <f>O135*H135</f>
        <v>0</v>
      </c>
      <c r="Q135" s="222">
        <v>0.00206</v>
      </c>
      <c r="R135" s="222">
        <f>Q135*H135</f>
        <v>0.01648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239</v>
      </c>
      <c r="AT135" s="224" t="s">
        <v>133</v>
      </c>
      <c r="AU135" s="224" t="s">
        <v>80</v>
      </c>
      <c r="AY135" s="18" t="s">
        <v>130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78</v>
      </c>
      <c r="BK135" s="225">
        <f>ROUND(I135*H135,2)</f>
        <v>0</v>
      </c>
      <c r="BL135" s="18" t="s">
        <v>239</v>
      </c>
      <c r="BM135" s="224" t="s">
        <v>602</v>
      </c>
    </row>
    <row r="136" spans="1:47" s="2" customFormat="1" ht="12">
      <c r="A136" s="39"/>
      <c r="B136" s="40"/>
      <c r="C136" s="41"/>
      <c r="D136" s="249" t="s">
        <v>150</v>
      </c>
      <c r="E136" s="41"/>
      <c r="F136" s="250" t="s">
        <v>603</v>
      </c>
      <c r="G136" s="41"/>
      <c r="H136" s="41"/>
      <c r="I136" s="251"/>
      <c r="J136" s="41"/>
      <c r="K136" s="41"/>
      <c r="L136" s="45"/>
      <c r="M136" s="252"/>
      <c r="N136" s="25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150</v>
      </c>
      <c r="AU136" s="18" t="s">
        <v>80</v>
      </c>
    </row>
    <row r="137" spans="1:65" s="2" customFormat="1" ht="21.75" customHeight="1">
      <c r="A137" s="39"/>
      <c r="B137" s="40"/>
      <c r="C137" s="213" t="s">
        <v>222</v>
      </c>
      <c r="D137" s="213" t="s">
        <v>133</v>
      </c>
      <c r="E137" s="214" t="s">
        <v>604</v>
      </c>
      <c r="F137" s="215" t="s">
        <v>605</v>
      </c>
      <c r="G137" s="216" t="s">
        <v>197</v>
      </c>
      <c r="H137" s="217">
        <v>4.3</v>
      </c>
      <c r="I137" s="218"/>
      <c r="J137" s="219">
        <f>ROUND(I137*H137,2)</f>
        <v>0</v>
      </c>
      <c r="K137" s="215" t="s">
        <v>148</v>
      </c>
      <c r="L137" s="45"/>
      <c r="M137" s="220" t="s">
        <v>19</v>
      </c>
      <c r="N137" s="221" t="s">
        <v>42</v>
      </c>
      <c r="O137" s="85"/>
      <c r="P137" s="222">
        <f>O137*H137</f>
        <v>0</v>
      </c>
      <c r="Q137" s="222">
        <v>0.00048</v>
      </c>
      <c r="R137" s="222">
        <f>Q137*H137</f>
        <v>0.002064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239</v>
      </c>
      <c r="AT137" s="224" t="s">
        <v>133</v>
      </c>
      <c r="AU137" s="224" t="s">
        <v>80</v>
      </c>
      <c r="AY137" s="18" t="s">
        <v>130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78</v>
      </c>
      <c r="BK137" s="225">
        <f>ROUND(I137*H137,2)</f>
        <v>0</v>
      </c>
      <c r="BL137" s="18" t="s">
        <v>239</v>
      </c>
      <c r="BM137" s="224" t="s">
        <v>606</v>
      </c>
    </row>
    <row r="138" spans="1:47" s="2" customFormat="1" ht="12">
      <c r="A138" s="39"/>
      <c r="B138" s="40"/>
      <c r="C138" s="41"/>
      <c r="D138" s="249" t="s">
        <v>150</v>
      </c>
      <c r="E138" s="41"/>
      <c r="F138" s="250" t="s">
        <v>607</v>
      </c>
      <c r="G138" s="41"/>
      <c r="H138" s="41"/>
      <c r="I138" s="251"/>
      <c r="J138" s="41"/>
      <c r="K138" s="41"/>
      <c r="L138" s="45"/>
      <c r="M138" s="252"/>
      <c r="N138" s="253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150</v>
      </c>
      <c r="AU138" s="18" t="s">
        <v>80</v>
      </c>
    </row>
    <row r="139" spans="1:51" s="13" customFormat="1" ht="12">
      <c r="A139" s="13"/>
      <c r="B139" s="226"/>
      <c r="C139" s="227"/>
      <c r="D139" s="228" t="s">
        <v>140</v>
      </c>
      <c r="E139" s="229" t="s">
        <v>19</v>
      </c>
      <c r="F139" s="230" t="s">
        <v>608</v>
      </c>
      <c r="G139" s="227"/>
      <c r="H139" s="231">
        <v>1.3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140</v>
      </c>
      <c r="AU139" s="237" t="s">
        <v>80</v>
      </c>
      <c r="AV139" s="13" t="s">
        <v>80</v>
      </c>
      <c r="AW139" s="13" t="s">
        <v>33</v>
      </c>
      <c r="AX139" s="13" t="s">
        <v>71</v>
      </c>
      <c r="AY139" s="237" t="s">
        <v>130</v>
      </c>
    </row>
    <row r="140" spans="1:51" s="13" customFormat="1" ht="12">
      <c r="A140" s="13"/>
      <c r="B140" s="226"/>
      <c r="C140" s="227"/>
      <c r="D140" s="228" t="s">
        <v>140</v>
      </c>
      <c r="E140" s="229" t="s">
        <v>19</v>
      </c>
      <c r="F140" s="230" t="s">
        <v>590</v>
      </c>
      <c r="G140" s="227"/>
      <c r="H140" s="231">
        <v>3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140</v>
      </c>
      <c r="AU140" s="237" t="s">
        <v>80</v>
      </c>
      <c r="AV140" s="13" t="s">
        <v>80</v>
      </c>
      <c r="AW140" s="13" t="s">
        <v>33</v>
      </c>
      <c r="AX140" s="13" t="s">
        <v>71</v>
      </c>
      <c r="AY140" s="237" t="s">
        <v>130</v>
      </c>
    </row>
    <row r="141" spans="1:51" s="14" customFormat="1" ht="12">
      <c r="A141" s="14"/>
      <c r="B141" s="238"/>
      <c r="C141" s="239"/>
      <c r="D141" s="228" t="s">
        <v>140</v>
      </c>
      <c r="E141" s="240" t="s">
        <v>19</v>
      </c>
      <c r="F141" s="241" t="s">
        <v>143</v>
      </c>
      <c r="G141" s="239"/>
      <c r="H141" s="242">
        <v>4.3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8" t="s">
        <v>140</v>
      </c>
      <c r="AU141" s="248" t="s">
        <v>80</v>
      </c>
      <c r="AV141" s="14" t="s">
        <v>138</v>
      </c>
      <c r="AW141" s="14" t="s">
        <v>33</v>
      </c>
      <c r="AX141" s="14" t="s">
        <v>78</v>
      </c>
      <c r="AY141" s="248" t="s">
        <v>130</v>
      </c>
    </row>
    <row r="142" spans="1:65" s="2" customFormat="1" ht="24.15" customHeight="1">
      <c r="A142" s="39"/>
      <c r="B142" s="40"/>
      <c r="C142" s="213" t="s">
        <v>8</v>
      </c>
      <c r="D142" s="213" t="s">
        <v>133</v>
      </c>
      <c r="E142" s="214" t="s">
        <v>609</v>
      </c>
      <c r="F142" s="215" t="s">
        <v>610</v>
      </c>
      <c r="G142" s="216" t="s">
        <v>233</v>
      </c>
      <c r="H142" s="217">
        <v>3</v>
      </c>
      <c r="I142" s="218"/>
      <c r="J142" s="219">
        <f>ROUND(I142*H142,2)</f>
        <v>0</v>
      </c>
      <c r="K142" s="215" t="s">
        <v>148</v>
      </c>
      <c r="L142" s="45"/>
      <c r="M142" s="220" t="s">
        <v>19</v>
      </c>
      <c r="N142" s="221" t="s">
        <v>42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0.02961</v>
      </c>
      <c r="T142" s="223">
        <f>S142*H142</f>
        <v>0.08883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239</v>
      </c>
      <c r="AT142" s="224" t="s">
        <v>133</v>
      </c>
      <c r="AU142" s="224" t="s">
        <v>80</v>
      </c>
      <c r="AY142" s="18" t="s">
        <v>130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78</v>
      </c>
      <c r="BK142" s="225">
        <f>ROUND(I142*H142,2)</f>
        <v>0</v>
      </c>
      <c r="BL142" s="18" t="s">
        <v>239</v>
      </c>
      <c r="BM142" s="224" t="s">
        <v>611</v>
      </c>
    </row>
    <row r="143" spans="1:47" s="2" customFormat="1" ht="12">
      <c r="A143" s="39"/>
      <c r="B143" s="40"/>
      <c r="C143" s="41"/>
      <c r="D143" s="249" t="s">
        <v>150</v>
      </c>
      <c r="E143" s="41"/>
      <c r="F143" s="250" t="s">
        <v>612</v>
      </c>
      <c r="G143" s="41"/>
      <c r="H143" s="41"/>
      <c r="I143" s="251"/>
      <c r="J143" s="41"/>
      <c r="K143" s="41"/>
      <c r="L143" s="45"/>
      <c r="M143" s="252"/>
      <c r="N143" s="253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150</v>
      </c>
      <c r="AU143" s="18" t="s">
        <v>80</v>
      </c>
    </row>
    <row r="144" spans="1:65" s="2" customFormat="1" ht="24.15" customHeight="1">
      <c r="A144" s="39"/>
      <c r="B144" s="40"/>
      <c r="C144" s="213" t="s">
        <v>239</v>
      </c>
      <c r="D144" s="213" t="s">
        <v>133</v>
      </c>
      <c r="E144" s="214" t="s">
        <v>613</v>
      </c>
      <c r="F144" s="215" t="s">
        <v>614</v>
      </c>
      <c r="G144" s="216" t="s">
        <v>233</v>
      </c>
      <c r="H144" s="217">
        <v>3</v>
      </c>
      <c r="I144" s="218"/>
      <c r="J144" s="219">
        <f>ROUND(I144*H144,2)</f>
        <v>0</v>
      </c>
      <c r="K144" s="215" t="s">
        <v>137</v>
      </c>
      <c r="L144" s="45"/>
      <c r="M144" s="220" t="s">
        <v>19</v>
      </c>
      <c r="N144" s="221" t="s">
        <v>42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0.07915</v>
      </c>
      <c r="T144" s="223">
        <f>S144*H144</f>
        <v>0.23745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239</v>
      </c>
      <c r="AT144" s="224" t="s">
        <v>133</v>
      </c>
      <c r="AU144" s="224" t="s">
        <v>80</v>
      </c>
      <c r="AY144" s="18" t="s">
        <v>130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78</v>
      </c>
      <c r="BK144" s="225">
        <f>ROUND(I144*H144,2)</f>
        <v>0</v>
      </c>
      <c r="BL144" s="18" t="s">
        <v>239</v>
      </c>
      <c r="BM144" s="224" t="s">
        <v>615</v>
      </c>
    </row>
    <row r="145" spans="1:65" s="2" customFormat="1" ht="24.15" customHeight="1">
      <c r="A145" s="39"/>
      <c r="B145" s="40"/>
      <c r="C145" s="213" t="s">
        <v>246</v>
      </c>
      <c r="D145" s="213" t="s">
        <v>133</v>
      </c>
      <c r="E145" s="214" t="s">
        <v>616</v>
      </c>
      <c r="F145" s="215" t="s">
        <v>617</v>
      </c>
      <c r="G145" s="216" t="s">
        <v>233</v>
      </c>
      <c r="H145" s="217">
        <v>1</v>
      </c>
      <c r="I145" s="218"/>
      <c r="J145" s="219">
        <f>ROUND(I145*H145,2)</f>
        <v>0</v>
      </c>
      <c r="K145" s="215" t="s">
        <v>137</v>
      </c>
      <c r="L145" s="45"/>
      <c r="M145" s="220" t="s">
        <v>19</v>
      </c>
      <c r="N145" s="221" t="s">
        <v>42</v>
      </c>
      <c r="O145" s="85"/>
      <c r="P145" s="222">
        <f>O145*H145</f>
        <v>0</v>
      </c>
      <c r="Q145" s="222">
        <v>0.00101</v>
      </c>
      <c r="R145" s="222">
        <f>Q145*H145</f>
        <v>0.00101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239</v>
      </c>
      <c r="AT145" s="224" t="s">
        <v>133</v>
      </c>
      <c r="AU145" s="224" t="s">
        <v>80</v>
      </c>
      <c r="AY145" s="18" t="s">
        <v>130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78</v>
      </c>
      <c r="BK145" s="225">
        <f>ROUND(I145*H145,2)</f>
        <v>0</v>
      </c>
      <c r="BL145" s="18" t="s">
        <v>239</v>
      </c>
      <c r="BM145" s="224" t="s">
        <v>618</v>
      </c>
    </row>
    <row r="146" spans="1:51" s="13" customFormat="1" ht="12">
      <c r="A146" s="13"/>
      <c r="B146" s="226"/>
      <c r="C146" s="227"/>
      <c r="D146" s="228" t="s">
        <v>140</v>
      </c>
      <c r="E146" s="229" t="s">
        <v>19</v>
      </c>
      <c r="F146" s="230" t="s">
        <v>619</v>
      </c>
      <c r="G146" s="227"/>
      <c r="H146" s="231">
        <v>1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140</v>
      </c>
      <c r="AU146" s="237" t="s">
        <v>80</v>
      </c>
      <c r="AV146" s="13" t="s">
        <v>80</v>
      </c>
      <c r="AW146" s="13" t="s">
        <v>33</v>
      </c>
      <c r="AX146" s="13" t="s">
        <v>78</v>
      </c>
      <c r="AY146" s="237" t="s">
        <v>130</v>
      </c>
    </row>
    <row r="147" spans="1:65" s="2" customFormat="1" ht="24.15" customHeight="1">
      <c r="A147" s="39"/>
      <c r="B147" s="40"/>
      <c r="C147" s="213" t="s">
        <v>253</v>
      </c>
      <c r="D147" s="213" t="s">
        <v>133</v>
      </c>
      <c r="E147" s="214" t="s">
        <v>620</v>
      </c>
      <c r="F147" s="215" t="s">
        <v>621</v>
      </c>
      <c r="G147" s="216" t="s">
        <v>233</v>
      </c>
      <c r="H147" s="217">
        <v>8</v>
      </c>
      <c r="I147" s="218"/>
      <c r="J147" s="219">
        <f>ROUND(I147*H147,2)</f>
        <v>0</v>
      </c>
      <c r="K147" s="215" t="s">
        <v>137</v>
      </c>
      <c r="L147" s="45"/>
      <c r="M147" s="220" t="s">
        <v>19</v>
      </c>
      <c r="N147" s="221" t="s">
        <v>42</v>
      </c>
      <c r="O147" s="85"/>
      <c r="P147" s="222">
        <f>O147*H147</f>
        <v>0</v>
      </c>
      <c r="Q147" s="222">
        <v>0.00148</v>
      </c>
      <c r="R147" s="222">
        <f>Q147*H147</f>
        <v>0.01184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239</v>
      </c>
      <c r="AT147" s="224" t="s">
        <v>133</v>
      </c>
      <c r="AU147" s="224" t="s">
        <v>80</v>
      </c>
      <c r="AY147" s="18" t="s">
        <v>130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78</v>
      </c>
      <c r="BK147" s="225">
        <f>ROUND(I147*H147,2)</f>
        <v>0</v>
      </c>
      <c r="BL147" s="18" t="s">
        <v>239</v>
      </c>
      <c r="BM147" s="224" t="s">
        <v>622</v>
      </c>
    </row>
    <row r="148" spans="1:47" s="2" customFormat="1" ht="12">
      <c r="A148" s="39"/>
      <c r="B148" s="40"/>
      <c r="C148" s="41"/>
      <c r="D148" s="228" t="s">
        <v>219</v>
      </c>
      <c r="E148" s="41"/>
      <c r="F148" s="254" t="s">
        <v>623</v>
      </c>
      <c r="G148" s="41"/>
      <c r="H148" s="41"/>
      <c r="I148" s="251"/>
      <c r="J148" s="41"/>
      <c r="K148" s="41"/>
      <c r="L148" s="45"/>
      <c r="M148" s="252"/>
      <c r="N148" s="25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219</v>
      </c>
      <c r="AU148" s="18" t="s">
        <v>80</v>
      </c>
    </row>
    <row r="149" spans="1:65" s="2" customFormat="1" ht="24.15" customHeight="1">
      <c r="A149" s="39"/>
      <c r="B149" s="40"/>
      <c r="C149" s="213" t="s">
        <v>259</v>
      </c>
      <c r="D149" s="213" t="s">
        <v>133</v>
      </c>
      <c r="E149" s="214" t="s">
        <v>624</v>
      </c>
      <c r="F149" s="215" t="s">
        <v>625</v>
      </c>
      <c r="G149" s="216" t="s">
        <v>197</v>
      </c>
      <c r="H149" s="217">
        <v>33</v>
      </c>
      <c r="I149" s="218"/>
      <c r="J149" s="219">
        <f>ROUND(I149*H149,2)</f>
        <v>0</v>
      </c>
      <c r="K149" s="215" t="s">
        <v>148</v>
      </c>
      <c r="L149" s="45"/>
      <c r="M149" s="220" t="s">
        <v>19</v>
      </c>
      <c r="N149" s="221" t="s">
        <v>42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239</v>
      </c>
      <c r="AT149" s="224" t="s">
        <v>133</v>
      </c>
      <c r="AU149" s="224" t="s">
        <v>80</v>
      </c>
      <c r="AY149" s="18" t="s">
        <v>130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78</v>
      </c>
      <c r="BK149" s="225">
        <f>ROUND(I149*H149,2)</f>
        <v>0</v>
      </c>
      <c r="BL149" s="18" t="s">
        <v>239</v>
      </c>
      <c r="BM149" s="224" t="s">
        <v>626</v>
      </c>
    </row>
    <row r="150" spans="1:47" s="2" customFormat="1" ht="12">
      <c r="A150" s="39"/>
      <c r="B150" s="40"/>
      <c r="C150" s="41"/>
      <c r="D150" s="249" t="s">
        <v>150</v>
      </c>
      <c r="E150" s="41"/>
      <c r="F150" s="250" t="s">
        <v>627</v>
      </c>
      <c r="G150" s="41"/>
      <c r="H150" s="41"/>
      <c r="I150" s="251"/>
      <c r="J150" s="41"/>
      <c r="K150" s="41"/>
      <c r="L150" s="45"/>
      <c r="M150" s="252"/>
      <c r="N150" s="25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150</v>
      </c>
      <c r="AU150" s="18" t="s">
        <v>80</v>
      </c>
    </row>
    <row r="151" spans="1:51" s="13" customFormat="1" ht="12">
      <c r="A151" s="13"/>
      <c r="B151" s="226"/>
      <c r="C151" s="227"/>
      <c r="D151" s="228" t="s">
        <v>140</v>
      </c>
      <c r="E151" s="229" t="s">
        <v>19</v>
      </c>
      <c r="F151" s="230" t="s">
        <v>628</v>
      </c>
      <c r="G151" s="227"/>
      <c r="H151" s="231">
        <v>33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140</v>
      </c>
      <c r="AU151" s="237" t="s">
        <v>80</v>
      </c>
      <c r="AV151" s="13" t="s">
        <v>80</v>
      </c>
      <c r="AW151" s="13" t="s">
        <v>33</v>
      </c>
      <c r="AX151" s="13" t="s">
        <v>78</v>
      </c>
      <c r="AY151" s="237" t="s">
        <v>130</v>
      </c>
    </row>
    <row r="152" spans="1:63" s="12" customFormat="1" ht="22.8" customHeight="1">
      <c r="A152" s="12"/>
      <c r="B152" s="197"/>
      <c r="C152" s="198"/>
      <c r="D152" s="199" t="s">
        <v>70</v>
      </c>
      <c r="E152" s="211" t="s">
        <v>629</v>
      </c>
      <c r="F152" s="211" t="s">
        <v>630</v>
      </c>
      <c r="G152" s="198"/>
      <c r="H152" s="198"/>
      <c r="I152" s="201"/>
      <c r="J152" s="212">
        <f>BK152</f>
        <v>0</v>
      </c>
      <c r="K152" s="198"/>
      <c r="L152" s="203"/>
      <c r="M152" s="204"/>
      <c r="N152" s="205"/>
      <c r="O152" s="205"/>
      <c r="P152" s="206">
        <f>SUM(P153:P157)</f>
        <v>0</v>
      </c>
      <c r="Q152" s="205"/>
      <c r="R152" s="206">
        <f>SUM(R153:R157)</f>
        <v>0.0142</v>
      </c>
      <c r="S152" s="205"/>
      <c r="T152" s="207">
        <f>SUM(T153:T157)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8" t="s">
        <v>80</v>
      </c>
      <c r="AT152" s="209" t="s">
        <v>70</v>
      </c>
      <c r="AU152" s="209" t="s">
        <v>78</v>
      </c>
      <c r="AY152" s="208" t="s">
        <v>130</v>
      </c>
      <c r="BK152" s="210">
        <f>SUM(BK153:BK157)</f>
        <v>0</v>
      </c>
    </row>
    <row r="153" spans="1:65" s="2" customFormat="1" ht="24.15" customHeight="1">
      <c r="A153" s="39"/>
      <c r="B153" s="40"/>
      <c r="C153" s="213" t="s">
        <v>264</v>
      </c>
      <c r="D153" s="213" t="s">
        <v>133</v>
      </c>
      <c r="E153" s="214" t="s">
        <v>631</v>
      </c>
      <c r="F153" s="215" t="s">
        <v>632</v>
      </c>
      <c r="G153" s="216" t="s">
        <v>233</v>
      </c>
      <c r="H153" s="217">
        <v>20</v>
      </c>
      <c r="I153" s="218"/>
      <c r="J153" s="219">
        <f>ROUND(I153*H153,2)</f>
        <v>0</v>
      </c>
      <c r="K153" s="215" t="s">
        <v>137</v>
      </c>
      <c r="L153" s="45"/>
      <c r="M153" s="220" t="s">
        <v>19</v>
      </c>
      <c r="N153" s="221" t="s">
        <v>42</v>
      </c>
      <c r="O153" s="85"/>
      <c r="P153" s="222">
        <f>O153*H153</f>
        <v>0</v>
      </c>
      <c r="Q153" s="222">
        <v>0.00071</v>
      </c>
      <c r="R153" s="222">
        <f>Q153*H153</f>
        <v>0.0142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239</v>
      </c>
      <c r="AT153" s="224" t="s">
        <v>133</v>
      </c>
      <c r="AU153" s="224" t="s">
        <v>80</v>
      </c>
      <c r="AY153" s="18" t="s">
        <v>130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78</v>
      </c>
      <c r="BK153" s="225">
        <f>ROUND(I153*H153,2)</f>
        <v>0</v>
      </c>
      <c r="BL153" s="18" t="s">
        <v>239</v>
      </c>
      <c r="BM153" s="224" t="s">
        <v>633</v>
      </c>
    </row>
    <row r="154" spans="1:51" s="15" customFormat="1" ht="12">
      <c r="A154" s="15"/>
      <c r="B154" s="272"/>
      <c r="C154" s="273"/>
      <c r="D154" s="228" t="s">
        <v>140</v>
      </c>
      <c r="E154" s="274" t="s">
        <v>19</v>
      </c>
      <c r="F154" s="275" t="s">
        <v>634</v>
      </c>
      <c r="G154" s="273"/>
      <c r="H154" s="274" t="s">
        <v>19</v>
      </c>
      <c r="I154" s="276"/>
      <c r="J154" s="273"/>
      <c r="K154" s="273"/>
      <c r="L154" s="277"/>
      <c r="M154" s="278"/>
      <c r="N154" s="279"/>
      <c r="O154" s="279"/>
      <c r="P154" s="279"/>
      <c r="Q154" s="279"/>
      <c r="R154" s="279"/>
      <c r="S154" s="279"/>
      <c r="T154" s="28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1" t="s">
        <v>140</v>
      </c>
      <c r="AU154" s="281" t="s">
        <v>80</v>
      </c>
      <c r="AV154" s="15" t="s">
        <v>78</v>
      </c>
      <c r="AW154" s="15" t="s">
        <v>33</v>
      </c>
      <c r="AX154" s="15" t="s">
        <v>71</v>
      </c>
      <c r="AY154" s="281" t="s">
        <v>130</v>
      </c>
    </row>
    <row r="155" spans="1:51" s="15" customFormat="1" ht="12">
      <c r="A155" s="15"/>
      <c r="B155" s="272"/>
      <c r="C155" s="273"/>
      <c r="D155" s="228" t="s">
        <v>140</v>
      </c>
      <c r="E155" s="274" t="s">
        <v>19</v>
      </c>
      <c r="F155" s="275" t="s">
        <v>635</v>
      </c>
      <c r="G155" s="273"/>
      <c r="H155" s="274" t="s">
        <v>19</v>
      </c>
      <c r="I155" s="276"/>
      <c r="J155" s="273"/>
      <c r="K155" s="273"/>
      <c r="L155" s="277"/>
      <c r="M155" s="278"/>
      <c r="N155" s="279"/>
      <c r="O155" s="279"/>
      <c r="P155" s="279"/>
      <c r="Q155" s="279"/>
      <c r="R155" s="279"/>
      <c r="S155" s="279"/>
      <c r="T155" s="28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1" t="s">
        <v>140</v>
      </c>
      <c r="AU155" s="281" t="s">
        <v>80</v>
      </c>
      <c r="AV155" s="15" t="s">
        <v>78</v>
      </c>
      <c r="AW155" s="15" t="s">
        <v>33</v>
      </c>
      <c r="AX155" s="15" t="s">
        <v>71</v>
      </c>
      <c r="AY155" s="281" t="s">
        <v>130</v>
      </c>
    </row>
    <row r="156" spans="1:51" s="15" customFormat="1" ht="12">
      <c r="A156" s="15"/>
      <c r="B156" s="272"/>
      <c r="C156" s="273"/>
      <c r="D156" s="228" t="s">
        <v>140</v>
      </c>
      <c r="E156" s="274" t="s">
        <v>19</v>
      </c>
      <c r="F156" s="275" t="s">
        <v>636</v>
      </c>
      <c r="G156" s="273"/>
      <c r="H156" s="274" t="s">
        <v>19</v>
      </c>
      <c r="I156" s="276"/>
      <c r="J156" s="273"/>
      <c r="K156" s="273"/>
      <c r="L156" s="277"/>
      <c r="M156" s="278"/>
      <c r="N156" s="279"/>
      <c r="O156" s="279"/>
      <c r="P156" s="279"/>
      <c r="Q156" s="279"/>
      <c r="R156" s="279"/>
      <c r="S156" s="279"/>
      <c r="T156" s="28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1" t="s">
        <v>140</v>
      </c>
      <c r="AU156" s="281" t="s">
        <v>80</v>
      </c>
      <c r="AV156" s="15" t="s">
        <v>78</v>
      </c>
      <c r="AW156" s="15" t="s">
        <v>33</v>
      </c>
      <c r="AX156" s="15" t="s">
        <v>71</v>
      </c>
      <c r="AY156" s="281" t="s">
        <v>130</v>
      </c>
    </row>
    <row r="157" spans="1:51" s="13" customFormat="1" ht="12">
      <c r="A157" s="13"/>
      <c r="B157" s="226"/>
      <c r="C157" s="227"/>
      <c r="D157" s="228" t="s">
        <v>140</v>
      </c>
      <c r="E157" s="229" t="s">
        <v>19</v>
      </c>
      <c r="F157" s="230" t="s">
        <v>637</v>
      </c>
      <c r="G157" s="227"/>
      <c r="H157" s="231">
        <v>20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140</v>
      </c>
      <c r="AU157" s="237" t="s">
        <v>80</v>
      </c>
      <c r="AV157" s="13" t="s">
        <v>80</v>
      </c>
      <c r="AW157" s="13" t="s">
        <v>33</v>
      </c>
      <c r="AX157" s="13" t="s">
        <v>78</v>
      </c>
      <c r="AY157" s="237" t="s">
        <v>130</v>
      </c>
    </row>
    <row r="158" spans="1:63" s="12" customFormat="1" ht="22.8" customHeight="1">
      <c r="A158" s="12"/>
      <c r="B158" s="197"/>
      <c r="C158" s="198"/>
      <c r="D158" s="199" t="s">
        <v>70</v>
      </c>
      <c r="E158" s="211" t="s">
        <v>237</v>
      </c>
      <c r="F158" s="211" t="s">
        <v>238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SUM(P159:P171)</f>
        <v>0</v>
      </c>
      <c r="Q158" s="205"/>
      <c r="R158" s="206">
        <f>SUM(R159:R171)</f>
        <v>0.34645000000000004</v>
      </c>
      <c r="S158" s="205"/>
      <c r="T158" s="207">
        <f>SUM(T159:T171)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80</v>
      </c>
      <c r="AT158" s="209" t="s">
        <v>70</v>
      </c>
      <c r="AU158" s="209" t="s">
        <v>78</v>
      </c>
      <c r="AY158" s="208" t="s">
        <v>130</v>
      </c>
      <c r="BK158" s="210">
        <f>SUM(BK159:BK171)</f>
        <v>0</v>
      </c>
    </row>
    <row r="159" spans="1:65" s="2" customFormat="1" ht="62.7" customHeight="1">
      <c r="A159" s="39"/>
      <c r="B159" s="40"/>
      <c r="C159" s="213" t="s">
        <v>7</v>
      </c>
      <c r="D159" s="213" t="s">
        <v>133</v>
      </c>
      <c r="E159" s="214" t="s">
        <v>638</v>
      </c>
      <c r="F159" s="215" t="s">
        <v>639</v>
      </c>
      <c r="G159" s="216" t="s">
        <v>233</v>
      </c>
      <c r="H159" s="217">
        <v>1</v>
      </c>
      <c r="I159" s="218"/>
      <c r="J159" s="219">
        <f>ROUND(I159*H159,2)</f>
        <v>0</v>
      </c>
      <c r="K159" s="215" t="s">
        <v>148</v>
      </c>
      <c r="L159" s="45"/>
      <c r="M159" s="220" t="s">
        <v>19</v>
      </c>
      <c r="N159" s="221" t="s">
        <v>42</v>
      </c>
      <c r="O159" s="85"/>
      <c r="P159" s="222">
        <f>O159*H159</f>
        <v>0</v>
      </c>
      <c r="Q159" s="222">
        <v>0.00645</v>
      </c>
      <c r="R159" s="222">
        <f>Q159*H159</f>
        <v>0.00645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239</v>
      </c>
      <c r="AT159" s="224" t="s">
        <v>133</v>
      </c>
      <c r="AU159" s="224" t="s">
        <v>80</v>
      </c>
      <c r="AY159" s="18" t="s">
        <v>130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78</v>
      </c>
      <c r="BK159" s="225">
        <f>ROUND(I159*H159,2)</f>
        <v>0</v>
      </c>
      <c r="BL159" s="18" t="s">
        <v>239</v>
      </c>
      <c r="BM159" s="224" t="s">
        <v>640</v>
      </c>
    </row>
    <row r="160" spans="1:47" s="2" customFormat="1" ht="12">
      <c r="A160" s="39"/>
      <c r="B160" s="40"/>
      <c r="C160" s="41"/>
      <c r="D160" s="249" t="s">
        <v>150</v>
      </c>
      <c r="E160" s="41"/>
      <c r="F160" s="250" t="s">
        <v>641</v>
      </c>
      <c r="G160" s="41"/>
      <c r="H160" s="41"/>
      <c r="I160" s="251"/>
      <c r="J160" s="41"/>
      <c r="K160" s="41"/>
      <c r="L160" s="45"/>
      <c r="M160" s="252"/>
      <c r="N160" s="253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150</v>
      </c>
      <c r="AU160" s="18" t="s">
        <v>80</v>
      </c>
    </row>
    <row r="161" spans="1:47" s="2" customFormat="1" ht="12">
      <c r="A161" s="39"/>
      <c r="B161" s="40"/>
      <c r="C161" s="41"/>
      <c r="D161" s="228" t="s">
        <v>219</v>
      </c>
      <c r="E161" s="41"/>
      <c r="F161" s="254" t="s">
        <v>642</v>
      </c>
      <c r="G161" s="41"/>
      <c r="H161" s="41"/>
      <c r="I161" s="251"/>
      <c r="J161" s="41"/>
      <c r="K161" s="41"/>
      <c r="L161" s="45"/>
      <c r="M161" s="252"/>
      <c r="N161" s="25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219</v>
      </c>
      <c r="AU161" s="18" t="s">
        <v>80</v>
      </c>
    </row>
    <row r="162" spans="1:65" s="2" customFormat="1" ht="37.8" customHeight="1">
      <c r="A162" s="39"/>
      <c r="B162" s="40"/>
      <c r="C162" s="258" t="s">
        <v>274</v>
      </c>
      <c r="D162" s="258" t="s">
        <v>302</v>
      </c>
      <c r="E162" s="259" t="s">
        <v>643</v>
      </c>
      <c r="F162" s="260" t="s">
        <v>644</v>
      </c>
      <c r="G162" s="261" t="s">
        <v>19</v>
      </c>
      <c r="H162" s="262">
        <v>1</v>
      </c>
      <c r="I162" s="263"/>
      <c r="J162" s="264">
        <f>ROUND(I162*H162,2)</f>
        <v>0</v>
      </c>
      <c r="K162" s="260" t="s">
        <v>137</v>
      </c>
      <c r="L162" s="265"/>
      <c r="M162" s="266" t="s">
        <v>19</v>
      </c>
      <c r="N162" s="267" t="s">
        <v>42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389</v>
      </c>
      <c r="AT162" s="224" t="s">
        <v>302</v>
      </c>
      <c r="AU162" s="224" t="s">
        <v>80</v>
      </c>
      <c r="AY162" s="18" t="s">
        <v>130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78</v>
      </c>
      <c r="BK162" s="225">
        <f>ROUND(I162*H162,2)</f>
        <v>0</v>
      </c>
      <c r="BL162" s="18" t="s">
        <v>239</v>
      </c>
      <c r="BM162" s="224" t="s">
        <v>645</v>
      </c>
    </row>
    <row r="163" spans="1:47" s="2" customFormat="1" ht="12">
      <c r="A163" s="39"/>
      <c r="B163" s="40"/>
      <c r="C163" s="41"/>
      <c r="D163" s="228" t="s">
        <v>219</v>
      </c>
      <c r="E163" s="41"/>
      <c r="F163" s="254" t="s">
        <v>646</v>
      </c>
      <c r="G163" s="41"/>
      <c r="H163" s="41"/>
      <c r="I163" s="251"/>
      <c r="J163" s="41"/>
      <c r="K163" s="41"/>
      <c r="L163" s="45"/>
      <c r="M163" s="252"/>
      <c r="N163" s="253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80</v>
      </c>
    </row>
    <row r="164" spans="1:65" s="2" customFormat="1" ht="24.15" customHeight="1">
      <c r="A164" s="39"/>
      <c r="B164" s="40"/>
      <c r="C164" s="213" t="s">
        <v>279</v>
      </c>
      <c r="D164" s="213" t="s">
        <v>133</v>
      </c>
      <c r="E164" s="214" t="s">
        <v>647</v>
      </c>
      <c r="F164" s="215" t="s">
        <v>648</v>
      </c>
      <c r="G164" s="216" t="s">
        <v>233</v>
      </c>
      <c r="H164" s="217">
        <v>4</v>
      </c>
      <c r="I164" s="218"/>
      <c r="J164" s="219">
        <f>ROUND(I164*H164,2)</f>
        <v>0</v>
      </c>
      <c r="K164" s="215" t="s">
        <v>148</v>
      </c>
      <c r="L164" s="45"/>
      <c r="M164" s="220" t="s">
        <v>19</v>
      </c>
      <c r="N164" s="221" t="s">
        <v>42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239</v>
      </c>
      <c r="AT164" s="224" t="s">
        <v>133</v>
      </c>
      <c r="AU164" s="224" t="s">
        <v>80</v>
      </c>
      <c r="AY164" s="18" t="s">
        <v>130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78</v>
      </c>
      <c r="BK164" s="225">
        <f>ROUND(I164*H164,2)</f>
        <v>0</v>
      </c>
      <c r="BL164" s="18" t="s">
        <v>239</v>
      </c>
      <c r="BM164" s="224" t="s">
        <v>649</v>
      </c>
    </row>
    <row r="165" spans="1:47" s="2" customFormat="1" ht="12">
      <c r="A165" s="39"/>
      <c r="B165" s="40"/>
      <c r="C165" s="41"/>
      <c r="D165" s="249" t="s">
        <v>150</v>
      </c>
      <c r="E165" s="41"/>
      <c r="F165" s="250" t="s">
        <v>650</v>
      </c>
      <c r="G165" s="41"/>
      <c r="H165" s="41"/>
      <c r="I165" s="251"/>
      <c r="J165" s="41"/>
      <c r="K165" s="41"/>
      <c r="L165" s="45"/>
      <c r="M165" s="252"/>
      <c r="N165" s="25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150</v>
      </c>
      <c r="AU165" s="18" t="s">
        <v>80</v>
      </c>
    </row>
    <row r="166" spans="1:65" s="2" customFormat="1" ht="21.75" customHeight="1">
      <c r="A166" s="39"/>
      <c r="B166" s="40"/>
      <c r="C166" s="258" t="s">
        <v>284</v>
      </c>
      <c r="D166" s="258" t="s">
        <v>302</v>
      </c>
      <c r="E166" s="259" t="s">
        <v>651</v>
      </c>
      <c r="F166" s="260" t="s">
        <v>652</v>
      </c>
      <c r="G166" s="261" t="s">
        <v>233</v>
      </c>
      <c r="H166" s="262">
        <v>1</v>
      </c>
      <c r="I166" s="263"/>
      <c r="J166" s="264">
        <f>ROUND(I166*H166,2)</f>
        <v>0</v>
      </c>
      <c r="K166" s="260" t="s">
        <v>137</v>
      </c>
      <c r="L166" s="265"/>
      <c r="M166" s="266" t="s">
        <v>19</v>
      </c>
      <c r="N166" s="267" t="s">
        <v>42</v>
      </c>
      <c r="O166" s="85"/>
      <c r="P166" s="222">
        <f>O166*H166</f>
        <v>0</v>
      </c>
      <c r="Q166" s="222">
        <v>0.075</v>
      </c>
      <c r="R166" s="222">
        <f>Q166*H166</f>
        <v>0.075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389</v>
      </c>
      <c r="AT166" s="224" t="s">
        <v>302</v>
      </c>
      <c r="AU166" s="224" t="s">
        <v>80</v>
      </c>
      <c r="AY166" s="18" t="s">
        <v>130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78</v>
      </c>
      <c r="BK166" s="225">
        <f>ROUND(I166*H166,2)</f>
        <v>0</v>
      </c>
      <c r="BL166" s="18" t="s">
        <v>239</v>
      </c>
      <c r="BM166" s="224" t="s">
        <v>653</v>
      </c>
    </row>
    <row r="167" spans="1:47" s="2" customFormat="1" ht="12">
      <c r="A167" s="39"/>
      <c r="B167" s="40"/>
      <c r="C167" s="41"/>
      <c r="D167" s="228" t="s">
        <v>219</v>
      </c>
      <c r="E167" s="41"/>
      <c r="F167" s="254" t="s">
        <v>654</v>
      </c>
      <c r="G167" s="41"/>
      <c r="H167" s="41"/>
      <c r="I167" s="251"/>
      <c r="J167" s="41"/>
      <c r="K167" s="41"/>
      <c r="L167" s="45"/>
      <c r="M167" s="252"/>
      <c r="N167" s="25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80</v>
      </c>
    </row>
    <row r="168" spans="1:65" s="2" customFormat="1" ht="21.75" customHeight="1">
      <c r="A168" s="39"/>
      <c r="B168" s="40"/>
      <c r="C168" s="258" t="s">
        <v>291</v>
      </c>
      <c r="D168" s="258" t="s">
        <v>302</v>
      </c>
      <c r="E168" s="259" t="s">
        <v>655</v>
      </c>
      <c r="F168" s="260" t="s">
        <v>652</v>
      </c>
      <c r="G168" s="261" t="s">
        <v>233</v>
      </c>
      <c r="H168" s="262">
        <v>1</v>
      </c>
      <c r="I168" s="263"/>
      <c r="J168" s="264">
        <f>ROUND(I168*H168,2)</f>
        <v>0</v>
      </c>
      <c r="K168" s="260" t="s">
        <v>137</v>
      </c>
      <c r="L168" s="265"/>
      <c r="M168" s="266" t="s">
        <v>19</v>
      </c>
      <c r="N168" s="267" t="s">
        <v>42</v>
      </c>
      <c r="O168" s="85"/>
      <c r="P168" s="222">
        <f>O168*H168</f>
        <v>0</v>
      </c>
      <c r="Q168" s="222">
        <v>0.075</v>
      </c>
      <c r="R168" s="222">
        <f>Q168*H168</f>
        <v>0.075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389</v>
      </c>
      <c r="AT168" s="224" t="s">
        <v>302</v>
      </c>
      <c r="AU168" s="224" t="s">
        <v>80</v>
      </c>
      <c r="AY168" s="18" t="s">
        <v>130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78</v>
      </c>
      <c r="BK168" s="225">
        <f>ROUND(I168*H168,2)</f>
        <v>0</v>
      </c>
      <c r="BL168" s="18" t="s">
        <v>239</v>
      </c>
      <c r="BM168" s="224" t="s">
        <v>656</v>
      </c>
    </row>
    <row r="169" spans="1:47" s="2" customFormat="1" ht="12">
      <c r="A169" s="39"/>
      <c r="B169" s="40"/>
      <c r="C169" s="41"/>
      <c r="D169" s="228" t="s">
        <v>219</v>
      </c>
      <c r="E169" s="41"/>
      <c r="F169" s="254" t="s">
        <v>657</v>
      </c>
      <c r="G169" s="41"/>
      <c r="H169" s="41"/>
      <c r="I169" s="251"/>
      <c r="J169" s="41"/>
      <c r="K169" s="41"/>
      <c r="L169" s="45"/>
      <c r="M169" s="252"/>
      <c r="N169" s="253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80</v>
      </c>
    </row>
    <row r="170" spans="1:65" s="2" customFormat="1" ht="16.5" customHeight="1">
      <c r="A170" s="39"/>
      <c r="B170" s="40"/>
      <c r="C170" s="258" t="s">
        <v>297</v>
      </c>
      <c r="D170" s="258" t="s">
        <v>302</v>
      </c>
      <c r="E170" s="259" t="s">
        <v>658</v>
      </c>
      <c r="F170" s="260" t="s">
        <v>659</v>
      </c>
      <c r="G170" s="261" t="s">
        <v>233</v>
      </c>
      <c r="H170" s="262">
        <v>2</v>
      </c>
      <c r="I170" s="263"/>
      <c r="J170" s="264">
        <f>ROUND(I170*H170,2)</f>
        <v>0</v>
      </c>
      <c r="K170" s="260" t="s">
        <v>137</v>
      </c>
      <c r="L170" s="265"/>
      <c r="M170" s="266" t="s">
        <v>19</v>
      </c>
      <c r="N170" s="267" t="s">
        <v>42</v>
      </c>
      <c r="O170" s="85"/>
      <c r="P170" s="222">
        <f>O170*H170</f>
        <v>0</v>
      </c>
      <c r="Q170" s="222">
        <v>0.095</v>
      </c>
      <c r="R170" s="222">
        <f>Q170*H170</f>
        <v>0.19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389</v>
      </c>
      <c r="AT170" s="224" t="s">
        <v>302</v>
      </c>
      <c r="AU170" s="224" t="s">
        <v>80</v>
      </c>
      <c r="AY170" s="18" t="s">
        <v>130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78</v>
      </c>
      <c r="BK170" s="225">
        <f>ROUND(I170*H170,2)</f>
        <v>0</v>
      </c>
      <c r="BL170" s="18" t="s">
        <v>239</v>
      </c>
      <c r="BM170" s="224" t="s">
        <v>660</v>
      </c>
    </row>
    <row r="171" spans="1:47" s="2" customFormat="1" ht="12">
      <c r="A171" s="39"/>
      <c r="B171" s="40"/>
      <c r="C171" s="41"/>
      <c r="D171" s="228" t="s">
        <v>219</v>
      </c>
      <c r="E171" s="41"/>
      <c r="F171" s="254" t="s">
        <v>661</v>
      </c>
      <c r="G171" s="41"/>
      <c r="H171" s="41"/>
      <c r="I171" s="251"/>
      <c r="J171" s="41"/>
      <c r="K171" s="41"/>
      <c r="L171" s="45"/>
      <c r="M171" s="268"/>
      <c r="N171" s="269"/>
      <c r="O171" s="270"/>
      <c r="P171" s="270"/>
      <c r="Q171" s="270"/>
      <c r="R171" s="270"/>
      <c r="S171" s="270"/>
      <c r="T171" s="271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80</v>
      </c>
    </row>
    <row r="172" spans="1:31" s="2" customFormat="1" ht="6.95" customHeight="1">
      <c r="A172" s="39"/>
      <c r="B172" s="60"/>
      <c r="C172" s="61"/>
      <c r="D172" s="61"/>
      <c r="E172" s="61"/>
      <c r="F172" s="61"/>
      <c r="G172" s="61"/>
      <c r="H172" s="61"/>
      <c r="I172" s="61"/>
      <c r="J172" s="61"/>
      <c r="K172" s="61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password="CC35" sheet="1" objects="1" scenarios="1" formatColumns="0" formatRows="0" autoFilter="0"/>
  <autoFilter ref="C86:K171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2/965041421"/>
    <hyperlink ref="F97" r:id="rId2" display="https://podminky.urs.cz/item/CS_URS_2023_02/969041112"/>
    <hyperlink ref="F104" r:id="rId3" display="https://podminky.urs.cz/item/CS_URS_2023_02/972055241"/>
    <hyperlink ref="F108" r:id="rId4" display="https://podminky.urs.cz/item/CS_URS_2023_02/997013211"/>
    <hyperlink ref="F110" r:id="rId5" display="https://podminky.urs.cz/item/CS_URS_2023_02/997013501"/>
    <hyperlink ref="F112" r:id="rId6" display="https://podminky.urs.cz/item/CS_URS_2023_02/997013509"/>
    <hyperlink ref="F116" r:id="rId7" display="https://podminky.urs.cz/item/CS_URS_2023_02/997013871"/>
    <hyperlink ref="F120" r:id="rId8" display="https://podminky.urs.cz/item/CS_URS_2023_02/713400991"/>
    <hyperlink ref="F124" r:id="rId9" display="https://podminky.urs.cz/item/CS_URS_2023_02/721141103"/>
    <hyperlink ref="F126" r:id="rId10" display="https://podminky.urs.cz/item/CS_URS_2023_02/721171803"/>
    <hyperlink ref="F129" r:id="rId11" display="https://podminky.urs.cz/item/CS_URS_2023_02/721171808"/>
    <hyperlink ref="F134" r:id="rId12" display="https://podminky.urs.cz/item/CS_URS_2023_02/721174004"/>
    <hyperlink ref="F136" r:id="rId13" display="https://podminky.urs.cz/item/CS_URS_2023_02/721174005"/>
    <hyperlink ref="F138" r:id="rId14" display="https://podminky.urs.cz/item/CS_URS_2023_02/721174043"/>
    <hyperlink ref="F143" r:id="rId15" display="https://podminky.urs.cz/item/CS_URS_2023_02/721210813"/>
    <hyperlink ref="F150" r:id="rId16" display="https://podminky.urs.cz/item/CS_URS_2023_02/721290111"/>
    <hyperlink ref="F160" r:id="rId17" display="https://podminky.urs.cz/item/CS_URS_2023_02/771591444"/>
    <hyperlink ref="F165" r:id="rId18" display="https://podminky.urs.cz/item/CS_URS_2023_02/7715914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80</v>
      </c>
    </row>
    <row r="4" spans="2:46" s="1" customFormat="1" ht="24.95" customHeight="1">
      <c r="B4" s="21"/>
      <c r="D4" s="141" t="s">
        <v>95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ZŠ F-M, El. Krásnohorské 2254 - školní kuchyně - II. etapa - rekonstrukce podlahy v kuchyni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96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662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21. 11. 2023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ROUND(J86,2)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ROUND((SUM(BE86:BE106)),2)</f>
        <v>0</v>
      </c>
      <c r="G33" s="39"/>
      <c r="H33" s="39"/>
      <c r="I33" s="158">
        <v>0.21</v>
      </c>
      <c r="J33" s="157">
        <f>ROUND(((SUM(BE86:BE106))*I33),2)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43</v>
      </c>
      <c r="F34" s="157">
        <f>ROUND((SUM(BF86:BF106)),2)</f>
        <v>0</v>
      </c>
      <c r="G34" s="39"/>
      <c r="H34" s="39"/>
      <c r="I34" s="158">
        <v>0.15</v>
      </c>
      <c r="J34" s="157">
        <f>ROUND(((SUM(BF86:BF106))*I34),2)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44</v>
      </c>
      <c r="F35" s="157">
        <f>ROUND((SUM(BG86:BG106)),2)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45</v>
      </c>
      <c r="F36" s="157">
        <f>ROUND((SUM(BH86:BH106)),2)</f>
        <v>0</v>
      </c>
      <c r="G36" s="39"/>
      <c r="H36" s="39"/>
      <c r="I36" s="158">
        <v>0.15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46</v>
      </c>
      <c r="F37" s="157">
        <f>ROUND((SUM(BI86:BI106)),2)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100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0" t="str">
        <f>E7</f>
        <v>ZŠ F-M, El. Krásnohorské 2254 - školní kuchyně - II. etapa - rekonstrukce podlahy v kuchyni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p.č. 5319/72, k.ú. Frýdek</v>
      </c>
      <c r="G52" s="41"/>
      <c r="H52" s="41"/>
      <c r="I52" s="33" t="s">
        <v>23</v>
      </c>
      <c r="J52" s="73" t="str">
        <f>IF(J12="","",J12)</f>
        <v>21. 11. 2023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Statutární město Frýdek-Místek</v>
      </c>
      <c r="G54" s="41"/>
      <c r="H54" s="41"/>
      <c r="I54" s="33" t="s">
        <v>31</v>
      </c>
      <c r="J54" s="37" t="str">
        <f>E21</f>
        <v>BENEPRO, a.s.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BENEPRO, a.s.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101</v>
      </c>
      <c r="D57" s="172"/>
      <c r="E57" s="172"/>
      <c r="F57" s="172"/>
      <c r="G57" s="172"/>
      <c r="H57" s="172"/>
      <c r="I57" s="172"/>
      <c r="J57" s="173" t="s">
        <v>102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103</v>
      </c>
    </row>
    <row r="60" spans="1:31" s="9" customFormat="1" ht="24.95" customHeight="1">
      <c r="A60" s="9"/>
      <c r="B60" s="175"/>
      <c r="C60" s="176"/>
      <c r="D60" s="177" t="s">
        <v>663</v>
      </c>
      <c r="E60" s="178"/>
      <c r="F60" s="178"/>
      <c r="G60" s="178"/>
      <c r="H60" s="178"/>
      <c r="I60" s="178"/>
      <c r="J60" s="179">
        <f>J87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664</v>
      </c>
      <c r="E61" s="183"/>
      <c r="F61" s="183"/>
      <c r="G61" s="183"/>
      <c r="H61" s="183"/>
      <c r="I61" s="183"/>
      <c r="J61" s="184">
        <f>J88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665</v>
      </c>
      <c r="E62" s="183"/>
      <c r="F62" s="183"/>
      <c r="G62" s="183"/>
      <c r="H62" s="183"/>
      <c r="I62" s="183"/>
      <c r="J62" s="184">
        <f>J95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75"/>
      <c r="C63" s="176"/>
      <c r="D63" s="177" t="s">
        <v>662</v>
      </c>
      <c r="E63" s="178"/>
      <c r="F63" s="178"/>
      <c r="G63" s="178"/>
      <c r="H63" s="178"/>
      <c r="I63" s="178"/>
      <c r="J63" s="179">
        <f>J98</f>
        <v>0</v>
      </c>
      <c r="K63" s="176"/>
      <c r="L63" s="18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81"/>
      <c r="C64" s="126"/>
      <c r="D64" s="182" t="s">
        <v>666</v>
      </c>
      <c r="E64" s="183"/>
      <c r="F64" s="183"/>
      <c r="G64" s="183"/>
      <c r="H64" s="183"/>
      <c r="I64" s="183"/>
      <c r="J64" s="184">
        <f>J99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1"/>
      <c r="C65" s="126"/>
      <c r="D65" s="182" t="s">
        <v>667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668</v>
      </c>
      <c r="E66" s="183"/>
      <c r="F66" s="183"/>
      <c r="G66" s="183"/>
      <c r="H66" s="183"/>
      <c r="I66" s="183"/>
      <c r="J66" s="184">
        <f>J104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115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6.25" customHeight="1">
      <c r="A76" s="39"/>
      <c r="B76" s="40"/>
      <c r="C76" s="41"/>
      <c r="D76" s="41"/>
      <c r="E76" s="170" t="str">
        <f>E7</f>
        <v>ZŠ F-M, El. Krásnohorské 2254 - školní kuchyně - II. etapa - rekonstrukce podlahy v kuchyni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96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VRN - Vedlejší rozpočtové náklady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p.č. 5319/72, k.ú. Frýdek</v>
      </c>
      <c r="G80" s="41"/>
      <c r="H80" s="41"/>
      <c r="I80" s="33" t="s">
        <v>23</v>
      </c>
      <c r="J80" s="73" t="str">
        <f>IF(J12="","",J12)</f>
        <v>21. 11. 2023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Statutární město Frýdek-Místek</v>
      </c>
      <c r="G82" s="41"/>
      <c r="H82" s="41"/>
      <c r="I82" s="33" t="s">
        <v>31</v>
      </c>
      <c r="J82" s="37" t="str">
        <f>E21</f>
        <v>BENEPRO, a.s.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>BENEPRO, a.s.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116</v>
      </c>
      <c r="D85" s="189" t="s">
        <v>56</v>
      </c>
      <c r="E85" s="189" t="s">
        <v>52</v>
      </c>
      <c r="F85" s="189" t="s">
        <v>53</v>
      </c>
      <c r="G85" s="189" t="s">
        <v>117</v>
      </c>
      <c r="H85" s="189" t="s">
        <v>118</v>
      </c>
      <c r="I85" s="189" t="s">
        <v>119</v>
      </c>
      <c r="J85" s="189" t="s">
        <v>102</v>
      </c>
      <c r="K85" s="190" t="s">
        <v>120</v>
      </c>
      <c r="L85" s="191"/>
      <c r="M85" s="93" t="s">
        <v>19</v>
      </c>
      <c r="N85" s="94" t="s">
        <v>41</v>
      </c>
      <c r="O85" s="94" t="s">
        <v>121</v>
      </c>
      <c r="P85" s="94" t="s">
        <v>122</v>
      </c>
      <c r="Q85" s="94" t="s">
        <v>123</v>
      </c>
      <c r="R85" s="94" t="s">
        <v>124</v>
      </c>
      <c r="S85" s="94" t="s">
        <v>125</v>
      </c>
      <c r="T85" s="95" t="s">
        <v>126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127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P87+P98</f>
        <v>0</v>
      </c>
      <c r="Q86" s="97"/>
      <c r="R86" s="194">
        <f>R87+R98</f>
        <v>0</v>
      </c>
      <c r="S86" s="97"/>
      <c r="T86" s="195">
        <f>T87+T98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70</v>
      </c>
      <c r="AU86" s="18" t="s">
        <v>103</v>
      </c>
      <c r="BK86" s="196">
        <f>BK87+BK98</f>
        <v>0</v>
      </c>
    </row>
    <row r="87" spans="1:63" s="12" customFormat="1" ht="25.9" customHeight="1">
      <c r="A87" s="12"/>
      <c r="B87" s="197"/>
      <c r="C87" s="198"/>
      <c r="D87" s="199" t="s">
        <v>70</v>
      </c>
      <c r="E87" s="200" t="s">
        <v>669</v>
      </c>
      <c r="F87" s="200" t="s">
        <v>670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P88+P95</f>
        <v>0</v>
      </c>
      <c r="Q87" s="205"/>
      <c r="R87" s="206">
        <f>R88+R95</f>
        <v>0</v>
      </c>
      <c r="S87" s="205"/>
      <c r="T87" s="207">
        <f>T88+T95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78</v>
      </c>
      <c r="AT87" s="209" t="s">
        <v>70</v>
      </c>
      <c r="AU87" s="209" t="s">
        <v>71</v>
      </c>
      <c r="AY87" s="208" t="s">
        <v>130</v>
      </c>
      <c r="BK87" s="210">
        <f>BK88+BK95</f>
        <v>0</v>
      </c>
    </row>
    <row r="88" spans="1:63" s="12" customFormat="1" ht="22.8" customHeight="1">
      <c r="A88" s="12"/>
      <c r="B88" s="197"/>
      <c r="C88" s="198"/>
      <c r="D88" s="199" t="s">
        <v>70</v>
      </c>
      <c r="E88" s="211" t="s">
        <v>671</v>
      </c>
      <c r="F88" s="211" t="s">
        <v>672</v>
      </c>
      <c r="G88" s="198"/>
      <c r="H88" s="198"/>
      <c r="I88" s="201"/>
      <c r="J88" s="212">
        <f>BK88</f>
        <v>0</v>
      </c>
      <c r="K88" s="198"/>
      <c r="L88" s="203"/>
      <c r="M88" s="204"/>
      <c r="N88" s="205"/>
      <c r="O88" s="205"/>
      <c r="P88" s="206">
        <f>SUM(P89:P94)</f>
        <v>0</v>
      </c>
      <c r="Q88" s="205"/>
      <c r="R88" s="206">
        <f>SUM(R89:R94)</f>
        <v>0</v>
      </c>
      <c r="S88" s="205"/>
      <c r="T88" s="207">
        <f>SUM(T89:T94)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78</v>
      </c>
      <c r="AT88" s="209" t="s">
        <v>70</v>
      </c>
      <c r="AU88" s="209" t="s">
        <v>78</v>
      </c>
      <c r="AY88" s="208" t="s">
        <v>130</v>
      </c>
      <c r="BK88" s="210">
        <f>SUM(BK89:BK94)</f>
        <v>0</v>
      </c>
    </row>
    <row r="89" spans="1:65" s="2" customFormat="1" ht="16.5" customHeight="1">
      <c r="A89" s="39"/>
      <c r="B89" s="40"/>
      <c r="C89" s="213" t="s">
        <v>78</v>
      </c>
      <c r="D89" s="213" t="s">
        <v>133</v>
      </c>
      <c r="E89" s="214" t="s">
        <v>673</v>
      </c>
      <c r="F89" s="215" t="s">
        <v>674</v>
      </c>
      <c r="G89" s="216" t="s">
        <v>675</v>
      </c>
      <c r="H89" s="217">
        <v>1</v>
      </c>
      <c r="I89" s="218"/>
      <c r="J89" s="219">
        <f>ROUND(I89*H89,2)</f>
        <v>0</v>
      </c>
      <c r="K89" s="215" t="s">
        <v>137</v>
      </c>
      <c r="L89" s="45"/>
      <c r="M89" s="220" t="s">
        <v>19</v>
      </c>
      <c r="N89" s="221" t="s">
        <v>42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138</v>
      </c>
      <c r="AT89" s="224" t="s">
        <v>133</v>
      </c>
      <c r="AU89" s="224" t="s">
        <v>80</v>
      </c>
      <c r="AY89" s="18" t="s">
        <v>130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78</v>
      </c>
      <c r="BK89" s="225">
        <f>ROUND(I89*H89,2)</f>
        <v>0</v>
      </c>
      <c r="BL89" s="18" t="s">
        <v>138</v>
      </c>
      <c r="BM89" s="224" t="s">
        <v>676</v>
      </c>
    </row>
    <row r="90" spans="1:47" s="2" customFormat="1" ht="12">
      <c r="A90" s="39"/>
      <c r="B90" s="40"/>
      <c r="C90" s="41"/>
      <c r="D90" s="228" t="s">
        <v>219</v>
      </c>
      <c r="E90" s="41"/>
      <c r="F90" s="254" t="s">
        <v>677</v>
      </c>
      <c r="G90" s="41"/>
      <c r="H90" s="41"/>
      <c r="I90" s="251"/>
      <c r="J90" s="41"/>
      <c r="K90" s="41"/>
      <c r="L90" s="45"/>
      <c r="M90" s="252"/>
      <c r="N90" s="25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219</v>
      </c>
      <c r="AU90" s="18" t="s">
        <v>80</v>
      </c>
    </row>
    <row r="91" spans="1:65" s="2" customFormat="1" ht="16.5" customHeight="1">
      <c r="A91" s="39"/>
      <c r="B91" s="40"/>
      <c r="C91" s="213" t="s">
        <v>80</v>
      </c>
      <c r="D91" s="213" t="s">
        <v>133</v>
      </c>
      <c r="E91" s="214" t="s">
        <v>678</v>
      </c>
      <c r="F91" s="215" t="s">
        <v>679</v>
      </c>
      <c r="G91" s="216" t="s">
        <v>675</v>
      </c>
      <c r="H91" s="217">
        <v>1</v>
      </c>
      <c r="I91" s="218"/>
      <c r="J91" s="219">
        <f>ROUND(I91*H91,2)</f>
        <v>0</v>
      </c>
      <c r="K91" s="215" t="s">
        <v>137</v>
      </c>
      <c r="L91" s="45"/>
      <c r="M91" s="220" t="s">
        <v>19</v>
      </c>
      <c r="N91" s="221" t="s">
        <v>42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138</v>
      </c>
      <c r="AT91" s="224" t="s">
        <v>133</v>
      </c>
      <c r="AU91" s="224" t="s">
        <v>80</v>
      </c>
      <c r="AY91" s="18" t="s">
        <v>130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78</v>
      </c>
      <c r="BK91" s="225">
        <f>ROUND(I91*H91,2)</f>
        <v>0</v>
      </c>
      <c r="BL91" s="18" t="s">
        <v>138</v>
      </c>
      <c r="BM91" s="224" t="s">
        <v>680</v>
      </c>
    </row>
    <row r="92" spans="1:47" s="2" customFormat="1" ht="12">
      <c r="A92" s="39"/>
      <c r="B92" s="40"/>
      <c r="C92" s="41"/>
      <c r="D92" s="228" t="s">
        <v>219</v>
      </c>
      <c r="E92" s="41"/>
      <c r="F92" s="254" t="s">
        <v>681</v>
      </c>
      <c r="G92" s="41"/>
      <c r="H92" s="41"/>
      <c r="I92" s="251"/>
      <c r="J92" s="41"/>
      <c r="K92" s="41"/>
      <c r="L92" s="45"/>
      <c r="M92" s="252"/>
      <c r="N92" s="253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219</v>
      </c>
      <c r="AU92" s="18" t="s">
        <v>80</v>
      </c>
    </row>
    <row r="93" spans="1:65" s="2" customFormat="1" ht="16.5" customHeight="1">
      <c r="A93" s="39"/>
      <c r="B93" s="40"/>
      <c r="C93" s="213" t="s">
        <v>153</v>
      </c>
      <c r="D93" s="213" t="s">
        <v>133</v>
      </c>
      <c r="E93" s="214" t="s">
        <v>682</v>
      </c>
      <c r="F93" s="215" t="s">
        <v>683</v>
      </c>
      <c r="G93" s="216" t="s">
        <v>675</v>
      </c>
      <c r="H93" s="217">
        <v>1</v>
      </c>
      <c r="I93" s="218"/>
      <c r="J93" s="219">
        <f>ROUND(I93*H93,2)</f>
        <v>0</v>
      </c>
      <c r="K93" s="215" t="s">
        <v>137</v>
      </c>
      <c r="L93" s="45"/>
      <c r="M93" s="220" t="s">
        <v>19</v>
      </c>
      <c r="N93" s="221" t="s">
        <v>42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138</v>
      </c>
      <c r="AT93" s="224" t="s">
        <v>133</v>
      </c>
      <c r="AU93" s="224" t="s">
        <v>80</v>
      </c>
      <c r="AY93" s="18" t="s">
        <v>130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78</v>
      </c>
      <c r="BK93" s="225">
        <f>ROUND(I93*H93,2)</f>
        <v>0</v>
      </c>
      <c r="BL93" s="18" t="s">
        <v>138</v>
      </c>
      <c r="BM93" s="224" t="s">
        <v>684</v>
      </c>
    </row>
    <row r="94" spans="1:47" s="2" customFormat="1" ht="12">
      <c r="A94" s="39"/>
      <c r="B94" s="40"/>
      <c r="C94" s="41"/>
      <c r="D94" s="228" t="s">
        <v>219</v>
      </c>
      <c r="E94" s="41"/>
      <c r="F94" s="254" t="s">
        <v>685</v>
      </c>
      <c r="G94" s="41"/>
      <c r="H94" s="41"/>
      <c r="I94" s="251"/>
      <c r="J94" s="41"/>
      <c r="K94" s="41"/>
      <c r="L94" s="45"/>
      <c r="M94" s="252"/>
      <c r="N94" s="253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219</v>
      </c>
      <c r="AU94" s="18" t="s">
        <v>80</v>
      </c>
    </row>
    <row r="95" spans="1:63" s="12" customFormat="1" ht="22.8" customHeight="1">
      <c r="A95" s="12"/>
      <c r="B95" s="197"/>
      <c r="C95" s="198"/>
      <c r="D95" s="199" t="s">
        <v>70</v>
      </c>
      <c r="E95" s="211" t="s">
        <v>686</v>
      </c>
      <c r="F95" s="211" t="s">
        <v>687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SUM(P96:P97)</f>
        <v>0</v>
      </c>
      <c r="Q95" s="205"/>
      <c r="R95" s="206">
        <f>SUM(R96:R97)</f>
        <v>0</v>
      </c>
      <c r="S95" s="205"/>
      <c r="T95" s="207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78</v>
      </c>
      <c r="AT95" s="209" t="s">
        <v>70</v>
      </c>
      <c r="AU95" s="209" t="s">
        <v>78</v>
      </c>
      <c r="AY95" s="208" t="s">
        <v>130</v>
      </c>
      <c r="BK95" s="210">
        <f>SUM(BK96:BK97)</f>
        <v>0</v>
      </c>
    </row>
    <row r="96" spans="1:65" s="2" customFormat="1" ht="16.5" customHeight="1">
      <c r="A96" s="39"/>
      <c r="B96" s="40"/>
      <c r="C96" s="213" t="s">
        <v>138</v>
      </c>
      <c r="D96" s="213" t="s">
        <v>133</v>
      </c>
      <c r="E96" s="214" t="s">
        <v>688</v>
      </c>
      <c r="F96" s="215" t="s">
        <v>689</v>
      </c>
      <c r="G96" s="216" t="s">
        <v>675</v>
      </c>
      <c r="H96" s="217">
        <v>1</v>
      </c>
      <c r="I96" s="218"/>
      <c r="J96" s="219">
        <f>ROUND(I96*H96,2)</f>
        <v>0</v>
      </c>
      <c r="K96" s="215" t="s">
        <v>137</v>
      </c>
      <c r="L96" s="45"/>
      <c r="M96" s="220" t="s">
        <v>19</v>
      </c>
      <c r="N96" s="221" t="s">
        <v>42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138</v>
      </c>
      <c r="AT96" s="224" t="s">
        <v>133</v>
      </c>
      <c r="AU96" s="224" t="s">
        <v>80</v>
      </c>
      <c r="AY96" s="18" t="s">
        <v>130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78</v>
      </c>
      <c r="BK96" s="225">
        <f>ROUND(I96*H96,2)</f>
        <v>0</v>
      </c>
      <c r="BL96" s="18" t="s">
        <v>138</v>
      </c>
      <c r="BM96" s="224" t="s">
        <v>690</v>
      </c>
    </row>
    <row r="97" spans="1:47" s="2" customFormat="1" ht="12">
      <c r="A97" s="39"/>
      <c r="B97" s="40"/>
      <c r="C97" s="41"/>
      <c r="D97" s="228" t="s">
        <v>219</v>
      </c>
      <c r="E97" s="41"/>
      <c r="F97" s="254" t="s">
        <v>691</v>
      </c>
      <c r="G97" s="41"/>
      <c r="H97" s="41"/>
      <c r="I97" s="251"/>
      <c r="J97" s="41"/>
      <c r="K97" s="41"/>
      <c r="L97" s="45"/>
      <c r="M97" s="252"/>
      <c r="N97" s="253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80</v>
      </c>
    </row>
    <row r="98" spans="1:63" s="12" customFormat="1" ht="25.9" customHeight="1">
      <c r="A98" s="12"/>
      <c r="B98" s="197"/>
      <c r="C98" s="198"/>
      <c r="D98" s="199" t="s">
        <v>70</v>
      </c>
      <c r="E98" s="200" t="s">
        <v>92</v>
      </c>
      <c r="F98" s="200" t="s">
        <v>93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P99+P101+P104</f>
        <v>0</v>
      </c>
      <c r="Q98" s="205"/>
      <c r="R98" s="206">
        <f>R99+R101+R104</f>
        <v>0</v>
      </c>
      <c r="S98" s="205"/>
      <c r="T98" s="207">
        <f>T99+T101+T104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165</v>
      </c>
      <c r="AT98" s="209" t="s">
        <v>70</v>
      </c>
      <c r="AU98" s="209" t="s">
        <v>71</v>
      </c>
      <c r="AY98" s="208" t="s">
        <v>130</v>
      </c>
      <c r="BK98" s="210">
        <f>BK99+BK101+BK104</f>
        <v>0</v>
      </c>
    </row>
    <row r="99" spans="1:63" s="12" customFormat="1" ht="22.8" customHeight="1">
      <c r="A99" s="12"/>
      <c r="B99" s="197"/>
      <c r="C99" s="198"/>
      <c r="D99" s="199" t="s">
        <v>70</v>
      </c>
      <c r="E99" s="211" t="s">
        <v>692</v>
      </c>
      <c r="F99" s="211" t="s">
        <v>693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P100</f>
        <v>0</v>
      </c>
      <c r="Q99" s="205"/>
      <c r="R99" s="206">
        <f>R100</f>
        <v>0</v>
      </c>
      <c r="S99" s="205"/>
      <c r="T99" s="207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165</v>
      </c>
      <c r="AT99" s="209" t="s">
        <v>70</v>
      </c>
      <c r="AU99" s="209" t="s">
        <v>78</v>
      </c>
      <c r="AY99" s="208" t="s">
        <v>130</v>
      </c>
      <c r="BK99" s="210">
        <f>BK100</f>
        <v>0</v>
      </c>
    </row>
    <row r="100" spans="1:65" s="2" customFormat="1" ht="16.5" customHeight="1">
      <c r="A100" s="39"/>
      <c r="B100" s="40"/>
      <c r="C100" s="213" t="s">
        <v>165</v>
      </c>
      <c r="D100" s="213" t="s">
        <v>133</v>
      </c>
      <c r="E100" s="214" t="s">
        <v>694</v>
      </c>
      <c r="F100" s="215" t="s">
        <v>695</v>
      </c>
      <c r="G100" s="216" t="s">
        <v>696</v>
      </c>
      <c r="H100" s="217">
        <v>1</v>
      </c>
      <c r="I100" s="218"/>
      <c r="J100" s="219">
        <f>ROUND(I100*H100,2)</f>
        <v>0</v>
      </c>
      <c r="K100" s="215" t="s">
        <v>137</v>
      </c>
      <c r="L100" s="45"/>
      <c r="M100" s="220" t="s">
        <v>19</v>
      </c>
      <c r="N100" s="221" t="s">
        <v>42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697</v>
      </c>
      <c r="AT100" s="224" t="s">
        <v>133</v>
      </c>
      <c r="AU100" s="224" t="s">
        <v>80</v>
      </c>
      <c r="AY100" s="18" t="s">
        <v>130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78</v>
      </c>
      <c r="BK100" s="225">
        <f>ROUND(I100*H100,2)</f>
        <v>0</v>
      </c>
      <c r="BL100" s="18" t="s">
        <v>697</v>
      </c>
      <c r="BM100" s="224" t="s">
        <v>698</v>
      </c>
    </row>
    <row r="101" spans="1:63" s="12" customFormat="1" ht="22.8" customHeight="1">
      <c r="A101" s="12"/>
      <c r="B101" s="197"/>
      <c r="C101" s="198"/>
      <c r="D101" s="199" t="s">
        <v>70</v>
      </c>
      <c r="E101" s="211" t="s">
        <v>699</v>
      </c>
      <c r="F101" s="211" t="s">
        <v>700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SUM(P102:P103)</f>
        <v>0</v>
      </c>
      <c r="Q101" s="205"/>
      <c r="R101" s="206">
        <f>SUM(R102:R103)</f>
        <v>0</v>
      </c>
      <c r="S101" s="205"/>
      <c r="T101" s="207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165</v>
      </c>
      <c r="AT101" s="209" t="s">
        <v>70</v>
      </c>
      <c r="AU101" s="209" t="s">
        <v>78</v>
      </c>
      <c r="AY101" s="208" t="s">
        <v>130</v>
      </c>
      <c r="BK101" s="210">
        <f>SUM(BK102:BK103)</f>
        <v>0</v>
      </c>
    </row>
    <row r="102" spans="1:65" s="2" customFormat="1" ht="16.5" customHeight="1">
      <c r="A102" s="39"/>
      <c r="B102" s="40"/>
      <c r="C102" s="213" t="s">
        <v>131</v>
      </c>
      <c r="D102" s="213" t="s">
        <v>133</v>
      </c>
      <c r="E102" s="214" t="s">
        <v>701</v>
      </c>
      <c r="F102" s="215" t="s">
        <v>702</v>
      </c>
      <c r="G102" s="216" t="s">
        <v>696</v>
      </c>
      <c r="H102" s="217">
        <v>1</v>
      </c>
      <c r="I102" s="218"/>
      <c r="J102" s="219">
        <f>ROUND(I102*H102,2)</f>
        <v>0</v>
      </c>
      <c r="K102" s="215" t="s">
        <v>137</v>
      </c>
      <c r="L102" s="45"/>
      <c r="M102" s="220" t="s">
        <v>19</v>
      </c>
      <c r="N102" s="221" t="s">
        <v>42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697</v>
      </c>
      <c r="AT102" s="224" t="s">
        <v>133</v>
      </c>
      <c r="AU102" s="224" t="s">
        <v>80</v>
      </c>
      <c r="AY102" s="18" t="s">
        <v>130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78</v>
      </c>
      <c r="BK102" s="225">
        <f>ROUND(I102*H102,2)</f>
        <v>0</v>
      </c>
      <c r="BL102" s="18" t="s">
        <v>697</v>
      </c>
      <c r="BM102" s="224" t="s">
        <v>703</v>
      </c>
    </row>
    <row r="103" spans="1:65" s="2" customFormat="1" ht="16.5" customHeight="1">
      <c r="A103" s="39"/>
      <c r="B103" s="40"/>
      <c r="C103" s="213" t="s">
        <v>176</v>
      </c>
      <c r="D103" s="213" t="s">
        <v>133</v>
      </c>
      <c r="E103" s="214" t="s">
        <v>704</v>
      </c>
      <c r="F103" s="215" t="s">
        <v>705</v>
      </c>
      <c r="G103" s="216" t="s">
        <v>696</v>
      </c>
      <c r="H103" s="217">
        <v>1</v>
      </c>
      <c r="I103" s="218"/>
      <c r="J103" s="219">
        <f>ROUND(I103*H103,2)</f>
        <v>0</v>
      </c>
      <c r="K103" s="215" t="s">
        <v>137</v>
      </c>
      <c r="L103" s="45"/>
      <c r="M103" s="220" t="s">
        <v>19</v>
      </c>
      <c r="N103" s="221" t="s">
        <v>42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697</v>
      </c>
      <c r="AT103" s="224" t="s">
        <v>133</v>
      </c>
      <c r="AU103" s="224" t="s">
        <v>80</v>
      </c>
      <c r="AY103" s="18" t="s">
        <v>130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78</v>
      </c>
      <c r="BK103" s="225">
        <f>ROUND(I103*H103,2)</f>
        <v>0</v>
      </c>
      <c r="BL103" s="18" t="s">
        <v>697</v>
      </c>
      <c r="BM103" s="224" t="s">
        <v>706</v>
      </c>
    </row>
    <row r="104" spans="1:63" s="12" customFormat="1" ht="22.8" customHeight="1">
      <c r="A104" s="12"/>
      <c r="B104" s="197"/>
      <c r="C104" s="198"/>
      <c r="D104" s="199" t="s">
        <v>70</v>
      </c>
      <c r="E104" s="211" t="s">
        <v>707</v>
      </c>
      <c r="F104" s="211" t="s">
        <v>708</v>
      </c>
      <c r="G104" s="198"/>
      <c r="H104" s="198"/>
      <c r="I104" s="201"/>
      <c r="J104" s="212">
        <f>BK104</f>
        <v>0</v>
      </c>
      <c r="K104" s="198"/>
      <c r="L104" s="203"/>
      <c r="M104" s="204"/>
      <c r="N104" s="205"/>
      <c r="O104" s="205"/>
      <c r="P104" s="206">
        <f>SUM(P105:P106)</f>
        <v>0</v>
      </c>
      <c r="Q104" s="205"/>
      <c r="R104" s="206">
        <f>SUM(R105:R106)</f>
        <v>0</v>
      </c>
      <c r="S104" s="205"/>
      <c r="T104" s="207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165</v>
      </c>
      <c r="AT104" s="209" t="s">
        <v>70</v>
      </c>
      <c r="AU104" s="209" t="s">
        <v>78</v>
      </c>
      <c r="AY104" s="208" t="s">
        <v>130</v>
      </c>
      <c r="BK104" s="210">
        <f>SUM(BK105:BK106)</f>
        <v>0</v>
      </c>
    </row>
    <row r="105" spans="1:65" s="2" customFormat="1" ht="16.5" customHeight="1">
      <c r="A105" s="39"/>
      <c r="B105" s="40"/>
      <c r="C105" s="213" t="s">
        <v>183</v>
      </c>
      <c r="D105" s="213" t="s">
        <v>133</v>
      </c>
      <c r="E105" s="214" t="s">
        <v>709</v>
      </c>
      <c r="F105" s="215" t="s">
        <v>710</v>
      </c>
      <c r="G105" s="216" t="s">
        <v>696</v>
      </c>
      <c r="H105" s="217">
        <v>1</v>
      </c>
      <c r="I105" s="218"/>
      <c r="J105" s="219">
        <f>ROUND(I105*H105,2)</f>
        <v>0</v>
      </c>
      <c r="K105" s="215" t="s">
        <v>137</v>
      </c>
      <c r="L105" s="45"/>
      <c r="M105" s="220" t="s">
        <v>19</v>
      </c>
      <c r="N105" s="221" t="s">
        <v>42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697</v>
      </c>
      <c r="AT105" s="224" t="s">
        <v>133</v>
      </c>
      <c r="AU105" s="224" t="s">
        <v>80</v>
      </c>
      <c r="AY105" s="18" t="s">
        <v>130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78</v>
      </c>
      <c r="BK105" s="225">
        <f>ROUND(I105*H105,2)</f>
        <v>0</v>
      </c>
      <c r="BL105" s="18" t="s">
        <v>697</v>
      </c>
      <c r="BM105" s="224" t="s">
        <v>711</v>
      </c>
    </row>
    <row r="106" spans="1:47" s="2" customFormat="1" ht="12">
      <c r="A106" s="39"/>
      <c r="B106" s="40"/>
      <c r="C106" s="41"/>
      <c r="D106" s="228" t="s">
        <v>219</v>
      </c>
      <c r="E106" s="41"/>
      <c r="F106" s="254" t="s">
        <v>712</v>
      </c>
      <c r="G106" s="41"/>
      <c r="H106" s="41"/>
      <c r="I106" s="251"/>
      <c r="J106" s="41"/>
      <c r="K106" s="41"/>
      <c r="L106" s="45"/>
      <c r="M106" s="268"/>
      <c r="N106" s="269"/>
      <c r="O106" s="270"/>
      <c r="P106" s="270"/>
      <c r="Q106" s="270"/>
      <c r="R106" s="270"/>
      <c r="S106" s="270"/>
      <c r="T106" s="271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219</v>
      </c>
      <c r="AU106" s="18" t="s">
        <v>80</v>
      </c>
    </row>
    <row r="107" spans="1:31" s="2" customFormat="1" ht="6.95" customHeight="1">
      <c r="A107" s="39"/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45"/>
      <c r="M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</sheetData>
  <sheetProtection password="CC35" sheet="1" objects="1" scenarios="1" formatColumns="0" formatRows="0" autoFilter="0"/>
  <autoFilter ref="C85:K10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2" customWidth="1"/>
    <col min="2" max="2" width="1.7109375" style="282" customWidth="1"/>
    <col min="3" max="4" width="5.00390625" style="282" customWidth="1"/>
    <col min="5" max="5" width="11.7109375" style="282" customWidth="1"/>
    <col min="6" max="6" width="9.140625" style="282" customWidth="1"/>
    <col min="7" max="7" width="5.00390625" style="282" customWidth="1"/>
    <col min="8" max="8" width="77.8515625" style="282" customWidth="1"/>
    <col min="9" max="10" width="20.00390625" style="282" customWidth="1"/>
    <col min="11" max="11" width="1.7109375" style="282" customWidth="1"/>
  </cols>
  <sheetData>
    <row r="1" s="1" customFormat="1" ht="37.5" customHeight="1"/>
    <row r="2" spans="2:11" s="1" customFormat="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6" customFormat="1" ht="45" customHeight="1">
      <c r="B3" s="286"/>
      <c r="C3" s="287" t="s">
        <v>713</v>
      </c>
      <c r="D3" s="287"/>
      <c r="E3" s="287"/>
      <c r="F3" s="287"/>
      <c r="G3" s="287"/>
      <c r="H3" s="287"/>
      <c r="I3" s="287"/>
      <c r="J3" s="287"/>
      <c r="K3" s="288"/>
    </row>
    <row r="4" spans="2:11" s="1" customFormat="1" ht="25.5" customHeight="1">
      <c r="B4" s="289"/>
      <c r="C4" s="290" t="s">
        <v>714</v>
      </c>
      <c r="D4" s="290"/>
      <c r="E4" s="290"/>
      <c r="F4" s="290"/>
      <c r="G4" s="290"/>
      <c r="H4" s="290"/>
      <c r="I4" s="290"/>
      <c r="J4" s="290"/>
      <c r="K4" s="291"/>
    </row>
    <row r="5" spans="2:11" s="1" customFormat="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s="1" customFormat="1" ht="15" customHeight="1">
      <c r="B6" s="289"/>
      <c r="C6" s="293" t="s">
        <v>715</v>
      </c>
      <c r="D6" s="293"/>
      <c r="E6" s="293"/>
      <c r="F6" s="293"/>
      <c r="G6" s="293"/>
      <c r="H6" s="293"/>
      <c r="I6" s="293"/>
      <c r="J6" s="293"/>
      <c r="K6" s="291"/>
    </row>
    <row r="7" spans="2:11" s="1" customFormat="1" ht="15" customHeight="1">
      <c r="B7" s="294"/>
      <c r="C7" s="293" t="s">
        <v>716</v>
      </c>
      <c r="D7" s="293"/>
      <c r="E7" s="293"/>
      <c r="F7" s="293"/>
      <c r="G7" s="293"/>
      <c r="H7" s="293"/>
      <c r="I7" s="293"/>
      <c r="J7" s="293"/>
      <c r="K7" s="291"/>
    </row>
    <row r="8" spans="2:11" s="1" customFormat="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s="1" customFormat="1" ht="15" customHeight="1">
      <c r="B9" s="294"/>
      <c r="C9" s="293" t="s">
        <v>717</v>
      </c>
      <c r="D9" s="293"/>
      <c r="E9" s="293"/>
      <c r="F9" s="293"/>
      <c r="G9" s="293"/>
      <c r="H9" s="293"/>
      <c r="I9" s="293"/>
      <c r="J9" s="293"/>
      <c r="K9" s="291"/>
    </row>
    <row r="10" spans="2:11" s="1" customFormat="1" ht="15" customHeight="1">
      <c r="B10" s="294"/>
      <c r="C10" s="293"/>
      <c r="D10" s="293" t="s">
        <v>718</v>
      </c>
      <c r="E10" s="293"/>
      <c r="F10" s="293"/>
      <c r="G10" s="293"/>
      <c r="H10" s="293"/>
      <c r="I10" s="293"/>
      <c r="J10" s="293"/>
      <c r="K10" s="291"/>
    </row>
    <row r="11" spans="2:11" s="1" customFormat="1" ht="15" customHeight="1">
      <c r="B11" s="294"/>
      <c r="C11" s="295"/>
      <c r="D11" s="293" t="s">
        <v>719</v>
      </c>
      <c r="E11" s="293"/>
      <c r="F11" s="293"/>
      <c r="G11" s="293"/>
      <c r="H11" s="293"/>
      <c r="I11" s="293"/>
      <c r="J11" s="293"/>
      <c r="K11" s="291"/>
    </row>
    <row r="12" spans="2:11" s="1" customFormat="1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spans="2:11" s="1" customFormat="1" ht="15" customHeight="1">
      <c r="B13" s="294"/>
      <c r="C13" s="295"/>
      <c r="D13" s="296" t="s">
        <v>720</v>
      </c>
      <c r="E13" s="293"/>
      <c r="F13" s="293"/>
      <c r="G13" s="293"/>
      <c r="H13" s="293"/>
      <c r="I13" s="293"/>
      <c r="J13" s="293"/>
      <c r="K13" s="291"/>
    </row>
    <row r="14" spans="2:11" s="1" customFormat="1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spans="2:11" s="1" customFormat="1" ht="15" customHeight="1">
      <c r="B15" s="294"/>
      <c r="C15" s="295"/>
      <c r="D15" s="293" t="s">
        <v>721</v>
      </c>
      <c r="E15" s="293"/>
      <c r="F15" s="293"/>
      <c r="G15" s="293"/>
      <c r="H15" s="293"/>
      <c r="I15" s="293"/>
      <c r="J15" s="293"/>
      <c r="K15" s="291"/>
    </row>
    <row r="16" spans="2:11" s="1" customFormat="1" ht="15" customHeight="1">
      <c r="B16" s="294"/>
      <c r="C16" s="295"/>
      <c r="D16" s="293" t="s">
        <v>722</v>
      </c>
      <c r="E16" s="293"/>
      <c r="F16" s="293"/>
      <c r="G16" s="293"/>
      <c r="H16" s="293"/>
      <c r="I16" s="293"/>
      <c r="J16" s="293"/>
      <c r="K16" s="291"/>
    </row>
    <row r="17" spans="2:11" s="1" customFormat="1" ht="15" customHeight="1">
      <c r="B17" s="294"/>
      <c r="C17" s="295"/>
      <c r="D17" s="293" t="s">
        <v>723</v>
      </c>
      <c r="E17" s="293"/>
      <c r="F17" s="293"/>
      <c r="G17" s="293"/>
      <c r="H17" s="293"/>
      <c r="I17" s="293"/>
      <c r="J17" s="293"/>
      <c r="K17" s="291"/>
    </row>
    <row r="18" spans="2:11" s="1" customFormat="1" ht="15" customHeight="1">
      <c r="B18" s="294"/>
      <c r="C18" s="295"/>
      <c r="D18" s="295"/>
      <c r="E18" s="297" t="s">
        <v>77</v>
      </c>
      <c r="F18" s="293" t="s">
        <v>724</v>
      </c>
      <c r="G18" s="293"/>
      <c r="H18" s="293"/>
      <c r="I18" s="293"/>
      <c r="J18" s="293"/>
      <c r="K18" s="291"/>
    </row>
    <row r="19" spans="2:11" s="1" customFormat="1" ht="15" customHeight="1">
      <c r="B19" s="294"/>
      <c r="C19" s="295"/>
      <c r="D19" s="295"/>
      <c r="E19" s="297" t="s">
        <v>725</v>
      </c>
      <c r="F19" s="293" t="s">
        <v>726</v>
      </c>
      <c r="G19" s="293"/>
      <c r="H19" s="293"/>
      <c r="I19" s="293"/>
      <c r="J19" s="293"/>
      <c r="K19" s="291"/>
    </row>
    <row r="20" spans="2:11" s="1" customFormat="1" ht="15" customHeight="1">
      <c r="B20" s="294"/>
      <c r="C20" s="295"/>
      <c r="D20" s="295"/>
      <c r="E20" s="297" t="s">
        <v>727</v>
      </c>
      <c r="F20" s="293" t="s">
        <v>728</v>
      </c>
      <c r="G20" s="293"/>
      <c r="H20" s="293"/>
      <c r="I20" s="293"/>
      <c r="J20" s="293"/>
      <c r="K20" s="291"/>
    </row>
    <row r="21" spans="2:11" s="1" customFormat="1" ht="15" customHeight="1">
      <c r="B21" s="294"/>
      <c r="C21" s="295"/>
      <c r="D21" s="295"/>
      <c r="E21" s="297" t="s">
        <v>729</v>
      </c>
      <c r="F21" s="293" t="s">
        <v>730</v>
      </c>
      <c r="G21" s="293"/>
      <c r="H21" s="293"/>
      <c r="I21" s="293"/>
      <c r="J21" s="293"/>
      <c r="K21" s="291"/>
    </row>
    <row r="22" spans="2:11" s="1" customFormat="1" ht="15" customHeight="1">
      <c r="B22" s="294"/>
      <c r="C22" s="295"/>
      <c r="D22" s="295"/>
      <c r="E22" s="297" t="s">
        <v>731</v>
      </c>
      <c r="F22" s="293" t="s">
        <v>732</v>
      </c>
      <c r="G22" s="293"/>
      <c r="H22" s="293"/>
      <c r="I22" s="293"/>
      <c r="J22" s="293"/>
      <c r="K22" s="291"/>
    </row>
    <row r="23" spans="2:11" s="1" customFormat="1" ht="15" customHeight="1">
      <c r="B23" s="294"/>
      <c r="C23" s="295"/>
      <c r="D23" s="295"/>
      <c r="E23" s="297" t="s">
        <v>84</v>
      </c>
      <c r="F23" s="293" t="s">
        <v>733</v>
      </c>
      <c r="G23" s="293"/>
      <c r="H23" s="293"/>
      <c r="I23" s="293"/>
      <c r="J23" s="293"/>
      <c r="K23" s="291"/>
    </row>
    <row r="24" spans="2:11" s="1" customFormat="1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spans="2:11" s="1" customFormat="1" ht="15" customHeight="1">
      <c r="B25" s="294"/>
      <c r="C25" s="293" t="s">
        <v>734</v>
      </c>
      <c r="D25" s="293"/>
      <c r="E25" s="293"/>
      <c r="F25" s="293"/>
      <c r="G25" s="293"/>
      <c r="H25" s="293"/>
      <c r="I25" s="293"/>
      <c r="J25" s="293"/>
      <c r="K25" s="291"/>
    </row>
    <row r="26" spans="2:11" s="1" customFormat="1" ht="15" customHeight="1">
      <c r="B26" s="294"/>
      <c r="C26" s="293" t="s">
        <v>735</v>
      </c>
      <c r="D26" s="293"/>
      <c r="E26" s="293"/>
      <c r="F26" s="293"/>
      <c r="G26" s="293"/>
      <c r="H26" s="293"/>
      <c r="I26" s="293"/>
      <c r="J26" s="293"/>
      <c r="K26" s="291"/>
    </row>
    <row r="27" spans="2:11" s="1" customFormat="1" ht="15" customHeight="1">
      <c r="B27" s="294"/>
      <c r="C27" s="293"/>
      <c r="D27" s="293" t="s">
        <v>736</v>
      </c>
      <c r="E27" s="293"/>
      <c r="F27" s="293"/>
      <c r="G27" s="293"/>
      <c r="H27" s="293"/>
      <c r="I27" s="293"/>
      <c r="J27" s="293"/>
      <c r="K27" s="291"/>
    </row>
    <row r="28" spans="2:11" s="1" customFormat="1" ht="15" customHeight="1">
      <c r="B28" s="294"/>
      <c r="C28" s="295"/>
      <c r="D28" s="293" t="s">
        <v>737</v>
      </c>
      <c r="E28" s="293"/>
      <c r="F28" s="293"/>
      <c r="G28" s="293"/>
      <c r="H28" s="293"/>
      <c r="I28" s="293"/>
      <c r="J28" s="293"/>
      <c r="K28" s="291"/>
    </row>
    <row r="29" spans="2:11" s="1" customFormat="1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spans="2:11" s="1" customFormat="1" ht="15" customHeight="1">
      <c r="B30" s="294"/>
      <c r="C30" s="295"/>
      <c r="D30" s="293" t="s">
        <v>738</v>
      </c>
      <c r="E30" s="293"/>
      <c r="F30" s="293"/>
      <c r="G30" s="293"/>
      <c r="H30" s="293"/>
      <c r="I30" s="293"/>
      <c r="J30" s="293"/>
      <c r="K30" s="291"/>
    </row>
    <row r="31" spans="2:11" s="1" customFormat="1" ht="15" customHeight="1">
      <c r="B31" s="294"/>
      <c r="C31" s="295"/>
      <c r="D31" s="293" t="s">
        <v>739</v>
      </c>
      <c r="E31" s="293"/>
      <c r="F31" s="293"/>
      <c r="G31" s="293"/>
      <c r="H31" s="293"/>
      <c r="I31" s="293"/>
      <c r="J31" s="293"/>
      <c r="K31" s="291"/>
    </row>
    <row r="32" spans="2:11" s="1" customFormat="1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spans="2:11" s="1" customFormat="1" ht="15" customHeight="1">
      <c r="B33" s="294"/>
      <c r="C33" s="295"/>
      <c r="D33" s="293" t="s">
        <v>740</v>
      </c>
      <c r="E33" s="293"/>
      <c r="F33" s="293"/>
      <c r="G33" s="293"/>
      <c r="H33" s="293"/>
      <c r="I33" s="293"/>
      <c r="J33" s="293"/>
      <c r="K33" s="291"/>
    </row>
    <row r="34" spans="2:11" s="1" customFormat="1" ht="15" customHeight="1">
      <c r="B34" s="294"/>
      <c r="C34" s="295"/>
      <c r="D34" s="293" t="s">
        <v>741</v>
      </c>
      <c r="E34" s="293"/>
      <c r="F34" s="293"/>
      <c r="G34" s="293"/>
      <c r="H34" s="293"/>
      <c r="I34" s="293"/>
      <c r="J34" s="293"/>
      <c r="K34" s="291"/>
    </row>
    <row r="35" spans="2:11" s="1" customFormat="1" ht="15" customHeight="1">
      <c r="B35" s="294"/>
      <c r="C35" s="295"/>
      <c r="D35" s="293" t="s">
        <v>742</v>
      </c>
      <c r="E35" s="293"/>
      <c r="F35" s="293"/>
      <c r="G35" s="293"/>
      <c r="H35" s="293"/>
      <c r="I35" s="293"/>
      <c r="J35" s="293"/>
      <c r="K35" s="291"/>
    </row>
    <row r="36" spans="2:11" s="1" customFormat="1" ht="15" customHeight="1">
      <c r="B36" s="294"/>
      <c r="C36" s="295"/>
      <c r="D36" s="293"/>
      <c r="E36" s="296" t="s">
        <v>116</v>
      </c>
      <c r="F36" s="293"/>
      <c r="G36" s="293" t="s">
        <v>743</v>
      </c>
      <c r="H36" s="293"/>
      <c r="I36" s="293"/>
      <c r="J36" s="293"/>
      <c r="K36" s="291"/>
    </row>
    <row r="37" spans="2:11" s="1" customFormat="1" ht="30.75" customHeight="1">
      <c r="B37" s="294"/>
      <c r="C37" s="295"/>
      <c r="D37" s="293"/>
      <c r="E37" s="296" t="s">
        <v>744</v>
      </c>
      <c r="F37" s="293"/>
      <c r="G37" s="293" t="s">
        <v>745</v>
      </c>
      <c r="H37" s="293"/>
      <c r="I37" s="293"/>
      <c r="J37" s="293"/>
      <c r="K37" s="291"/>
    </row>
    <row r="38" spans="2:11" s="1" customFormat="1" ht="15" customHeight="1">
      <c r="B38" s="294"/>
      <c r="C38" s="295"/>
      <c r="D38" s="293"/>
      <c r="E38" s="296" t="s">
        <v>52</v>
      </c>
      <c r="F38" s="293"/>
      <c r="G38" s="293" t="s">
        <v>746</v>
      </c>
      <c r="H38" s="293"/>
      <c r="I38" s="293"/>
      <c r="J38" s="293"/>
      <c r="K38" s="291"/>
    </row>
    <row r="39" spans="2:11" s="1" customFormat="1" ht="15" customHeight="1">
      <c r="B39" s="294"/>
      <c r="C39" s="295"/>
      <c r="D39" s="293"/>
      <c r="E39" s="296" t="s">
        <v>53</v>
      </c>
      <c r="F39" s="293"/>
      <c r="G39" s="293" t="s">
        <v>747</v>
      </c>
      <c r="H39" s="293"/>
      <c r="I39" s="293"/>
      <c r="J39" s="293"/>
      <c r="K39" s="291"/>
    </row>
    <row r="40" spans="2:11" s="1" customFormat="1" ht="15" customHeight="1">
      <c r="B40" s="294"/>
      <c r="C40" s="295"/>
      <c r="D40" s="293"/>
      <c r="E40" s="296" t="s">
        <v>117</v>
      </c>
      <c r="F40" s="293"/>
      <c r="G40" s="293" t="s">
        <v>748</v>
      </c>
      <c r="H40" s="293"/>
      <c r="I40" s="293"/>
      <c r="J40" s="293"/>
      <c r="K40" s="291"/>
    </row>
    <row r="41" spans="2:11" s="1" customFormat="1" ht="15" customHeight="1">
      <c r="B41" s="294"/>
      <c r="C41" s="295"/>
      <c r="D41" s="293"/>
      <c r="E41" s="296" t="s">
        <v>118</v>
      </c>
      <c r="F41" s="293"/>
      <c r="G41" s="293" t="s">
        <v>749</v>
      </c>
      <c r="H41" s="293"/>
      <c r="I41" s="293"/>
      <c r="J41" s="293"/>
      <c r="K41" s="291"/>
    </row>
    <row r="42" spans="2:11" s="1" customFormat="1" ht="15" customHeight="1">
      <c r="B42" s="294"/>
      <c r="C42" s="295"/>
      <c r="D42" s="293"/>
      <c r="E42" s="296" t="s">
        <v>750</v>
      </c>
      <c r="F42" s="293"/>
      <c r="G42" s="293" t="s">
        <v>751</v>
      </c>
      <c r="H42" s="293"/>
      <c r="I42" s="293"/>
      <c r="J42" s="293"/>
      <c r="K42" s="291"/>
    </row>
    <row r="43" spans="2:11" s="1" customFormat="1" ht="15" customHeight="1">
      <c r="B43" s="294"/>
      <c r="C43" s="295"/>
      <c r="D43" s="293"/>
      <c r="E43" s="296"/>
      <c r="F43" s="293"/>
      <c r="G43" s="293" t="s">
        <v>752</v>
      </c>
      <c r="H43" s="293"/>
      <c r="I43" s="293"/>
      <c r="J43" s="293"/>
      <c r="K43" s="291"/>
    </row>
    <row r="44" spans="2:11" s="1" customFormat="1" ht="15" customHeight="1">
      <c r="B44" s="294"/>
      <c r="C44" s="295"/>
      <c r="D44" s="293"/>
      <c r="E44" s="296" t="s">
        <v>753</v>
      </c>
      <c r="F44" s="293"/>
      <c r="G44" s="293" t="s">
        <v>754</v>
      </c>
      <c r="H44" s="293"/>
      <c r="I44" s="293"/>
      <c r="J44" s="293"/>
      <c r="K44" s="291"/>
    </row>
    <row r="45" spans="2:11" s="1" customFormat="1" ht="15" customHeight="1">
      <c r="B45" s="294"/>
      <c r="C45" s="295"/>
      <c r="D45" s="293"/>
      <c r="E45" s="296" t="s">
        <v>120</v>
      </c>
      <c r="F45" s="293"/>
      <c r="G45" s="293" t="s">
        <v>755</v>
      </c>
      <c r="H45" s="293"/>
      <c r="I45" s="293"/>
      <c r="J45" s="293"/>
      <c r="K45" s="291"/>
    </row>
    <row r="46" spans="2:11" s="1" customFormat="1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spans="2:11" s="1" customFormat="1" ht="15" customHeight="1">
      <c r="B47" s="294"/>
      <c r="C47" s="295"/>
      <c r="D47" s="293" t="s">
        <v>756</v>
      </c>
      <c r="E47" s="293"/>
      <c r="F47" s="293"/>
      <c r="G47" s="293"/>
      <c r="H47" s="293"/>
      <c r="I47" s="293"/>
      <c r="J47" s="293"/>
      <c r="K47" s="291"/>
    </row>
    <row r="48" spans="2:11" s="1" customFormat="1" ht="15" customHeight="1">
      <c r="B48" s="294"/>
      <c r="C48" s="295"/>
      <c r="D48" s="295"/>
      <c r="E48" s="293" t="s">
        <v>757</v>
      </c>
      <c r="F48" s="293"/>
      <c r="G48" s="293"/>
      <c r="H48" s="293"/>
      <c r="I48" s="293"/>
      <c r="J48" s="293"/>
      <c r="K48" s="291"/>
    </row>
    <row r="49" spans="2:11" s="1" customFormat="1" ht="15" customHeight="1">
      <c r="B49" s="294"/>
      <c r="C49" s="295"/>
      <c r="D49" s="295"/>
      <c r="E49" s="293" t="s">
        <v>758</v>
      </c>
      <c r="F49" s="293"/>
      <c r="G49" s="293"/>
      <c r="H49" s="293"/>
      <c r="I49" s="293"/>
      <c r="J49" s="293"/>
      <c r="K49" s="291"/>
    </row>
    <row r="50" spans="2:11" s="1" customFormat="1" ht="15" customHeight="1">
      <c r="B50" s="294"/>
      <c r="C50" s="295"/>
      <c r="D50" s="295"/>
      <c r="E50" s="293" t="s">
        <v>759</v>
      </c>
      <c r="F50" s="293"/>
      <c r="G50" s="293"/>
      <c r="H50" s="293"/>
      <c r="I50" s="293"/>
      <c r="J50" s="293"/>
      <c r="K50" s="291"/>
    </row>
    <row r="51" spans="2:11" s="1" customFormat="1" ht="15" customHeight="1">
      <c r="B51" s="294"/>
      <c r="C51" s="295"/>
      <c r="D51" s="293" t="s">
        <v>760</v>
      </c>
      <c r="E51" s="293"/>
      <c r="F51" s="293"/>
      <c r="G51" s="293"/>
      <c r="H51" s="293"/>
      <c r="I51" s="293"/>
      <c r="J51" s="293"/>
      <c r="K51" s="291"/>
    </row>
    <row r="52" spans="2:11" s="1" customFormat="1" ht="25.5" customHeight="1">
      <c r="B52" s="289"/>
      <c r="C52" s="290" t="s">
        <v>761</v>
      </c>
      <c r="D52" s="290"/>
      <c r="E52" s="290"/>
      <c r="F52" s="290"/>
      <c r="G52" s="290"/>
      <c r="H52" s="290"/>
      <c r="I52" s="290"/>
      <c r="J52" s="290"/>
      <c r="K52" s="291"/>
    </row>
    <row r="53" spans="2:11" s="1" customFormat="1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spans="2:11" s="1" customFormat="1" ht="15" customHeight="1">
      <c r="B54" s="289"/>
      <c r="C54" s="293" t="s">
        <v>762</v>
      </c>
      <c r="D54" s="293"/>
      <c r="E54" s="293"/>
      <c r="F54" s="293"/>
      <c r="G54" s="293"/>
      <c r="H54" s="293"/>
      <c r="I54" s="293"/>
      <c r="J54" s="293"/>
      <c r="K54" s="291"/>
    </row>
    <row r="55" spans="2:11" s="1" customFormat="1" ht="15" customHeight="1">
      <c r="B55" s="289"/>
      <c r="C55" s="293" t="s">
        <v>763</v>
      </c>
      <c r="D55" s="293"/>
      <c r="E55" s="293"/>
      <c r="F55" s="293"/>
      <c r="G55" s="293"/>
      <c r="H55" s="293"/>
      <c r="I55" s="293"/>
      <c r="J55" s="293"/>
      <c r="K55" s="291"/>
    </row>
    <row r="56" spans="2:11" s="1" customFormat="1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spans="2:11" s="1" customFormat="1" ht="15" customHeight="1">
      <c r="B57" s="289"/>
      <c r="C57" s="293" t="s">
        <v>764</v>
      </c>
      <c r="D57" s="293"/>
      <c r="E57" s="293"/>
      <c r="F57" s="293"/>
      <c r="G57" s="293"/>
      <c r="H57" s="293"/>
      <c r="I57" s="293"/>
      <c r="J57" s="293"/>
      <c r="K57" s="291"/>
    </row>
    <row r="58" spans="2:11" s="1" customFormat="1" ht="15" customHeight="1">
      <c r="B58" s="289"/>
      <c r="C58" s="295"/>
      <c r="D58" s="293" t="s">
        <v>765</v>
      </c>
      <c r="E58" s="293"/>
      <c r="F58" s="293"/>
      <c r="G58" s="293"/>
      <c r="H58" s="293"/>
      <c r="I58" s="293"/>
      <c r="J58" s="293"/>
      <c r="K58" s="291"/>
    </row>
    <row r="59" spans="2:11" s="1" customFormat="1" ht="15" customHeight="1">
      <c r="B59" s="289"/>
      <c r="C59" s="295"/>
      <c r="D59" s="293" t="s">
        <v>766</v>
      </c>
      <c r="E59" s="293"/>
      <c r="F59" s="293"/>
      <c r="G59" s="293"/>
      <c r="H59" s="293"/>
      <c r="I59" s="293"/>
      <c r="J59" s="293"/>
      <c r="K59" s="291"/>
    </row>
    <row r="60" spans="2:11" s="1" customFormat="1" ht="15" customHeight="1">
      <c r="B60" s="289"/>
      <c r="C60" s="295"/>
      <c r="D60" s="293" t="s">
        <v>767</v>
      </c>
      <c r="E60" s="293"/>
      <c r="F60" s="293"/>
      <c r="G60" s="293"/>
      <c r="H60" s="293"/>
      <c r="I60" s="293"/>
      <c r="J60" s="293"/>
      <c r="K60" s="291"/>
    </row>
    <row r="61" spans="2:11" s="1" customFormat="1" ht="15" customHeight="1">
      <c r="B61" s="289"/>
      <c r="C61" s="295"/>
      <c r="D61" s="293" t="s">
        <v>768</v>
      </c>
      <c r="E61" s="293"/>
      <c r="F61" s="293"/>
      <c r="G61" s="293"/>
      <c r="H61" s="293"/>
      <c r="I61" s="293"/>
      <c r="J61" s="293"/>
      <c r="K61" s="291"/>
    </row>
    <row r="62" spans="2:11" s="1" customFormat="1" ht="15" customHeight="1">
      <c r="B62" s="289"/>
      <c r="C62" s="295"/>
      <c r="D62" s="298" t="s">
        <v>769</v>
      </c>
      <c r="E62" s="298"/>
      <c r="F62" s="298"/>
      <c r="G62" s="298"/>
      <c r="H62" s="298"/>
      <c r="I62" s="298"/>
      <c r="J62" s="298"/>
      <c r="K62" s="291"/>
    </row>
    <row r="63" spans="2:11" s="1" customFormat="1" ht="15" customHeight="1">
      <c r="B63" s="289"/>
      <c r="C63" s="295"/>
      <c r="D63" s="293" t="s">
        <v>770</v>
      </c>
      <c r="E63" s="293"/>
      <c r="F63" s="293"/>
      <c r="G63" s="293"/>
      <c r="H63" s="293"/>
      <c r="I63" s="293"/>
      <c r="J63" s="293"/>
      <c r="K63" s="291"/>
    </row>
    <row r="64" spans="2:11" s="1" customFormat="1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spans="2:11" s="1" customFormat="1" ht="15" customHeight="1">
      <c r="B65" s="289"/>
      <c r="C65" s="295"/>
      <c r="D65" s="293" t="s">
        <v>771</v>
      </c>
      <c r="E65" s="293"/>
      <c r="F65" s="293"/>
      <c r="G65" s="293"/>
      <c r="H65" s="293"/>
      <c r="I65" s="293"/>
      <c r="J65" s="293"/>
      <c r="K65" s="291"/>
    </row>
    <row r="66" spans="2:11" s="1" customFormat="1" ht="15" customHeight="1">
      <c r="B66" s="289"/>
      <c r="C66" s="295"/>
      <c r="D66" s="298" t="s">
        <v>772</v>
      </c>
      <c r="E66" s="298"/>
      <c r="F66" s="298"/>
      <c r="G66" s="298"/>
      <c r="H66" s="298"/>
      <c r="I66" s="298"/>
      <c r="J66" s="298"/>
      <c r="K66" s="291"/>
    </row>
    <row r="67" spans="2:11" s="1" customFormat="1" ht="15" customHeight="1">
      <c r="B67" s="289"/>
      <c r="C67" s="295"/>
      <c r="D67" s="293" t="s">
        <v>773</v>
      </c>
      <c r="E67" s="293"/>
      <c r="F67" s="293"/>
      <c r="G67" s="293"/>
      <c r="H67" s="293"/>
      <c r="I67" s="293"/>
      <c r="J67" s="293"/>
      <c r="K67" s="291"/>
    </row>
    <row r="68" spans="2:11" s="1" customFormat="1" ht="15" customHeight="1">
      <c r="B68" s="289"/>
      <c r="C68" s="295"/>
      <c r="D68" s="293" t="s">
        <v>774</v>
      </c>
      <c r="E68" s="293"/>
      <c r="F68" s="293"/>
      <c r="G68" s="293"/>
      <c r="H68" s="293"/>
      <c r="I68" s="293"/>
      <c r="J68" s="293"/>
      <c r="K68" s="291"/>
    </row>
    <row r="69" spans="2:11" s="1" customFormat="1" ht="15" customHeight="1">
      <c r="B69" s="289"/>
      <c r="C69" s="295"/>
      <c r="D69" s="293" t="s">
        <v>775</v>
      </c>
      <c r="E69" s="293"/>
      <c r="F69" s="293"/>
      <c r="G69" s="293"/>
      <c r="H69" s="293"/>
      <c r="I69" s="293"/>
      <c r="J69" s="293"/>
      <c r="K69" s="291"/>
    </row>
    <row r="70" spans="2:11" s="1" customFormat="1" ht="15" customHeight="1">
      <c r="B70" s="289"/>
      <c r="C70" s="295"/>
      <c r="D70" s="293" t="s">
        <v>776</v>
      </c>
      <c r="E70" s="293"/>
      <c r="F70" s="293"/>
      <c r="G70" s="293"/>
      <c r="H70" s="293"/>
      <c r="I70" s="293"/>
      <c r="J70" s="293"/>
      <c r="K70" s="291"/>
    </row>
    <row r="71" spans="2:11" s="1" customFormat="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2:11" s="1" customFormat="1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s="1" customFormat="1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2:11" s="1" customFormat="1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2:11" s="1" customFormat="1" ht="45" customHeight="1">
      <c r="B75" s="308"/>
      <c r="C75" s="309" t="s">
        <v>777</v>
      </c>
      <c r="D75" s="309"/>
      <c r="E75" s="309"/>
      <c r="F75" s="309"/>
      <c r="G75" s="309"/>
      <c r="H75" s="309"/>
      <c r="I75" s="309"/>
      <c r="J75" s="309"/>
      <c r="K75" s="310"/>
    </row>
    <row r="76" spans="2:11" s="1" customFormat="1" ht="17.25" customHeight="1">
      <c r="B76" s="308"/>
      <c r="C76" s="311" t="s">
        <v>778</v>
      </c>
      <c r="D76" s="311"/>
      <c r="E76" s="311"/>
      <c r="F76" s="311" t="s">
        <v>779</v>
      </c>
      <c r="G76" s="312"/>
      <c r="H76" s="311" t="s">
        <v>53</v>
      </c>
      <c r="I76" s="311" t="s">
        <v>56</v>
      </c>
      <c r="J76" s="311" t="s">
        <v>780</v>
      </c>
      <c r="K76" s="310"/>
    </row>
    <row r="77" spans="2:11" s="1" customFormat="1" ht="17.25" customHeight="1">
      <c r="B77" s="308"/>
      <c r="C77" s="313" t="s">
        <v>781</v>
      </c>
      <c r="D77" s="313"/>
      <c r="E77" s="313"/>
      <c r="F77" s="314" t="s">
        <v>782</v>
      </c>
      <c r="G77" s="315"/>
      <c r="H77" s="313"/>
      <c r="I77" s="313"/>
      <c r="J77" s="313" t="s">
        <v>783</v>
      </c>
      <c r="K77" s="310"/>
    </row>
    <row r="78" spans="2:11" s="1" customFormat="1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spans="2:11" s="1" customFormat="1" ht="15" customHeight="1">
      <c r="B79" s="308"/>
      <c r="C79" s="296" t="s">
        <v>52</v>
      </c>
      <c r="D79" s="318"/>
      <c r="E79" s="318"/>
      <c r="F79" s="319" t="s">
        <v>784</v>
      </c>
      <c r="G79" s="320"/>
      <c r="H79" s="296" t="s">
        <v>785</v>
      </c>
      <c r="I79" s="296" t="s">
        <v>786</v>
      </c>
      <c r="J79" s="296">
        <v>20</v>
      </c>
      <c r="K79" s="310"/>
    </row>
    <row r="80" spans="2:11" s="1" customFormat="1" ht="15" customHeight="1">
      <c r="B80" s="308"/>
      <c r="C80" s="296" t="s">
        <v>787</v>
      </c>
      <c r="D80" s="296"/>
      <c r="E80" s="296"/>
      <c r="F80" s="319" t="s">
        <v>784</v>
      </c>
      <c r="G80" s="320"/>
      <c r="H80" s="296" t="s">
        <v>788</v>
      </c>
      <c r="I80" s="296" t="s">
        <v>786</v>
      </c>
      <c r="J80" s="296">
        <v>120</v>
      </c>
      <c r="K80" s="310"/>
    </row>
    <row r="81" spans="2:11" s="1" customFormat="1" ht="15" customHeight="1">
      <c r="B81" s="321"/>
      <c r="C81" s="296" t="s">
        <v>789</v>
      </c>
      <c r="D81" s="296"/>
      <c r="E81" s="296"/>
      <c r="F81" s="319" t="s">
        <v>790</v>
      </c>
      <c r="G81" s="320"/>
      <c r="H81" s="296" t="s">
        <v>791</v>
      </c>
      <c r="I81" s="296" t="s">
        <v>786</v>
      </c>
      <c r="J81" s="296">
        <v>50</v>
      </c>
      <c r="K81" s="310"/>
    </row>
    <row r="82" spans="2:11" s="1" customFormat="1" ht="15" customHeight="1">
      <c r="B82" s="321"/>
      <c r="C82" s="296" t="s">
        <v>792</v>
      </c>
      <c r="D82" s="296"/>
      <c r="E82" s="296"/>
      <c r="F82" s="319" t="s">
        <v>784</v>
      </c>
      <c r="G82" s="320"/>
      <c r="H82" s="296" t="s">
        <v>793</v>
      </c>
      <c r="I82" s="296" t="s">
        <v>794</v>
      </c>
      <c r="J82" s="296"/>
      <c r="K82" s="310"/>
    </row>
    <row r="83" spans="2:11" s="1" customFormat="1" ht="15" customHeight="1">
      <c r="B83" s="321"/>
      <c r="C83" s="322" t="s">
        <v>795</v>
      </c>
      <c r="D83" s="322"/>
      <c r="E83" s="322"/>
      <c r="F83" s="323" t="s">
        <v>790</v>
      </c>
      <c r="G83" s="322"/>
      <c r="H83" s="322" t="s">
        <v>796</v>
      </c>
      <c r="I83" s="322" t="s">
        <v>786</v>
      </c>
      <c r="J83" s="322">
        <v>15</v>
      </c>
      <c r="K83" s="310"/>
    </row>
    <row r="84" spans="2:11" s="1" customFormat="1" ht="15" customHeight="1">
      <c r="B84" s="321"/>
      <c r="C84" s="322" t="s">
        <v>797</v>
      </c>
      <c r="D84" s="322"/>
      <c r="E84" s="322"/>
      <c r="F84" s="323" t="s">
        <v>790</v>
      </c>
      <c r="G84" s="322"/>
      <c r="H84" s="322" t="s">
        <v>798</v>
      </c>
      <c r="I84" s="322" t="s">
        <v>786</v>
      </c>
      <c r="J84" s="322">
        <v>15</v>
      </c>
      <c r="K84" s="310"/>
    </row>
    <row r="85" spans="2:11" s="1" customFormat="1" ht="15" customHeight="1">
      <c r="B85" s="321"/>
      <c r="C85" s="322" t="s">
        <v>799</v>
      </c>
      <c r="D85" s="322"/>
      <c r="E85" s="322"/>
      <c r="F85" s="323" t="s">
        <v>790</v>
      </c>
      <c r="G85" s="322"/>
      <c r="H85" s="322" t="s">
        <v>800</v>
      </c>
      <c r="I85" s="322" t="s">
        <v>786</v>
      </c>
      <c r="J85" s="322">
        <v>20</v>
      </c>
      <c r="K85" s="310"/>
    </row>
    <row r="86" spans="2:11" s="1" customFormat="1" ht="15" customHeight="1">
      <c r="B86" s="321"/>
      <c r="C86" s="322" t="s">
        <v>801</v>
      </c>
      <c r="D86" s="322"/>
      <c r="E86" s="322"/>
      <c r="F86" s="323" t="s">
        <v>790</v>
      </c>
      <c r="G86" s="322"/>
      <c r="H86" s="322" t="s">
        <v>802</v>
      </c>
      <c r="I86" s="322" t="s">
        <v>786</v>
      </c>
      <c r="J86" s="322">
        <v>20</v>
      </c>
      <c r="K86" s="310"/>
    </row>
    <row r="87" spans="2:11" s="1" customFormat="1" ht="15" customHeight="1">
      <c r="B87" s="321"/>
      <c r="C87" s="296" t="s">
        <v>803</v>
      </c>
      <c r="D87" s="296"/>
      <c r="E87" s="296"/>
      <c r="F87" s="319" t="s">
        <v>790</v>
      </c>
      <c r="G87" s="320"/>
      <c r="H87" s="296" t="s">
        <v>804</v>
      </c>
      <c r="I87" s="296" t="s">
        <v>786</v>
      </c>
      <c r="J87" s="296">
        <v>50</v>
      </c>
      <c r="K87" s="310"/>
    </row>
    <row r="88" spans="2:11" s="1" customFormat="1" ht="15" customHeight="1">
      <c r="B88" s="321"/>
      <c r="C88" s="296" t="s">
        <v>805</v>
      </c>
      <c r="D88" s="296"/>
      <c r="E88" s="296"/>
      <c r="F88" s="319" t="s">
        <v>790</v>
      </c>
      <c r="G88" s="320"/>
      <c r="H88" s="296" t="s">
        <v>806</v>
      </c>
      <c r="I88" s="296" t="s">
        <v>786</v>
      </c>
      <c r="J88" s="296">
        <v>20</v>
      </c>
      <c r="K88" s="310"/>
    </row>
    <row r="89" spans="2:11" s="1" customFormat="1" ht="15" customHeight="1">
      <c r="B89" s="321"/>
      <c r="C89" s="296" t="s">
        <v>807</v>
      </c>
      <c r="D89" s="296"/>
      <c r="E89" s="296"/>
      <c r="F89" s="319" t="s">
        <v>790</v>
      </c>
      <c r="G89" s="320"/>
      <c r="H89" s="296" t="s">
        <v>808</v>
      </c>
      <c r="I89" s="296" t="s">
        <v>786</v>
      </c>
      <c r="J89" s="296">
        <v>20</v>
      </c>
      <c r="K89" s="310"/>
    </row>
    <row r="90" spans="2:11" s="1" customFormat="1" ht="15" customHeight="1">
      <c r="B90" s="321"/>
      <c r="C90" s="296" t="s">
        <v>809</v>
      </c>
      <c r="D90" s="296"/>
      <c r="E90" s="296"/>
      <c r="F90" s="319" t="s">
        <v>790</v>
      </c>
      <c r="G90" s="320"/>
      <c r="H90" s="296" t="s">
        <v>810</v>
      </c>
      <c r="I90" s="296" t="s">
        <v>786</v>
      </c>
      <c r="J90" s="296">
        <v>50</v>
      </c>
      <c r="K90" s="310"/>
    </row>
    <row r="91" spans="2:11" s="1" customFormat="1" ht="15" customHeight="1">
      <c r="B91" s="321"/>
      <c r="C91" s="296" t="s">
        <v>811</v>
      </c>
      <c r="D91" s="296"/>
      <c r="E91" s="296"/>
      <c r="F91" s="319" t="s">
        <v>790</v>
      </c>
      <c r="G91" s="320"/>
      <c r="H91" s="296" t="s">
        <v>811</v>
      </c>
      <c r="I91" s="296" t="s">
        <v>786</v>
      </c>
      <c r="J91" s="296">
        <v>50</v>
      </c>
      <c r="K91" s="310"/>
    </row>
    <row r="92" spans="2:11" s="1" customFormat="1" ht="15" customHeight="1">
      <c r="B92" s="321"/>
      <c r="C92" s="296" t="s">
        <v>812</v>
      </c>
      <c r="D92" s="296"/>
      <c r="E92" s="296"/>
      <c r="F92" s="319" t="s">
        <v>790</v>
      </c>
      <c r="G92" s="320"/>
      <c r="H92" s="296" t="s">
        <v>813</v>
      </c>
      <c r="I92" s="296" t="s">
        <v>786</v>
      </c>
      <c r="J92" s="296">
        <v>255</v>
      </c>
      <c r="K92" s="310"/>
    </row>
    <row r="93" spans="2:11" s="1" customFormat="1" ht="15" customHeight="1">
      <c r="B93" s="321"/>
      <c r="C93" s="296" t="s">
        <v>814</v>
      </c>
      <c r="D93" s="296"/>
      <c r="E93" s="296"/>
      <c r="F93" s="319" t="s">
        <v>784</v>
      </c>
      <c r="G93" s="320"/>
      <c r="H93" s="296" t="s">
        <v>815</v>
      </c>
      <c r="I93" s="296" t="s">
        <v>816</v>
      </c>
      <c r="J93" s="296"/>
      <c r="K93" s="310"/>
    </row>
    <row r="94" spans="2:11" s="1" customFormat="1" ht="15" customHeight="1">
      <c r="B94" s="321"/>
      <c r="C94" s="296" t="s">
        <v>817</v>
      </c>
      <c r="D94" s="296"/>
      <c r="E94" s="296"/>
      <c r="F94" s="319" t="s">
        <v>784</v>
      </c>
      <c r="G94" s="320"/>
      <c r="H94" s="296" t="s">
        <v>818</v>
      </c>
      <c r="I94" s="296" t="s">
        <v>819</v>
      </c>
      <c r="J94" s="296"/>
      <c r="K94" s="310"/>
    </row>
    <row r="95" spans="2:11" s="1" customFormat="1" ht="15" customHeight="1">
      <c r="B95" s="321"/>
      <c r="C95" s="296" t="s">
        <v>820</v>
      </c>
      <c r="D95" s="296"/>
      <c r="E95" s="296"/>
      <c r="F95" s="319" t="s">
        <v>784</v>
      </c>
      <c r="G95" s="320"/>
      <c r="H95" s="296" t="s">
        <v>820</v>
      </c>
      <c r="I95" s="296" t="s">
        <v>819</v>
      </c>
      <c r="J95" s="296"/>
      <c r="K95" s="310"/>
    </row>
    <row r="96" spans="2:11" s="1" customFormat="1" ht="15" customHeight="1">
      <c r="B96" s="321"/>
      <c r="C96" s="296" t="s">
        <v>37</v>
      </c>
      <c r="D96" s="296"/>
      <c r="E96" s="296"/>
      <c r="F96" s="319" t="s">
        <v>784</v>
      </c>
      <c r="G96" s="320"/>
      <c r="H96" s="296" t="s">
        <v>821</v>
      </c>
      <c r="I96" s="296" t="s">
        <v>819</v>
      </c>
      <c r="J96" s="296"/>
      <c r="K96" s="310"/>
    </row>
    <row r="97" spans="2:11" s="1" customFormat="1" ht="15" customHeight="1">
      <c r="B97" s="321"/>
      <c r="C97" s="296" t="s">
        <v>47</v>
      </c>
      <c r="D97" s="296"/>
      <c r="E97" s="296"/>
      <c r="F97" s="319" t="s">
        <v>784</v>
      </c>
      <c r="G97" s="320"/>
      <c r="H97" s="296" t="s">
        <v>822</v>
      </c>
      <c r="I97" s="296" t="s">
        <v>819</v>
      </c>
      <c r="J97" s="296"/>
      <c r="K97" s="310"/>
    </row>
    <row r="98" spans="2:11" s="1" customFormat="1" ht="15" customHeight="1">
      <c r="B98" s="324"/>
      <c r="C98" s="325"/>
      <c r="D98" s="325"/>
      <c r="E98" s="325"/>
      <c r="F98" s="325"/>
      <c r="G98" s="325"/>
      <c r="H98" s="325"/>
      <c r="I98" s="325"/>
      <c r="J98" s="325"/>
      <c r="K98" s="326"/>
    </row>
    <row r="99" spans="2:11" s="1" customFormat="1" ht="18.75" customHeight="1">
      <c r="B99" s="327"/>
      <c r="C99" s="328"/>
      <c r="D99" s="328"/>
      <c r="E99" s="328"/>
      <c r="F99" s="328"/>
      <c r="G99" s="328"/>
      <c r="H99" s="328"/>
      <c r="I99" s="328"/>
      <c r="J99" s="328"/>
      <c r="K99" s="327"/>
    </row>
    <row r="100" spans="2:11" s="1" customFormat="1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2:11" s="1" customFormat="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2:11" s="1" customFormat="1" ht="45" customHeight="1">
      <c r="B102" s="308"/>
      <c r="C102" s="309" t="s">
        <v>823</v>
      </c>
      <c r="D102" s="309"/>
      <c r="E102" s="309"/>
      <c r="F102" s="309"/>
      <c r="G102" s="309"/>
      <c r="H102" s="309"/>
      <c r="I102" s="309"/>
      <c r="J102" s="309"/>
      <c r="K102" s="310"/>
    </row>
    <row r="103" spans="2:11" s="1" customFormat="1" ht="17.25" customHeight="1">
      <c r="B103" s="308"/>
      <c r="C103" s="311" t="s">
        <v>778</v>
      </c>
      <c r="D103" s="311"/>
      <c r="E103" s="311"/>
      <c r="F103" s="311" t="s">
        <v>779</v>
      </c>
      <c r="G103" s="312"/>
      <c r="H103" s="311" t="s">
        <v>53</v>
      </c>
      <c r="I103" s="311" t="s">
        <v>56</v>
      </c>
      <c r="J103" s="311" t="s">
        <v>780</v>
      </c>
      <c r="K103" s="310"/>
    </row>
    <row r="104" spans="2:11" s="1" customFormat="1" ht="17.25" customHeight="1">
      <c r="B104" s="308"/>
      <c r="C104" s="313" t="s">
        <v>781</v>
      </c>
      <c r="D104" s="313"/>
      <c r="E104" s="313"/>
      <c r="F104" s="314" t="s">
        <v>782</v>
      </c>
      <c r="G104" s="315"/>
      <c r="H104" s="313"/>
      <c r="I104" s="313"/>
      <c r="J104" s="313" t="s">
        <v>783</v>
      </c>
      <c r="K104" s="310"/>
    </row>
    <row r="105" spans="2:11" s="1" customFormat="1" ht="5.25" customHeight="1">
      <c r="B105" s="308"/>
      <c r="C105" s="311"/>
      <c r="D105" s="311"/>
      <c r="E105" s="311"/>
      <c r="F105" s="311"/>
      <c r="G105" s="329"/>
      <c r="H105" s="311"/>
      <c r="I105" s="311"/>
      <c r="J105" s="311"/>
      <c r="K105" s="310"/>
    </row>
    <row r="106" spans="2:11" s="1" customFormat="1" ht="15" customHeight="1">
      <c r="B106" s="308"/>
      <c r="C106" s="296" t="s">
        <v>52</v>
      </c>
      <c r="D106" s="318"/>
      <c r="E106" s="318"/>
      <c r="F106" s="319" t="s">
        <v>784</v>
      </c>
      <c r="G106" s="296"/>
      <c r="H106" s="296" t="s">
        <v>824</v>
      </c>
      <c r="I106" s="296" t="s">
        <v>786</v>
      </c>
      <c r="J106" s="296">
        <v>20</v>
      </c>
      <c r="K106" s="310"/>
    </row>
    <row r="107" spans="2:11" s="1" customFormat="1" ht="15" customHeight="1">
      <c r="B107" s="308"/>
      <c r="C107" s="296" t="s">
        <v>787</v>
      </c>
      <c r="D107" s="296"/>
      <c r="E107" s="296"/>
      <c r="F107" s="319" t="s">
        <v>784</v>
      </c>
      <c r="G107" s="296"/>
      <c r="H107" s="296" t="s">
        <v>824</v>
      </c>
      <c r="I107" s="296" t="s">
        <v>786</v>
      </c>
      <c r="J107" s="296">
        <v>120</v>
      </c>
      <c r="K107" s="310"/>
    </row>
    <row r="108" spans="2:11" s="1" customFormat="1" ht="15" customHeight="1">
      <c r="B108" s="321"/>
      <c r="C108" s="296" t="s">
        <v>789</v>
      </c>
      <c r="D108" s="296"/>
      <c r="E108" s="296"/>
      <c r="F108" s="319" t="s">
        <v>790</v>
      </c>
      <c r="G108" s="296"/>
      <c r="H108" s="296" t="s">
        <v>824</v>
      </c>
      <c r="I108" s="296" t="s">
        <v>786</v>
      </c>
      <c r="J108" s="296">
        <v>50</v>
      </c>
      <c r="K108" s="310"/>
    </row>
    <row r="109" spans="2:11" s="1" customFormat="1" ht="15" customHeight="1">
      <c r="B109" s="321"/>
      <c r="C109" s="296" t="s">
        <v>792</v>
      </c>
      <c r="D109" s="296"/>
      <c r="E109" s="296"/>
      <c r="F109" s="319" t="s">
        <v>784</v>
      </c>
      <c r="G109" s="296"/>
      <c r="H109" s="296" t="s">
        <v>824</v>
      </c>
      <c r="I109" s="296" t="s">
        <v>794</v>
      </c>
      <c r="J109" s="296"/>
      <c r="K109" s="310"/>
    </row>
    <row r="110" spans="2:11" s="1" customFormat="1" ht="15" customHeight="1">
      <c r="B110" s="321"/>
      <c r="C110" s="296" t="s">
        <v>803</v>
      </c>
      <c r="D110" s="296"/>
      <c r="E110" s="296"/>
      <c r="F110" s="319" t="s">
        <v>790</v>
      </c>
      <c r="G110" s="296"/>
      <c r="H110" s="296" t="s">
        <v>824</v>
      </c>
      <c r="I110" s="296" t="s">
        <v>786</v>
      </c>
      <c r="J110" s="296">
        <v>50</v>
      </c>
      <c r="K110" s="310"/>
    </row>
    <row r="111" spans="2:11" s="1" customFormat="1" ht="15" customHeight="1">
      <c r="B111" s="321"/>
      <c r="C111" s="296" t="s">
        <v>811</v>
      </c>
      <c r="D111" s="296"/>
      <c r="E111" s="296"/>
      <c r="F111" s="319" t="s">
        <v>790</v>
      </c>
      <c r="G111" s="296"/>
      <c r="H111" s="296" t="s">
        <v>824</v>
      </c>
      <c r="I111" s="296" t="s">
        <v>786</v>
      </c>
      <c r="J111" s="296">
        <v>50</v>
      </c>
      <c r="K111" s="310"/>
    </row>
    <row r="112" spans="2:11" s="1" customFormat="1" ht="15" customHeight="1">
      <c r="B112" s="321"/>
      <c r="C112" s="296" t="s">
        <v>809</v>
      </c>
      <c r="D112" s="296"/>
      <c r="E112" s="296"/>
      <c r="F112" s="319" t="s">
        <v>790</v>
      </c>
      <c r="G112" s="296"/>
      <c r="H112" s="296" t="s">
        <v>824</v>
      </c>
      <c r="I112" s="296" t="s">
        <v>786</v>
      </c>
      <c r="J112" s="296">
        <v>50</v>
      </c>
      <c r="K112" s="310"/>
    </row>
    <row r="113" spans="2:11" s="1" customFormat="1" ht="15" customHeight="1">
      <c r="B113" s="321"/>
      <c r="C113" s="296" t="s">
        <v>52</v>
      </c>
      <c r="D113" s="296"/>
      <c r="E113" s="296"/>
      <c r="F113" s="319" t="s">
        <v>784</v>
      </c>
      <c r="G113" s="296"/>
      <c r="H113" s="296" t="s">
        <v>825</v>
      </c>
      <c r="I113" s="296" t="s">
        <v>786</v>
      </c>
      <c r="J113" s="296">
        <v>20</v>
      </c>
      <c r="K113" s="310"/>
    </row>
    <row r="114" spans="2:11" s="1" customFormat="1" ht="15" customHeight="1">
      <c r="B114" s="321"/>
      <c r="C114" s="296" t="s">
        <v>826</v>
      </c>
      <c r="D114" s="296"/>
      <c r="E114" s="296"/>
      <c r="F114" s="319" t="s">
        <v>784</v>
      </c>
      <c r="G114" s="296"/>
      <c r="H114" s="296" t="s">
        <v>827</v>
      </c>
      <c r="I114" s="296" t="s">
        <v>786</v>
      </c>
      <c r="J114" s="296">
        <v>120</v>
      </c>
      <c r="K114" s="310"/>
    </row>
    <row r="115" spans="2:11" s="1" customFormat="1" ht="15" customHeight="1">
      <c r="B115" s="321"/>
      <c r="C115" s="296" t="s">
        <v>37</v>
      </c>
      <c r="D115" s="296"/>
      <c r="E115" s="296"/>
      <c r="F115" s="319" t="s">
        <v>784</v>
      </c>
      <c r="G115" s="296"/>
      <c r="H115" s="296" t="s">
        <v>828</v>
      </c>
      <c r="I115" s="296" t="s">
        <v>819</v>
      </c>
      <c r="J115" s="296"/>
      <c r="K115" s="310"/>
    </row>
    <row r="116" spans="2:11" s="1" customFormat="1" ht="15" customHeight="1">
      <c r="B116" s="321"/>
      <c r="C116" s="296" t="s">
        <v>47</v>
      </c>
      <c r="D116" s="296"/>
      <c r="E116" s="296"/>
      <c r="F116" s="319" t="s">
        <v>784</v>
      </c>
      <c r="G116" s="296"/>
      <c r="H116" s="296" t="s">
        <v>829</v>
      </c>
      <c r="I116" s="296" t="s">
        <v>819</v>
      </c>
      <c r="J116" s="296"/>
      <c r="K116" s="310"/>
    </row>
    <row r="117" spans="2:11" s="1" customFormat="1" ht="15" customHeight="1">
      <c r="B117" s="321"/>
      <c r="C117" s="296" t="s">
        <v>56</v>
      </c>
      <c r="D117" s="296"/>
      <c r="E117" s="296"/>
      <c r="F117" s="319" t="s">
        <v>784</v>
      </c>
      <c r="G117" s="296"/>
      <c r="H117" s="296" t="s">
        <v>830</v>
      </c>
      <c r="I117" s="296" t="s">
        <v>831</v>
      </c>
      <c r="J117" s="296"/>
      <c r="K117" s="310"/>
    </row>
    <row r="118" spans="2:11" s="1" customFormat="1" ht="15" customHeight="1">
      <c r="B118" s="324"/>
      <c r="C118" s="330"/>
      <c r="D118" s="330"/>
      <c r="E118" s="330"/>
      <c r="F118" s="330"/>
      <c r="G118" s="330"/>
      <c r="H118" s="330"/>
      <c r="I118" s="330"/>
      <c r="J118" s="330"/>
      <c r="K118" s="326"/>
    </row>
    <row r="119" spans="2:11" s="1" customFormat="1" ht="18.75" customHeight="1">
      <c r="B119" s="331"/>
      <c r="C119" s="332"/>
      <c r="D119" s="332"/>
      <c r="E119" s="332"/>
      <c r="F119" s="333"/>
      <c r="G119" s="332"/>
      <c r="H119" s="332"/>
      <c r="I119" s="332"/>
      <c r="J119" s="332"/>
      <c r="K119" s="331"/>
    </row>
    <row r="120" spans="2:11" s="1" customFormat="1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2:11" s="1" customFormat="1" ht="7.5" customHeight="1">
      <c r="B121" s="334"/>
      <c r="C121" s="335"/>
      <c r="D121" s="335"/>
      <c r="E121" s="335"/>
      <c r="F121" s="335"/>
      <c r="G121" s="335"/>
      <c r="H121" s="335"/>
      <c r="I121" s="335"/>
      <c r="J121" s="335"/>
      <c r="K121" s="336"/>
    </row>
    <row r="122" spans="2:11" s="1" customFormat="1" ht="45" customHeight="1">
      <c r="B122" s="337"/>
      <c r="C122" s="287" t="s">
        <v>832</v>
      </c>
      <c r="D122" s="287"/>
      <c r="E122" s="287"/>
      <c r="F122" s="287"/>
      <c r="G122" s="287"/>
      <c r="H122" s="287"/>
      <c r="I122" s="287"/>
      <c r="J122" s="287"/>
      <c r="K122" s="338"/>
    </row>
    <row r="123" spans="2:11" s="1" customFormat="1" ht="17.25" customHeight="1">
      <c r="B123" s="339"/>
      <c r="C123" s="311" t="s">
        <v>778</v>
      </c>
      <c r="D123" s="311"/>
      <c r="E123" s="311"/>
      <c r="F123" s="311" t="s">
        <v>779</v>
      </c>
      <c r="G123" s="312"/>
      <c r="H123" s="311" t="s">
        <v>53</v>
      </c>
      <c r="I123" s="311" t="s">
        <v>56</v>
      </c>
      <c r="J123" s="311" t="s">
        <v>780</v>
      </c>
      <c r="K123" s="340"/>
    </row>
    <row r="124" spans="2:11" s="1" customFormat="1" ht="17.25" customHeight="1">
      <c r="B124" s="339"/>
      <c r="C124" s="313" t="s">
        <v>781</v>
      </c>
      <c r="D124" s="313"/>
      <c r="E124" s="313"/>
      <c r="F124" s="314" t="s">
        <v>782</v>
      </c>
      <c r="G124" s="315"/>
      <c r="H124" s="313"/>
      <c r="I124" s="313"/>
      <c r="J124" s="313" t="s">
        <v>783</v>
      </c>
      <c r="K124" s="340"/>
    </row>
    <row r="125" spans="2:11" s="1" customFormat="1" ht="5.25" customHeight="1">
      <c r="B125" s="341"/>
      <c r="C125" s="316"/>
      <c r="D125" s="316"/>
      <c r="E125" s="316"/>
      <c r="F125" s="316"/>
      <c r="G125" s="342"/>
      <c r="H125" s="316"/>
      <c r="I125" s="316"/>
      <c r="J125" s="316"/>
      <c r="K125" s="343"/>
    </row>
    <row r="126" spans="2:11" s="1" customFormat="1" ht="15" customHeight="1">
      <c r="B126" s="341"/>
      <c r="C126" s="296" t="s">
        <v>787</v>
      </c>
      <c r="D126" s="318"/>
      <c r="E126" s="318"/>
      <c r="F126" s="319" t="s">
        <v>784</v>
      </c>
      <c r="G126" s="296"/>
      <c r="H126" s="296" t="s">
        <v>824</v>
      </c>
      <c r="I126" s="296" t="s">
        <v>786</v>
      </c>
      <c r="J126" s="296">
        <v>120</v>
      </c>
      <c r="K126" s="344"/>
    </row>
    <row r="127" spans="2:11" s="1" customFormat="1" ht="15" customHeight="1">
      <c r="B127" s="341"/>
      <c r="C127" s="296" t="s">
        <v>833</v>
      </c>
      <c r="D127" s="296"/>
      <c r="E127" s="296"/>
      <c r="F127" s="319" t="s">
        <v>784</v>
      </c>
      <c r="G127" s="296"/>
      <c r="H127" s="296" t="s">
        <v>834</v>
      </c>
      <c r="I127" s="296" t="s">
        <v>786</v>
      </c>
      <c r="J127" s="296" t="s">
        <v>835</v>
      </c>
      <c r="K127" s="344"/>
    </row>
    <row r="128" spans="2:11" s="1" customFormat="1" ht="15" customHeight="1">
      <c r="B128" s="341"/>
      <c r="C128" s="296" t="s">
        <v>84</v>
      </c>
      <c r="D128" s="296"/>
      <c r="E128" s="296"/>
      <c r="F128" s="319" t="s">
        <v>784</v>
      </c>
      <c r="G128" s="296"/>
      <c r="H128" s="296" t="s">
        <v>836</v>
      </c>
      <c r="I128" s="296" t="s">
        <v>786</v>
      </c>
      <c r="J128" s="296" t="s">
        <v>835</v>
      </c>
      <c r="K128" s="344"/>
    </row>
    <row r="129" spans="2:11" s="1" customFormat="1" ht="15" customHeight="1">
      <c r="B129" s="341"/>
      <c r="C129" s="296" t="s">
        <v>795</v>
      </c>
      <c r="D129" s="296"/>
      <c r="E129" s="296"/>
      <c r="F129" s="319" t="s">
        <v>790</v>
      </c>
      <c r="G129" s="296"/>
      <c r="H129" s="296" t="s">
        <v>796</v>
      </c>
      <c r="I129" s="296" t="s">
        <v>786</v>
      </c>
      <c r="J129" s="296">
        <v>15</v>
      </c>
      <c r="K129" s="344"/>
    </row>
    <row r="130" spans="2:11" s="1" customFormat="1" ht="15" customHeight="1">
      <c r="B130" s="341"/>
      <c r="C130" s="322" t="s">
        <v>797</v>
      </c>
      <c r="D130" s="322"/>
      <c r="E130" s="322"/>
      <c r="F130" s="323" t="s">
        <v>790</v>
      </c>
      <c r="G130" s="322"/>
      <c r="H130" s="322" t="s">
        <v>798</v>
      </c>
      <c r="I130" s="322" t="s">
        <v>786</v>
      </c>
      <c r="J130" s="322">
        <v>15</v>
      </c>
      <c r="K130" s="344"/>
    </row>
    <row r="131" spans="2:11" s="1" customFormat="1" ht="15" customHeight="1">
      <c r="B131" s="341"/>
      <c r="C131" s="322" t="s">
        <v>799</v>
      </c>
      <c r="D131" s="322"/>
      <c r="E131" s="322"/>
      <c r="F131" s="323" t="s">
        <v>790</v>
      </c>
      <c r="G131" s="322"/>
      <c r="H131" s="322" t="s">
        <v>800</v>
      </c>
      <c r="I131" s="322" t="s">
        <v>786</v>
      </c>
      <c r="J131" s="322">
        <v>20</v>
      </c>
      <c r="K131" s="344"/>
    </row>
    <row r="132" spans="2:11" s="1" customFormat="1" ht="15" customHeight="1">
      <c r="B132" s="341"/>
      <c r="C132" s="322" t="s">
        <v>801</v>
      </c>
      <c r="D132" s="322"/>
      <c r="E132" s="322"/>
      <c r="F132" s="323" t="s">
        <v>790</v>
      </c>
      <c r="G132" s="322"/>
      <c r="H132" s="322" t="s">
        <v>802</v>
      </c>
      <c r="I132" s="322" t="s">
        <v>786</v>
      </c>
      <c r="J132" s="322">
        <v>20</v>
      </c>
      <c r="K132" s="344"/>
    </row>
    <row r="133" spans="2:11" s="1" customFormat="1" ht="15" customHeight="1">
      <c r="B133" s="341"/>
      <c r="C133" s="296" t="s">
        <v>789</v>
      </c>
      <c r="D133" s="296"/>
      <c r="E133" s="296"/>
      <c r="F133" s="319" t="s">
        <v>790</v>
      </c>
      <c r="G133" s="296"/>
      <c r="H133" s="296" t="s">
        <v>824</v>
      </c>
      <c r="I133" s="296" t="s">
        <v>786</v>
      </c>
      <c r="J133" s="296">
        <v>50</v>
      </c>
      <c r="K133" s="344"/>
    </row>
    <row r="134" spans="2:11" s="1" customFormat="1" ht="15" customHeight="1">
      <c r="B134" s="341"/>
      <c r="C134" s="296" t="s">
        <v>803</v>
      </c>
      <c r="D134" s="296"/>
      <c r="E134" s="296"/>
      <c r="F134" s="319" t="s">
        <v>790</v>
      </c>
      <c r="G134" s="296"/>
      <c r="H134" s="296" t="s">
        <v>824</v>
      </c>
      <c r="I134" s="296" t="s">
        <v>786</v>
      </c>
      <c r="J134" s="296">
        <v>50</v>
      </c>
      <c r="K134" s="344"/>
    </row>
    <row r="135" spans="2:11" s="1" customFormat="1" ht="15" customHeight="1">
      <c r="B135" s="341"/>
      <c r="C135" s="296" t="s">
        <v>809</v>
      </c>
      <c r="D135" s="296"/>
      <c r="E135" s="296"/>
      <c r="F135" s="319" t="s">
        <v>790</v>
      </c>
      <c r="G135" s="296"/>
      <c r="H135" s="296" t="s">
        <v>824</v>
      </c>
      <c r="I135" s="296" t="s">
        <v>786</v>
      </c>
      <c r="J135" s="296">
        <v>50</v>
      </c>
      <c r="K135" s="344"/>
    </row>
    <row r="136" spans="2:11" s="1" customFormat="1" ht="15" customHeight="1">
      <c r="B136" s="341"/>
      <c r="C136" s="296" t="s">
        <v>811</v>
      </c>
      <c r="D136" s="296"/>
      <c r="E136" s="296"/>
      <c r="F136" s="319" t="s">
        <v>790</v>
      </c>
      <c r="G136" s="296"/>
      <c r="H136" s="296" t="s">
        <v>824</v>
      </c>
      <c r="I136" s="296" t="s">
        <v>786</v>
      </c>
      <c r="J136" s="296">
        <v>50</v>
      </c>
      <c r="K136" s="344"/>
    </row>
    <row r="137" spans="2:11" s="1" customFormat="1" ht="15" customHeight="1">
      <c r="B137" s="341"/>
      <c r="C137" s="296" t="s">
        <v>812</v>
      </c>
      <c r="D137" s="296"/>
      <c r="E137" s="296"/>
      <c r="F137" s="319" t="s">
        <v>790</v>
      </c>
      <c r="G137" s="296"/>
      <c r="H137" s="296" t="s">
        <v>837</v>
      </c>
      <c r="I137" s="296" t="s">
        <v>786</v>
      </c>
      <c r="J137" s="296">
        <v>255</v>
      </c>
      <c r="K137" s="344"/>
    </row>
    <row r="138" spans="2:11" s="1" customFormat="1" ht="15" customHeight="1">
      <c r="B138" s="341"/>
      <c r="C138" s="296" t="s">
        <v>814</v>
      </c>
      <c r="D138" s="296"/>
      <c r="E138" s="296"/>
      <c r="F138" s="319" t="s">
        <v>784</v>
      </c>
      <c r="G138" s="296"/>
      <c r="H138" s="296" t="s">
        <v>838</v>
      </c>
      <c r="I138" s="296" t="s">
        <v>816</v>
      </c>
      <c r="J138" s="296"/>
      <c r="K138" s="344"/>
    </row>
    <row r="139" spans="2:11" s="1" customFormat="1" ht="15" customHeight="1">
      <c r="B139" s="341"/>
      <c r="C139" s="296" t="s">
        <v>817</v>
      </c>
      <c r="D139" s="296"/>
      <c r="E139" s="296"/>
      <c r="F139" s="319" t="s">
        <v>784</v>
      </c>
      <c r="G139" s="296"/>
      <c r="H139" s="296" t="s">
        <v>839</v>
      </c>
      <c r="I139" s="296" t="s">
        <v>819</v>
      </c>
      <c r="J139" s="296"/>
      <c r="K139" s="344"/>
    </row>
    <row r="140" spans="2:11" s="1" customFormat="1" ht="15" customHeight="1">
      <c r="B140" s="341"/>
      <c r="C140" s="296" t="s">
        <v>820</v>
      </c>
      <c r="D140" s="296"/>
      <c r="E140" s="296"/>
      <c r="F140" s="319" t="s">
        <v>784</v>
      </c>
      <c r="G140" s="296"/>
      <c r="H140" s="296" t="s">
        <v>820</v>
      </c>
      <c r="I140" s="296" t="s">
        <v>819</v>
      </c>
      <c r="J140" s="296"/>
      <c r="K140" s="344"/>
    </row>
    <row r="141" spans="2:11" s="1" customFormat="1" ht="15" customHeight="1">
      <c r="B141" s="341"/>
      <c r="C141" s="296" t="s">
        <v>37</v>
      </c>
      <c r="D141" s="296"/>
      <c r="E141" s="296"/>
      <c r="F141" s="319" t="s">
        <v>784</v>
      </c>
      <c r="G141" s="296"/>
      <c r="H141" s="296" t="s">
        <v>840</v>
      </c>
      <c r="I141" s="296" t="s">
        <v>819</v>
      </c>
      <c r="J141" s="296"/>
      <c r="K141" s="344"/>
    </row>
    <row r="142" spans="2:11" s="1" customFormat="1" ht="15" customHeight="1">
      <c r="B142" s="341"/>
      <c r="C142" s="296" t="s">
        <v>841</v>
      </c>
      <c r="D142" s="296"/>
      <c r="E142" s="296"/>
      <c r="F142" s="319" t="s">
        <v>784</v>
      </c>
      <c r="G142" s="296"/>
      <c r="H142" s="296" t="s">
        <v>842</v>
      </c>
      <c r="I142" s="296" t="s">
        <v>819</v>
      </c>
      <c r="J142" s="296"/>
      <c r="K142" s="344"/>
    </row>
    <row r="143" spans="2:11" s="1" customFormat="1" ht="15" customHeight="1">
      <c r="B143" s="345"/>
      <c r="C143" s="346"/>
      <c r="D143" s="346"/>
      <c r="E143" s="346"/>
      <c r="F143" s="346"/>
      <c r="G143" s="346"/>
      <c r="H143" s="346"/>
      <c r="I143" s="346"/>
      <c r="J143" s="346"/>
      <c r="K143" s="347"/>
    </row>
    <row r="144" spans="2:11" s="1" customFormat="1" ht="18.75" customHeight="1">
      <c r="B144" s="332"/>
      <c r="C144" s="332"/>
      <c r="D144" s="332"/>
      <c r="E144" s="332"/>
      <c r="F144" s="333"/>
      <c r="G144" s="332"/>
      <c r="H144" s="332"/>
      <c r="I144" s="332"/>
      <c r="J144" s="332"/>
      <c r="K144" s="332"/>
    </row>
    <row r="145" spans="2:11" s="1" customFormat="1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2:11" s="1" customFormat="1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2:11" s="1" customFormat="1" ht="45" customHeight="1">
      <c r="B147" s="308"/>
      <c r="C147" s="309" t="s">
        <v>843</v>
      </c>
      <c r="D147" s="309"/>
      <c r="E147" s="309"/>
      <c r="F147" s="309"/>
      <c r="G147" s="309"/>
      <c r="H147" s="309"/>
      <c r="I147" s="309"/>
      <c r="J147" s="309"/>
      <c r="K147" s="310"/>
    </row>
    <row r="148" spans="2:11" s="1" customFormat="1" ht="17.25" customHeight="1">
      <c r="B148" s="308"/>
      <c r="C148" s="311" t="s">
        <v>778</v>
      </c>
      <c r="D148" s="311"/>
      <c r="E148" s="311"/>
      <c r="F148" s="311" t="s">
        <v>779</v>
      </c>
      <c r="G148" s="312"/>
      <c r="H148" s="311" t="s">
        <v>53</v>
      </c>
      <c r="I148" s="311" t="s">
        <v>56</v>
      </c>
      <c r="J148" s="311" t="s">
        <v>780</v>
      </c>
      <c r="K148" s="310"/>
    </row>
    <row r="149" spans="2:11" s="1" customFormat="1" ht="17.25" customHeight="1">
      <c r="B149" s="308"/>
      <c r="C149" s="313" t="s">
        <v>781</v>
      </c>
      <c r="D149" s="313"/>
      <c r="E149" s="313"/>
      <c r="F149" s="314" t="s">
        <v>782</v>
      </c>
      <c r="G149" s="315"/>
      <c r="H149" s="313"/>
      <c r="I149" s="313"/>
      <c r="J149" s="313" t="s">
        <v>783</v>
      </c>
      <c r="K149" s="310"/>
    </row>
    <row r="150" spans="2:11" s="1" customFormat="1" ht="5.25" customHeight="1">
      <c r="B150" s="321"/>
      <c r="C150" s="316"/>
      <c r="D150" s="316"/>
      <c r="E150" s="316"/>
      <c r="F150" s="316"/>
      <c r="G150" s="317"/>
      <c r="H150" s="316"/>
      <c r="I150" s="316"/>
      <c r="J150" s="316"/>
      <c r="K150" s="344"/>
    </row>
    <row r="151" spans="2:11" s="1" customFormat="1" ht="15" customHeight="1">
      <c r="B151" s="321"/>
      <c r="C151" s="348" t="s">
        <v>787</v>
      </c>
      <c r="D151" s="296"/>
      <c r="E151" s="296"/>
      <c r="F151" s="349" t="s">
        <v>784</v>
      </c>
      <c r="G151" s="296"/>
      <c r="H151" s="348" t="s">
        <v>824</v>
      </c>
      <c r="I151" s="348" t="s">
        <v>786</v>
      </c>
      <c r="J151" s="348">
        <v>120</v>
      </c>
      <c r="K151" s="344"/>
    </row>
    <row r="152" spans="2:11" s="1" customFormat="1" ht="15" customHeight="1">
      <c r="B152" s="321"/>
      <c r="C152" s="348" t="s">
        <v>833</v>
      </c>
      <c r="D152" s="296"/>
      <c r="E152" s="296"/>
      <c r="F152" s="349" t="s">
        <v>784</v>
      </c>
      <c r="G152" s="296"/>
      <c r="H152" s="348" t="s">
        <v>844</v>
      </c>
      <c r="I152" s="348" t="s">
        <v>786</v>
      </c>
      <c r="J152" s="348" t="s">
        <v>835</v>
      </c>
      <c r="K152" s="344"/>
    </row>
    <row r="153" spans="2:11" s="1" customFormat="1" ht="15" customHeight="1">
      <c r="B153" s="321"/>
      <c r="C153" s="348" t="s">
        <v>84</v>
      </c>
      <c r="D153" s="296"/>
      <c r="E153" s="296"/>
      <c r="F153" s="349" t="s">
        <v>784</v>
      </c>
      <c r="G153" s="296"/>
      <c r="H153" s="348" t="s">
        <v>845</v>
      </c>
      <c r="I153" s="348" t="s">
        <v>786</v>
      </c>
      <c r="J153" s="348" t="s">
        <v>835</v>
      </c>
      <c r="K153" s="344"/>
    </row>
    <row r="154" spans="2:11" s="1" customFormat="1" ht="15" customHeight="1">
      <c r="B154" s="321"/>
      <c r="C154" s="348" t="s">
        <v>789</v>
      </c>
      <c r="D154" s="296"/>
      <c r="E154" s="296"/>
      <c r="F154" s="349" t="s">
        <v>790</v>
      </c>
      <c r="G154" s="296"/>
      <c r="H154" s="348" t="s">
        <v>824</v>
      </c>
      <c r="I154" s="348" t="s">
        <v>786</v>
      </c>
      <c r="J154" s="348">
        <v>50</v>
      </c>
      <c r="K154" s="344"/>
    </row>
    <row r="155" spans="2:11" s="1" customFormat="1" ht="15" customHeight="1">
      <c r="B155" s="321"/>
      <c r="C155" s="348" t="s">
        <v>792</v>
      </c>
      <c r="D155" s="296"/>
      <c r="E155" s="296"/>
      <c r="F155" s="349" t="s">
        <v>784</v>
      </c>
      <c r="G155" s="296"/>
      <c r="H155" s="348" t="s">
        <v>824</v>
      </c>
      <c r="I155" s="348" t="s">
        <v>794</v>
      </c>
      <c r="J155" s="348"/>
      <c r="K155" s="344"/>
    </row>
    <row r="156" spans="2:11" s="1" customFormat="1" ht="15" customHeight="1">
      <c r="B156" s="321"/>
      <c r="C156" s="348" t="s">
        <v>803</v>
      </c>
      <c r="D156" s="296"/>
      <c r="E156" s="296"/>
      <c r="F156" s="349" t="s">
        <v>790</v>
      </c>
      <c r="G156" s="296"/>
      <c r="H156" s="348" t="s">
        <v>824</v>
      </c>
      <c r="I156" s="348" t="s">
        <v>786</v>
      </c>
      <c r="J156" s="348">
        <v>50</v>
      </c>
      <c r="K156" s="344"/>
    </row>
    <row r="157" spans="2:11" s="1" customFormat="1" ht="15" customHeight="1">
      <c r="B157" s="321"/>
      <c r="C157" s="348" t="s">
        <v>811</v>
      </c>
      <c r="D157" s="296"/>
      <c r="E157" s="296"/>
      <c r="F157" s="349" t="s">
        <v>790</v>
      </c>
      <c r="G157" s="296"/>
      <c r="H157" s="348" t="s">
        <v>824</v>
      </c>
      <c r="I157" s="348" t="s">
        <v>786</v>
      </c>
      <c r="J157" s="348">
        <v>50</v>
      </c>
      <c r="K157" s="344"/>
    </row>
    <row r="158" spans="2:11" s="1" customFormat="1" ht="15" customHeight="1">
      <c r="B158" s="321"/>
      <c r="C158" s="348" t="s">
        <v>809</v>
      </c>
      <c r="D158" s="296"/>
      <c r="E158" s="296"/>
      <c r="F158" s="349" t="s">
        <v>790</v>
      </c>
      <c r="G158" s="296"/>
      <c r="H158" s="348" t="s">
        <v>824</v>
      </c>
      <c r="I158" s="348" t="s">
        <v>786</v>
      </c>
      <c r="J158" s="348">
        <v>50</v>
      </c>
      <c r="K158" s="344"/>
    </row>
    <row r="159" spans="2:11" s="1" customFormat="1" ht="15" customHeight="1">
      <c r="B159" s="321"/>
      <c r="C159" s="348" t="s">
        <v>101</v>
      </c>
      <c r="D159" s="296"/>
      <c r="E159" s="296"/>
      <c r="F159" s="349" t="s">
        <v>784</v>
      </c>
      <c r="G159" s="296"/>
      <c r="H159" s="348" t="s">
        <v>846</v>
      </c>
      <c r="I159" s="348" t="s">
        <v>786</v>
      </c>
      <c r="J159" s="348" t="s">
        <v>847</v>
      </c>
      <c r="K159" s="344"/>
    </row>
    <row r="160" spans="2:11" s="1" customFormat="1" ht="15" customHeight="1">
      <c r="B160" s="321"/>
      <c r="C160" s="348" t="s">
        <v>848</v>
      </c>
      <c r="D160" s="296"/>
      <c r="E160" s="296"/>
      <c r="F160" s="349" t="s">
        <v>784</v>
      </c>
      <c r="G160" s="296"/>
      <c r="H160" s="348" t="s">
        <v>849</v>
      </c>
      <c r="I160" s="348" t="s">
        <v>819</v>
      </c>
      <c r="J160" s="348"/>
      <c r="K160" s="344"/>
    </row>
    <row r="161" spans="2:11" s="1" customFormat="1" ht="15" customHeight="1">
      <c r="B161" s="350"/>
      <c r="C161" s="330"/>
      <c r="D161" s="330"/>
      <c r="E161" s="330"/>
      <c r="F161" s="330"/>
      <c r="G161" s="330"/>
      <c r="H161" s="330"/>
      <c r="I161" s="330"/>
      <c r="J161" s="330"/>
      <c r="K161" s="351"/>
    </row>
    <row r="162" spans="2:11" s="1" customFormat="1" ht="18.75" customHeight="1">
      <c r="B162" s="332"/>
      <c r="C162" s="342"/>
      <c r="D162" s="342"/>
      <c r="E162" s="342"/>
      <c r="F162" s="352"/>
      <c r="G162" s="342"/>
      <c r="H162" s="342"/>
      <c r="I162" s="342"/>
      <c r="J162" s="342"/>
      <c r="K162" s="332"/>
    </row>
    <row r="163" spans="2:11" s="1" customFormat="1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2:11" s="1" customFormat="1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spans="2:11" s="1" customFormat="1" ht="45" customHeight="1">
      <c r="B165" s="286"/>
      <c r="C165" s="287" t="s">
        <v>850</v>
      </c>
      <c r="D165" s="287"/>
      <c r="E165" s="287"/>
      <c r="F165" s="287"/>
      <c r="G165" s="287"/>
      <c r="H165" s="287"/>
      <c r="I165" s="287"/>
      <c r="J165" s="287"/>
      <c r="K165" s="288"/>
    </row>
    <row r="166" spans="2:11" s="1" customFormat="1" ht="17.25" customHeight="1">
      <c r="B166" s="286"/>
      <c r="C166" s="311" t="s">
        <v>778</v>
      </c>
      <c r="D166" s="311"/>
      <c r="E166" s="311"/>
      <c r="F166" s="311" t="s">
        <v>779</v>
      </c>
      <c r="G166" s="353"/>
      <c r="H166" s="354" t="s">
        <v>53</v>
      </c>
      <c r="I166" s="354" t="s">
        <v>56</v>
      </c>
      <c r="J166" s="311" t="s">
        <v>780</v>
      </c>
      <c r="K166" s="288"/>
    </row>
    <row r="167" spans="2:11" s="1" customFormat="1" ht="17.25" customHeight="1">
      <c r="B167" s="289"/>
      <c r="C167" s="313" t="s">
        <v>781</v>
      </c>
      <c r="D167" s="313"/>
      <c r="E167" s="313"/>
      <c r="F167" s="314" t="s">
        <v>782</v>
      </c>
      <c r="G167" s="355"/>
      <c r="H167" s="356"/>
      <c r="I167" s="356"/>
      <c r="J167" s="313" t="s">
        <v>783</v>
      </c>
      <c r="K167" s="291"/>
    </row>
    <row r="168" spans="2:11" s="1" customFormat="1" ht="5.25" customHeight="1">
      <c r="B168" s="321"/>
      <c r="C168" s="316"/>
      <c r="D168" s="316"/>
      <c r="E168" s="316"/>
      <c r="F168" s="316"/>
      <c r="G168" s="317"/>
      <c r="H168" s="316"/>
      <c r="I168" s="316"/>
      <c r="J168" s="316"/>
      <c r="K168" s="344"/>
    </row>
    <row r="169" spans="2:11" s="1" customFormat="1" ht="15" customHeight="1">
      <c r="B169" s="321"/>
      <c r="C169" s="296" t="s">
        <v>787</v>
      </c>
      <c r="D169" s="296"/>
      <c r="E169" s="296"/>
      <c r="F169" s="319" t="s">
        <v>784</v>
      </c>
      <c r="G169" s="296"/>
      <c r="H169" s="296" t="s">
        <v>824</v>
      </c>
      <c r="I169" s="296" t="s">
        <v>786</v>
      </c>
      <c r="J169" s="296">
        <v>120</v>
      </c>
      <c r="K169" s="344"/>
    </row>
    <row r="170" spans="2:11" s="1" customFormat="1" ht="15" customHeight="1">
      <c r="B170" s="321"/>
      <c r="C170" s="296" t="s">
        <v>833</v>
      </c>
      <c r="D170" s="296"/>
      <c r="E170" s="296"/>
      <c r="F170" s="319" t="s">
        <v>784</v>
      </c>
      <c r="G170" s="296"/>
      <c r="H170" s="296" t="s">
        <v>834</v>
      </c>
      <c r="I170" s="296" t="s">
        <v>786</v>
      </c>
      <c r="J170" s="296" t="s">
        <v>835</v>
      </c>
      <c r="K170" s="344"/>
    </row>
    <row r="171" spans="2:11" s="1" customFormat="1" ht="15" customHeight="1">
      <c r="B171" s="321"/>
      <c r="C171" s="296" t="s">
        <v>84</v>
      </c>
      <c r="D171" s="296"/>
      <c r="E171" s="296"/>
      <c r="F171" s="319" t="s">
        <v>784</v>
      </c>
      <c r="G171" s="296"/>
      <c r="H171" s="296" t="s">
        <v>851</v>
      </c>
      <c r="I171" s="296" t="s">
        <v>786</v>
      </c>
      <c r="J171" s="296" t="s">
        <v>835</v>
      </c>
      <c r="K171" s="344"/>
    </row>
    <row r="172" spans="2:11" s="1" customFormat="1" ht="15" customHeight="1">
      <c r="B172" s="321"/>
      <c r="C172" s="296" t="s">
        <v>789</v>
      </c>
      <c r="D172" s="296"/>
      <c r="E172" s="296"/>
      <c r="F172" s="319" t="s">
        <v>790</v>
      </c>
      <c r="G172" s="296"/>
      <c r="H172" s="296" t="s">
        <v>851</v>
      </c>
      <c r="I172" s="296" t="s">
        <v>786</v>
      </c>
      <c r="J172" s="296">
        <v>50</v>
      </c>
      <c r="K172" s="344"/>
    </row>
    <row r="173" spans="2:11" s="1" customFormat="1" ht="15" customHeight="1">
      <c r="B173" s="321"/>
      <c r="C173" s="296" t="s">
        <v>792</v>
      </c>
      <c r="D173" s="296"/>
      <c r="E173" s="296"/>
      <c r="F173" s="319" t="s">
        <v>784</v>
      </c>
      <c r="G173" s="296"/>
      <c r="H173" s="296" t="s">
        <v>851</v>
      </c>
      <c r="I173" s="296" t="s">
        <v>794</v>
      </c>
      <c r="J173" s="296"/>
      <c r="K173" s="344"/>
    </row>
    <row r="174" spans="2:11" s="1" customFormat="1" ht="15" customHeight="1">
      <c r="B174" s="321"/>
      <c r="C174" s="296" t="s">
        <v>803</v>
      </c>
      <c r="D174" s="296"/>
      <c r="E174" s="296"/>
      <c r="F174" s="319" t="s">
        <v>790</v>
      </c>
      <c r="G174" s="296"/>
      <c r="H174" s="296" t="s">
        <v>851</v>
      </c>
      <c r="I174" s="296" t="s">
        <v>786</v>
      </c>
      <c r="J174" s="296">
        <v>50</v>
      </c>
      <c r="K174" s="344"/>
    </row>
    <row r="175" spans="2:11" s="1" customFormat="1" ht="15" customHeight="1">
      <c r="B175" s="321"/>
      <c r="C175" s="296" t="s">
        <v>811</v>
      </c>
      <c r="D175" s="296"/>
      <c r="E175" s="296"/>
      <c r="F175" s="319" t="s">
        <v>790</v>
      </c>
      <c r="G175" s="296"/>
      <c r="H175" s="296" t="s">
        <v>851</v>
      </c>
      <c r="I175" s="296" t="s">
        <v>786</v>
      </c>
      <c r="J175" s="296">
        <v>50</v>
      </c>
      <c r="K175" s="344"/>
    </row>
    <row r="176" spans="2:11" s="1" customFormat="1" ht="15" customHeight="1">
      <c r="B176" s="321"/>
      <c r="C176" s="296" t="s">
        <v>809</v>
      </c>
      <c r="D176" s="296"/>
      <c r="E176" s="296"/>
      <c r="F176" s="319" t="s">
        <v>790</v>
      </c>
      <c r="G176" s="296"/>
      <c r="H176" s="296" t="s">
        <v>851</v>
      </c>
      <c r="I176" s="296" t="s">
        <v>786</v>
      </c>
      <c r="J176" s="296">
        <v>50</v>
      </c>
      <c r="K176" s="344"/>
    </row>
    <row r="177" spans="2:11" s="1" customFormat="1" ht="15" customHeight="1">
      <c r="B177" s="321"/>
      <c r="C177" s="296" t="s">
        <v>116</v>
      </c>
      <c r="D177" s="296"/>
      <c r="E177" s="296"/>
      <c r="F177" s="319" t="s">
        <v>784</v>
      </c>
      <c r="G177" s="296"/>
      <c r="H177" s="296" t="s">
        <v>852</v>
      </c>
      <c r="I177" s="296" t="s">
        <v>853</v>
      </c>
      <c r="J177" s="296"/>
      <c r="K177" s="344"/>
    </row>
    <row r="178" spans="2:11" s="1" customFormat="1" ht="15" customHeight="1">
      <c r="B178" s="321"/>
      <c r="C178" s="296" t="s">
        <v>56</v>
      </c>
      <c r="D178" s="296"/>
      <c r="E178" s="296"/>
      <c r="F178" s="319" t="s">
        <v>784</v>
      </c>
      <c r="G178" s="296"/>
      <c r="H178" s="296" t="s">
        <v>854</v>
      </c>
      <c r="I178" s="296" t="s">
        <v>855</v>
      </c>
      <c r="J178" s="296">
        <v>1</v>
      </c>
      <c r="K178" s="344"/>
    </row>
    <row r="179" spans="2:11" s="1" customFormat="1" ht="15" customHeight="1">
      <c r="B179" s="321"/>
      <c r="C179" s="296" t="s">
        <v>52</v>
      </c>
      <c r="D179" s="296"/>
      <c r="E179" s="296"/>
      <c r="F179" s="319" t="s">
        <v>784</v>
      </c>
      <c r="G179" s="296"/>
      <c r="H179" s="296" t="s">
        <v>856</v>
      </c>
      <c r="I179" s="296" t="s">
        <v>786</v>
      </c>
      <c r="J179" s="296">
        <v>20</v>
      </c>
      <c r="K179" s="344"/>
    </row>
    <row r="180" spans="2:11" s="1" customFormat="1" ht="15" customHeight="1">
      <c r="B180" s="321"/>
      <c r="C180" s="296" t="s">
        <v>53</v>
      </c>
      <c r="D180" s="296"/>
      <c r="E180" s="296"/>
      <c r="F180" s="319" t="s">
        <v>784</v>
      </c>
      <c r="G180" s="296"/>
      <c r="H180" s="296" t="s">
        <v>857</v>
      </c>
      <c r="I180" s="296" t="s">
        <v>786</v>
      </c>
      <c r="J180" s="296">
        <v>255</v>
      </c>
      <c r="K180" s="344"/>
    </row>
    <row r="181" spans="2:11" s="1" customFormat="1" ht="15" customHeight="1">
      <c r="B181" s="321"/>
      <c r="C181" s="296" t="s">
        <v>117</v>
      </c>
      <c r="D181" s="296"/>
      <c r="E181" s="296"/>
      <c r="F181" s="319" t="s">
        <v>784</v>
      </c>
      <c r="G181" s="296"/>
      <c r="H181" s="296" t="s">
        <v>748</v>
      </c>
      <c r="I181" s="296" t="s">
        <v>786</v>
      </c>
      <c r="J181" s="296">
        <v>10</v>
      </c>
      <c r="K181" s="344"/>
    </row>
    <row r="182" spans="2:11" s="1" customFormat="1" ht="15" customHeight="1">
      <c r="B182" s="321"/>
      <c r="C182" s="296" t="s">
        <v>118</v>
      </c>
      <c r="D182" s="296"/>
      <c r="E182" s="296"/>
      <c r="F182" s="319" t="s">
        <v>784</v>
      </c>
      <c r="G182" s="296"/>
      <c r="H182" s="296" t="s">
        <v>858</v>
      </c>
      <c r="I182" s="296" t="s">
        <v>819</v>
      </c>
      <c r="J182" s="296"/>
      <c r="K182" s="344"/>
    </row>
    <row r="183" spans="2:11" s="1" customFormat="1" ht="15" customHeight="1">
      <c r="B183" s="321"/>
      <c r="C183" s="296" t="s">
        <v>859</v>
      </c>
      <c r="D183" s="296"/>
      <c r="E183" s="296"/>
      <c r="F183" s="319" t="s">
        <v>784</v>
      </c>
      <c r="G183" s="296"/>
      <c r="H183" s="296" t="s">
        <v>860</v>
      </c>
      <c r="I183" s="296" t="s">
        <v>819</v>
      </c>
      <c r="J183" s="296"/>
      <c r="K183" s="344"/>
    </row>
    <row r="184" spans="2:11" s="1" customFormat="1" ht="15" customHeight="1">
      <c r="B184" s="321"/>
      <c r="C184" s="296" t="s">
        <v>848</v>
      </c>
      <c r="D184" s="296"/>
      <c r="E184" s="296"/>
      <c r="F184" s="319" t="s">
        <v>784</v>
      </c>
      <c r="G184" s="296"/>
      <c r="H184" s="296" t="s">
        <v>861</v>
      </c>
      <c r="I184" s="296" t="s">
        <v>819</v>
      </c>
      <c r="J184" s="296"/>
      <c r="K184" s="344"/>
    </row>
    <row r="185" spans="2:11" s="1" customFormat="1" ht="15" customHeight="1">
      <c r="B185" s="321"/>
      <c r="C185" s="296" t="s">
        <v>120</v>
      </c>
      <c r="D185" s="296"/>
      <c r="E185" s="296"/>
      <c r="F185" s="319" t="s">
        <v>790</v>
      </c>
      <c r="G185" s="296"/>
      <c r="H185" s="296" t="s">
        <v>862</v>
      </c>
      <c r="I185" s="296" t="s">
        <v>786</v>
      </c>
      <c r="J185" s="296">
        <v>50</v>
      </c>
      <c r="K185" s="344"/>
    </row>
    <row r="186" spans="2:11" s="1" customFormat="1" ht="15" customHeight="1">
      <c r="B186" s="321"/>
      <c r="C186" s="296" t="s">
        <v>863</v>
      </c>
      <c r="D186" s="296"/>
      <c r="E186" s="296"/>
      <c r="F186" s="319" t="s">
        <v>790</v>
      </c>
      <c r="G186" s="296"/>
      <c r="H186" s="296" t="s">
        <v>864</v>
      </c>
      <c r="I186" s="296" t="s">
        <v>865</v>
      </c>
      <c r="J186" s="296"/>
      <c r="K186" s="344"/>
    </row>
    <row r="187" spans="2:11" s="1" customFormat="1" ht="15" customHeight="1">
      <c r="B187" s="321"/>
      <c r="C187" s="296" t="s">
        <v>866</v>
      </c>
      <c r="D187" s="296"/>
      <c r="E187" s="296"/>
      <c r="F187" s="319" t="s">
        <v>790</v>
      </c>
      <c r="G187" s="296"/>
      <c r="H187" s="296" t="s">
        <v>867</v>
      </c>
      <c r="I187" s="296" t="s">
        <v>865</v>
      </c>
      <c r="J187" s="296"/>
      <c r="K187" s="344"/>
    </row>
    <row r="188" spans="2:11" s="1" customFormat="1" ht="15" customHeight="1">
      <c r="B188" s="321"/>
      <c r="C188" s="296" t="s">
        <v>868</v>
      </c>
      <c r="D188" s="296"/>
      <c r="E188" s="296"/>
      <c r="F188" s="319" t="s">
        <v>790</v>
      </c>
      <c r="G188" s="296"/>
      <c r="H188" s="296" t="s">
        <v>869</v>
      </c>
      <c r="I188" s="296" t="s">
        <v>865</v>
      </c>
      <c r="J188" s="296"/>
      <c r="K188" s="344"/>
    </row>
    <row r="189" spans="2:11" s="1" customFormat="1" ht="15" customHeight="1">
      <c r="B189" s="321"/>
      <c r="C189" s="357" t="s">
        <v>870</v>
      </c>
      <c r="D189" s="296"/>
      <c r="E189" s="296"/>
      <c r="F189" s="319" t="s">
        <v>790</v>
      </c>
      <c r="G189" s="296"/>
      <c r="H189" s="296" t="s">
        <v>871</v>
      </c>
      <c r="I189" s="296" t="s">
        <v>872</v>
      </c>
      <c r="J189" s="358" t="s">
        <v>873</v>
      </c>
      <c r="K189" s="344"/>
    </row>
    <row r="190" spans="2:11" s="1" customFormat="1" ht="15" customHeight="1">
      <c r="B190" s="321"/>
      <c r="C190" s="357" t="s">
        <v>41</v>
      </c>
      <c r="D190" s="296"/>
      <c r="E190" s="296"/>
      <c r="F190" s="319" t="s">
        <v>784</v>
      </c>
      <c r="G190" s="296"/>
      <c r="H190" s="293" t="s">
        <v>874</v>
      </c>
      <c r="I190" s="296" t="s">
        <v>875</v>
      </c>
      <c r="J190" s="296"/>
      <c r="K190" s="344"/>
    </row>
    <row r="191" spans="2:11" s="1" customFormat="1" ht="15" customHeight="1">
      <c r="B191" s="321"/>
      <c r="C191" s="357" t="s">
        <v>876</v>
      </c>
      <c r="D191" s="296"/>
      <c r="E191" s="296"/>
      <c r="F191" s="319" t="s">
        <v>784</v>
      </c>
      <c r="G191" s="296"/>
      <c r="H191" s="296" t="s">
        <v>877</v>
      </c>
      <c r="I191" s="296" t="s">
        <v>819</v>
      </c>
      <c r="J191" s="296"/>
      <c r="K191" s="344"/>
    </row>
    <row r="192" spans="2:11" s="1" customFormat="1" ht="15" customHeight="1">
      <c r="B192" s="321"/>
      <c r="C192" s="357" t="s">
        <v>878</v>
      </c>
      <c r="D192" s="296"/>
      <c r="E192" s="296"/>
      <c r="F192" s="319" t="s">
        <v>784</v>
      </c>
      <c r="G192" s="296"/>
      <c r="H192" s="296" t="s">
        <v>879</v>
      </c>
      <c r="I192" s="296" t="s">
        <v>819</v>
      </c>
      <c r="J192" s="296"/>
      <c r="K192" s="344"/>
    </row>
    <row r="193" spans="2:11" s="1" customFormat="1" ht="15" customHeight="1">
      <c r="B193" s="321"/>
      <c r="C193" s="357" t="s">
        <v>880</v>
      </c>
      <c r="D193" s="296"/>
      <c r="E193" s="296"/>
      <c r="F193" s="319" t="s">
        <v>790</v>
      </c>
      <c r="G193" s="296"/>
      <c r="H193" s="296" t="s">
        <v>881</v>
      </c>
      <c r="I193" s="296" t="s">
        <v>819</v>
      </c>
      <c r="J193" s="296"/>
      <c r="K193" s="344"/>
    </row>
    <row r="194" spans="2:11" s="1" customFormat="1" ht="15" customHeight="1">
      <c r="B194" s="350"/>
      <c r="C194" s="359"/>
      <c r="D194" s="330"/>
      <c r="E194" s="330"/>
      <c r="F194" s="330"/>
      <c r="G194" s="330"/>
      <c r="H194" s="330"/>
      <c r="I194" s="330"/>
      <c r="J194" s="330"/>
      <c r="K194" s="351"/>
    </row>
    <row r="195" spans="2:11" s="1" customFormat="1" ht="18.75" customHeight="1">
      <c r="B195" s="332"/>
      <c r="C195" s="342"/>
      <c r="D195" s="342"/>
      <c r="E195" s="342"/>
      <c r="F195" s="352"/>
      <c r="G195" s="342"/>
      <c r="H195" s="342"/>
      <c r="I195" s="342"/>
      <c r="J195" s="342"/>
      <c r="K195" s="332"/>
    </row>
    <row r="196" spans="2:11" s="1" customFormat="1" ht="18.75" customHeight="1">
      <c r="B196" s="332"/>
      <c r="C196" s="342"/>
      <c r="D196" s="342"/>
      <c r="E196" s="342"/>
      <c r="F196" s="352"/>
      <c r="G196" s="342"/>
      <c r="H196" s="342"/>
      <c r="I196" s="342"/>
      <c r="J196" s="342"/>
      <c r="K196" s="332"/>
    </row>
    <row r="197" spans="2:11" s="1" customFormat="1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2:11" s="1" customFormat="1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spans="2:11" s="1" customFormat="1" ht="21">
      <c r="B199" s="286"/>
      <c r="C199" s="287" t="s">
        <v>882</v>
      </c>
      <c r="D199" s="287"/>
      <c r="E199" s="287"/>
      <c r="F199" s="287"/>
      <c r="G199" s="287"/>
      <c r="H199" s="287"/>
      <c r="I199" s="287"/>
      <c r="J199" s="287"/>
      <c r="K199" s="288"/>
    </row>
    <row r="200" spans="2:11" s="1" customFormat="1" ht="25.5" customHeight="1">
      <c r="B200" s="286"/>
      <c r="C200" s="360" t="s">
        <v>883</v>
      </c>
      <c r="D200" s="360"/>
      <c r="E200" s="360"/>
      <c r="F200" s="360" t="s">
        <v>884</v>
      </c>
      <c r="G200" s="361"/>
      <c r="H200" s="360" t="s">
        <v>885</v>
      </c>
      <c r="I200" s="360"/>
      <c r="J200" s="360"/>
      <c r="K200" s="288"/>
    </row>
    <row r="201" spans="2:11" s="1" customFormat="1" ht="5.25" customHeight="1">
      <c r="B201" s="321"/>
      <c r="C201" s="316"/>
      <c r="D201" s="316"/>
      <c r="E201" s="316"/>
      <c r="F201" s="316"/>
      <c r="G201" s="342"/>
      <c r="H201" s="316"/>
      <c r="I201" s="316"/>
      <c r="J201" s="316"/>
      <c r="K201" s="344"/>
    </row>
    <row r="202" spans="2:11" s="1" customFormat="1" ht="15" customHeight="1">
      <c r="B202" s="321"/>
      <c r="C202" s="296" t="s">
        <v>875</v>
      </c>
      <c r="D202" s="296"/>
      <c r="E202" s="296"/>
      <c r="F202" s="319" t="s">
        <v>42</v>
      </c>
      <c r="G202" s="296"/>
      <c r="H202" s="296" t="s">
        <v>886</v>
      </c>
      <c r="I202" s="296"/>
      <c r="J202" s="296"/>
      <c r="K202" s="344"/>
    </row>
    <row r="203" spans="2:11" s="1" customFormat="1" ht="15" customHeight="1">
      <c r="B203" s="321"/>
      <c r="C203" s="296"/>
      <c r="D203" s="296"/>
      <c r="E203" s="296"/>
      <c r="F203" s="319" t="s">
        <v>43</v>
      </c>
      <c r="G203" s="296"/>
      <c r="H203" s="296" t="s">
        <v>887</v>
      </c>
      <c r="I203" s="296"/>
      <c r="J203" s="296"/>
      <c r="K203" s="344"/>
    </row>
    <row r="204" spans="2:11" s="1" customFormat="1" ht="15" customHeight="1">
      <c r="B204" s="321"/>
      <c r="C204" s="296"/>
      <c r="D204" s="296"/>
      <c r="E204" s="296"/>
      <c r="F204" s="319" t="s">
        <v>46</v>
      </c>
      <c r="G204" s="296"/>
      <c r="H204" s="296" t="s">
        <v>888</v>
      </c>
      <c r="I204" s="296"/>
      <c r="J204" s="296"/>
      <c r="K204" s="344"/>
    </row>
    <row r="205" spans="2:11" s="1" customFormat="1" ht="15" customHeight="1">
      <c r="B205" s="321"/>
      <c r="C205" s="296"/>
      <c r="D205" s="296"/>
      <c r="E205" s="296"/>
      <c r="F205" s="319" t="s">
        <v>44</v>
      </c>
      <c r="G205" s="296"/>
      <c r="H205" s="296" t="s">
        <v>889</v>
      </c>
      <c r="I205" s="296"/>
      <c r="J205" s="296"/>
      <c r="K205" s="344"/>
    </row>
    <row r="206" spans="2:11" s="1" customFormat="1" ht="15" customHeight="1">
      <c r="B206" s="321"/>
      <c r="C206" s="296"/>
      <c r="D206" s="296"/>
      <c r="E206" s="296"/>
      <c r="F206" s="319" t="s">
        <v>45</v>
      </c>
      <c r="G206" s="296"/>
      <c r="H206" s="296" t="s">
        <v>890</v>
      </c>
      <c r="I206" s="296"/>
      <c r="J206" s="296"/>
      <c r="K206" s="344"/>
    </row>
    <row r="207" spans="2:11" s="1" customFormat="1" ht="15" customHeight="1">
      <c r="B207" s="321"/>
      <c r="C207" s="296"/>
      <c r="D207" s="296"/>
      <c r="E207" s="296"/>
      <c r="F207" s="319"/>
      <c r="G207" s="296"/>
      <c r="H207" s="296"/>
      <c r="I207" s="296"/>
      <c r="J207" s="296"/>
      <c r="K207" s="344"/>
    </row>
    <row r="208" spans="2:11" s="1" customFormat="1" ht="15" customHeight="1">
      <c r="B208" s="321"/>
      <c r="C208" s="296" t="s">
        <v>831</v>
      </c>
      <c r="D208" s="296"/>
      <c r="E208" s="296"/>
      <c r="F208" s="319" t="s">
        <v>77</v>
      </c>
      <c r="G208" s="296"/>
      <c r="H208" s="296" t="s">
        <v>891</v>
      </c>
      <c r="I208" s="296"/>
      <c r="J208" s="296"/>
      <c r="K208" s="344"/>
    </row>
    <row r="209" spans="2:11" s="1" customFormat="1" ht="15" customHeight="1">
      <c r="B209" s="321"/>
      <c r="C209" s="296"/>
      <c r="D209" s="296"/>
      <c r="E209" s="296"/>
      <c r="F209" s="319" t="s">
        <v>727</v>
      </c>
      <c r="G209" s="296"/>
      <c r="H209" s="296" t="s">
        <v>728</v>
      </c>
      <c r="I209" s="296"/>
      <c r="J209" s="296"/>
      <c r="K209" s="344"/>
    </row>
    <row r="210" spans="2:11" s="1" customFormat="1" ht="15" customHeight="1">
      <c r="B210" s="321"/>
      <c r="C210" s="296"/>
      <c r="D210" s="296"/>
      <c r="E210" s="296"/>
      <c r="F210" s="319" t="s">
        <v>725</v>
      </c>
      <c r="G210" s="296"/>
      <c r="H210" s="296" t="s">
        <v>892</v>
      </c>
      <c r="I210" s="296"/>
      <c r="J210" s="296"/>
      <c r="K210" s="344"/>
    </row>
    <row r="211" spans="2:11" s="1" customFormat="1" ht="15" customHeight="1">
      <c r="B211" s="362"/>
      <c r="C211" s="296"/>
      <c r="D211" s="296"/>
      <c r="E211" s="296"/>
      <c r="F211" s="319" t="s">
        <v>729</v>
      </c>
      <c r="G211" s="357"/>
      <c r="H211" s="348" t="s">
        <v>730</v>
      </c>
      <c r="I211" s="348"/>
      <c r="J211" s="348"/>
      <c r="K211" s="363"/>
    </row>
    <row r="212" spans="2:11" s="1" customFormat="1" ht="15" customHeight="1">
      <c r="B212" s="362"/>
      <c r="C212" s="296"/>
      <c r="D212" s="296"/>
      <c r="E212" s="296"/>
      <c r="F212" s="319" t="s">
        <v>731</v>
      </c>
      <c r="G212" s="357"/>
      <c r="H212" s="348" t="s">
        <v>893</v>
      </c>
      <c r="I212" s="348"/>
      <c r="J212" s="348"/>
      <c r="K212" s="363"/>
    </row>
    <row r="213" spans="2:11" s="1" customFormat="1" ht="15" customHeight="1">
      <c r="B213" s="362"/>
      <c r="C213" s="296"/>
      <c r="D213" s="296"/>
      <c r="E213" s="296"/>
      <c r="F213" s="319"/>
      <c r="G213" s="357"/>
      <c r="H213" s="348"/>
      <c r="I213" s="348"/>
      <c r="J213" s="348"/>
      <c r="K213" s="363"/>
    </row>
    <row r="214" spans="2:11" s="1" customFormat="1" ht="15" customHeight="1">
      <c r="B214" s="362"/>
      <c r="C214" s="296" t="s">
        <v>855</v>
      </c>
      <c r="D214" s="296"/>
      <c r="E214" s="296"/>
      <c r="F214" s="319">
        <v>1</v>
      </c>
      <c r="G214" s="357"/>
      <c r="H214" s="348" t="s">
        <v>894</v>
      </c>
      <c r="I214" s="348"/>
      <c r="J214" s="348"/>
      <c r="K214" s="363"/>
    </row>
    <row r="215" spans="2:11" s="1" customFormat="1" ht="15" customHeight="1">
      <c r="B215" s="362"/>
      <c r="C215" s="296"/>
      <c r="D215" s="296"/>
      <c r="E215" s="296"/>
      <c r="F215" s="319">
        <v>2</v>
      </c>
      <c r="G215" s="357"/>
      <c r="H215" s="348" t="s">
        <v>895</v>
      </c>
      <c r="I215" s="348"/>
      <c r="J215" s="348"/>
      <c r="K215" s="363"/>
    </row>
    <row r="216" spans="2:11" s="1" customFormat="1" ht="15" customHeight="1">
      <c r="B216" s="362"/>
      <c r="C216" s="296"/>
      <c r="D216" s="296"/>
      <c r="E216" s="296"/>
      <c r="F216" s="319">
        <v>3</v>
      </c>
      <c r="G216" s="357"/>
      <c r="H216" s="348" t="s">
        <v>896</v>
      </c>
      <c r="I216" s="348"/>
      <c r="J216" s="348"/>
      <c r="K216" s="363"/>
    </row>
    <row r="217" spans="2:11" s="1" customFormat="1" ht="15" customHeight="1">
      <c r="B217" s="362"/>
      <c r="C217" s="296"/>
      <c r="D217" s="296"/>
      <c r="E217" s="296"/>
      <c r="F217" s="319">
        <v>4</v>
      </c>
      <c r="G217" s="357"/>
      <c r="H217" s="348" t="s">
        <v>897</v>
      </c>
      <c r="I217" s="348"/>
      <c r="J217" s="348"/>
      <c r="K217" s="363"/>
    </row>
    <row r="218" spans="2:11" s="1" customFormat="1" ht="12.75" customHeight="1">
      <c r="B218" s="364"/>
      <c r="C218" s="365"/>
      <c r="D218" s="365"/>
      <c r="E218" s="365"/>
      <c r="F218" s="365"/>
      <c r="G218" s="365"/>
      <c r="H218" s="365"/>
      <c r="I218" s="365"/>
      <c r="J218" s="365"/>
      <c r="K218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Hanáček Jan</cp:lastModifiedBy>
  <dcterms:created xsi:type="dcterms:W3CDTF">2024-01-04T12:45:49Z</dcterms:created>
  <dcterms:modified xsi:type="dcterms:W3CDTF">2024-01-04T12:45:56Z</dcterms:modified>
  <cp:category/>
  <cp:version/>
  <cp:contentType/>
  <cp:contentStatus/>
</cp:coreProperties>
</file>