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Přípojka splaškové k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Přípojka splaškové ka...'!$C$128:$K$211</definedName>
    <definedName name="_xlnm.Print_Area" localSheetId="1">'1 - Přípojka splaškové ka...'!$C$4:$J$76,'1 - Přípojka splaškové ka...'!$C$82:$J$110,'1 - Přípojka splaškové ka...'!$C$116:$J$211</definedName>
    <definedName name="_xlnm.Print_Titles" localSheetId="1">'1 - Přípojka splaškové ka...'!$128:$128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J125"/>
  <c r="F123"/>
  <c r="E121"/>
  <c r="J92"/>
  <c r="J91"/>
  <c r="F89"/>
  <c r="E87"/>
  <c r="J18"/>
  <c r="E18"/>
  <c r="F126"/>
  <c r="J17"/>
  <c r="J15"/>
  <c r="E15"/>
  <c r="F125"/>
  <c r="J14"/>
  <c r="J12"/>
  <c r="J89"/>
  <c r="E7"/>
  <c r="E85"/>
  <c i="1" r="L90"/>
  <c r="AM90"/>
  <c r="AM89"/>
  <c r="L89"/>
  <c r="AM87"/>
  <c r="L87"/>
  <c r="L85"/>
  <c r="L84"/>
  <c i="2" r="J178"/>
  <c r="J198"/>
  <c r="BK190"/>
  <c r="BK184"/>
  <c r="BK170"/>
  <c r="BK210"/>
  <c r="BK159"/>
  <c r="J196"/>
  <c r="J204"/>
  <c r="J187"/>
  <c r="J136"/>
  <c r="J135"/>
  <c r="BK150"/>
  <c r="J209"/>
  <c r="J202"/>
  <c r="BK172"/>
  <c r="J132"/>
  <c r="J166"/>
  <c r="BK152"/>
  <c r="BK154"/>
  <c r="J180"/>
  <c r="BK198"/>
  <c r="BK206"/>
  <c r="J142"/>
  <c r="J159"/>
  <c r="J147"/>
  <c r="BK194"/>
  <c r="BK177"/>
  <c r="BK173"/>
  <c r="J186"/>
  <c r="BK203"/>
  <c r="BK139"/>
  <c r="BK193"/>
  <c r="BK147"/>
  <c r="J137"/>
  <c i="1" r="AS94"/>
  <c i="2" r="BK211"/>
  <c r="J161"/>
  <c r="J150"/>
  <c r="J170"/>
  <c r="BK182"/>
  <c r="J168"/>
  <c r="J156"/>
  <c r="BK166"/>
  <c r="J203"/>
  <c r="J144"/>
  <c r="BK187"/>
  <c r="BK196"/>
  <c r="J145"/>
  <c r="J175"/>
  <c r="J154"/>
  <c r="J210"/>
  <c r="J157"/>
  <c r="J206"/>
  <c r="BK156"/>
  <c r="BK201"/>
  <c r="BK179"/>
  <c r="BK157"/>
  <c r="BK199"/>
  <c r="J211"/>
  <c r="J190"/>
  <c r="BK132"/>
  <c r="BK145"/>
  <c r="J179"/>
  <c r="J139"/>
  <c r="J184"/>
  <c r="BK186"/>
  <c r="BK209"/>
  <c r="J177"/>
  <c r="BK137"/>
  <c r="J194"/>
  <c r="J172"/>
  <c r="J182"/>
  <c r="BK178"/>
  <c r="J199"/>
  <c r="J173"/>
  <c r="J152"/>
  <c r="BK168"/>
  <c r="BK161"/>
  <c r="BK202"/>
  <c r="BK204"/>
  <c r="BK144"/>
  <c r="BK180"/>
  <c r="J201"/>
  <c r="BK135"/>
  <c r="J193"/>
  <c r="BK142"/>
  <c r="BK136"/>
  <c r="BK175"/>
  <c l="1" r="BK134"/>
  <c r="J134"/>
  <c r="J99"/>
  <c r="T134"/>
  <c r="T130"/>
  <c r="P143"/>
  <c r="T149"/>
  <c r="R192"/>
  <c r="T143"/>
  <c r="P192"/>
  <c r="P149"/>
  <c r="T192"/>
  <c r="BK208"/>
  <c r="J208"/>
  <c r="J109"/>
  <c r="BK149"/>
  <c r="J149"/>
  <c r="J103"/>
  <c r="R200"/>
  <c r="R134"/>
  <c r="R130"/>
  <c r="R129"/>
  <c r="R143"/>
  <c r="T200"/>
  <c r="P208"/>
  <c r="P207"/>
  <c r="R149"/>
  <c r="R148"/>
  <c r="BK200"/>
  <c r="J200"/>
  <c r="J106"/>
  <c r="R208"/>
  <c r="R207"/>
  <c r="P134"/>
  <c r="P130"/>
  <c r="BK143"/>
  <c r="J143"/>
  <c r="J101"/>
  <c r="BK192"/>
  <c r="J192"/>
  <c r="J105"/>
  <c r="P200"/>
  <c r="T208"/>
  <c r="T207"/>
  <c r="BK131"/>
  <c r="BK130"/>
  <c r="BK205"/>
  <c r="J205"/>
  <c r="J107"/>
  <c r="BK189"/>
  <c r="J189"/>
  <c r="J104"/>
  <c r="BK141"/>
  <c r="J141"/>
  <c r="J100"/>
  <c r="F91"/>
  <c r="BE135"/>
  <c r="BE145"/>
  <c r="BE168"/>
  <c r="BE182"/>
  <c r="BE193"/>
  <c r="BE206"/>
  <c r="BE209"/>
  <c r="BE210"/>
  <c r="BE211"/>
  <c r="J123"/>
  <c r="BE132"/>
  <c r="BE136"/>
  <c r="BE152"/>
  <c r="BE157"/>
  <c r="BE166"/>
  <c r="BE173"/>
  <c r="BE199"/>
  <c r="BE202"/>
  <c r="BE139"/>
  <c r="BE172"/>
  <c r="BE180"/>
  <c r="BE201"/>
  <c r="BE204"/>
  <c r="F92"/>
  <c r="BE178"/>
  <c r="BE187"/>
  <c r="BE203"/>
  <c r="BE142"/>
  <c r="BE161"/>
  <c r="BE177"/>
  <c r="BE186"/>
  <c r="BE137"/>
  <c r="BE150"/>
  <c r="BE194"/>
  <c r="BE198"/>
  <c r="E119"/>
  <c r="BE156"/>
  <c r="BE170"/>
  <c r="BE144"/>
  <c r="BE147"/>
  <c r="BE159"/>
  <c r="BE190"/>
  <c r="BE179"/>
  <c r="BE154"/>
  <c r="BE175"/>
  <c r="BE184"/>
  <c r="BE196"/>
  <c r="J34"/>
  <c i="1" r="AW95"/>
  <c i="2" r="F35"/>
  <c i="1" r="BB95"/>
  <c r="BB94"/>
  <c r="W31"/>
  <c i="2" r="F34"/>
  <c i="1" r="BA95"/>
  <c r="BA94"/>
  <c r="W30"/>
  <c i="2" r="F36"/>
  <c i="1" r="BC95"/>
  <c r="BC94"/>
  <c r="W32"/>
  <c i="2" r="F37"/>
  <c i="1" r="BD95"/>
  <c r="BD94"/>
  <c r="W33"/>
  <c i="2" l="1" r="P148"/>
  <c r="P129"/>
  <c i="1" r="AU95"/>
  <c i="2" r="T148"/>
  <c r="T129"/>
  <c r="J130"/>
  <c r="J97"/>
  <c r="J131"/>
  <c r="J98"/>
  <c r="BK148"/>
  <c r="J148"/>
  <c r="J102"/>
  <c r="BK207"/>
  <c r="J207"/>
  <c r="J108"/>
  <c i="1" r="AW94"/>
  <c r="AK30"/>
  <c i="2" r="J33"/>
  <c i="1" r="AV95"/>
  <c r="AT95"/>
  <c r="AX94"/>
  <c r="AY94"/>
  <c i="2" r="F33"/>
  <c i="1" r="AZ95"/>
  <c r="AZ94"/>
  <c r="W29"/>
  <c r="AU94"/>
  <c i="2" l="1" r="BK129"/>
  <c r="J129"/>
  <c r="J30"/>
  <c i="1" r="AG95"/>
  <c r="AG94"/>
  <c r="AK26"/>
  <c r="AV94"/>
  <c r="AK29"/>
  <c r="AK35"/>
  <c i="2" l="1" r="J39"/>
  <c r="J96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<sst xmlns="http://schemas.openxmlformats.org/spreadsheetml/2006/main">
  <si>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</si>
  <si>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</si>
  <si>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</si>
  <si>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</si>
  <si>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</si>
  <si>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{3a80d333-837c-4f52-a506-52351ef4d060}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</si>
  <si>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</si>
  <si>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</si>
  <si>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</si>
  <si>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</si>
  <si>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</si>
  <si>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</si>
  <si>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</si>
  <si>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</si>
  <si>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KL-1-2024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</si>
  <si>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</si>
  <si>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</si>
  <si>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Chlebovice Č.P. 275- hřiště vybudování kanalizační přípojky</t>
  </si>
  <si>
    <t>KSO:</t>
  </si>
  <si>
    <t>CC-CZ:</t>
  </si>
  <si>
    <t>Místo:</t>
  </si>
  <si>
    <t>Chlebovice</t>
  </si>
  <si>
    <t>Datum:</t>
  </si>
  <si>
    <t>17. 3. 2024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</si>
  <si>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</si>
  <si>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</si>
  <si>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</si>
  <si>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</si>
  <si>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</si>
  <si>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</si>
  <si>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</si>
  <si>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Klich</t>
  </si>
  <si>
    <t>True</t>
  </si>
  <si>
    <t>Zpracovatel:</t>
  </si>
  <si>
    <t>Johančíková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</si>
  <si>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</si>
  <si>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</si>
  <si>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</si>
  <si>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</si>
  <si>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</si>
  <si>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</si>
  <si>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</si>
  <si>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</si>
  <si>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</si>
  <si>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</si>
  <si>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</si>
  <si>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</si>
  <si>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</si>
  <si>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</si>
  <si>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</si>
  <si>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</si>
  <si>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</si>
  <si>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</si>
  <si>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</si>
  <si>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</si>
  <si>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</si>
  <si>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</si>
  <si>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</si>
  <si>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</si>
  <si>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</si>
  <si>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</si>
  <si>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</si>
  <si>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</si>
  <si>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</si>
  <si>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</si>
  <si>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</si>
  <si>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</si>
  <si>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</si>
  <si>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</si>
  <si>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</si>
  <si>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</si>
  <si>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</si>
  <si>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</si>
  <si>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</si>
  <si>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</si>
  <si>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</si>
  <si>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</si>
  <si>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</si>
  <si>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</si>
  <si>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</si>
  <si>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</si>
  <si>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</si>
  <si>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Přípojka splaškové kanalizace</t>
  </si>
  <si>
    <t>STA</t>
  </si>
  <si>
    <t>{435e8a3e-dd23-4da0-aa48-9d27a1b21b43}</t>
  </si>
  <si>
    <t>2</t>
  </si>
  <si>
    <t>KRYCÍ LIST SOUPISU PRACÍ</t>
  </si>
  <si>
    <t>Objekt:</t>
  </si>
  <si>
    <t>1 - Přípojka splaškové kanalizace</t>
  </si>
  <si>
    <t>REKAPITULACE ČLENĚNÍ SOUPISU PRACÍ</t>
  </si>
  <si>
    <t>Kód dílu - Popis</t>
  </si>
  <si>
    <t>Cena celkem [CZK]</t>
  </si>
  <si>
    <t>Náklady ze soupisu prací</t>
  </si>
  <si>
    <t>-1</t>
  </si>
  <si>
    <t>I - Demontáž septiku</t>
  </si>
  <si>
    <t xml:space="preserve">    1 - Zemní práce</t>
  </si>
  <si>
    <t xml:space="preserve">    89 - Ostatní konstrukce</t>
  </si>
  <si>
    <t xml:space="preserve">    93 - Různé dokončovací konstrukce a práce inženýrských staveb</t>
  </si>
  <si>
    <t xml:space="preserve">    997 - Přesun sutě</t>
  </si>
  <si>
    <t>II - Přípojka spl. kanalizace</t>
  </si>
  <si>
    <t xml:space="preserve">    45 - Podkladní a vedlejší konstrukce kromě vozovek a železničního svršku</t>
  </si>
  <si>
    <t xml:space="preserve">    87 - Potrubí z trub plastických a skleněných</t>
  </si>
  <si>
    <t xml:space="preserve">    99 - Přesun hmot a manipulace se sutí</t>
  </si>
  <si>
    <t>III - VRN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</si>
  <si>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</si>
  <si>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</si>
  <si>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</si>
  <si>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</si>
  <si>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</si>
  <si>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</si>
  <si>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</si>
  <si>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</si>
  <si>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</si>
  <si>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</si>
  <si>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</si>
  <si>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</si>
  <si>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</si>
  <si>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</si>
  <si>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I</t>
  </si>
  <si>
    <t>Demontáž septiku</t>
  </si>
  <si>
    <t>ROZPOCET</t>
  </si>
  <si>
    <t>Zemní práce</t>
  </si>
  <si>
    <t>K</t>
  </si>
  <si>
    <t>174151101</t>
  </si>
  <si>
    <t>Zásyp sypaninou z jakékoliv horniny strojně s uložením výkopku ve vrstvách se zhutněním jam, šachet, rýh nebo kolem objektů v těchto vykopávkách</t>
  </si>
  <si>
    <t>m3</t>
  </si>
  <si>
    <t>4</t>
  </si>
  <si>
    <t>-1200529517</t>
  </si>
  <si>
    <t>VV</t>
  </si>
  <si>
    <t>2,5*1,5*2,0</t>
  </si>
  <si>
    <t>89</t>
  </si>
  <si>
    <t>Ostatní konstrukce</t>
  </si>
  <si>
    <t>899304811</t>
  </si>
  <si>
    <t>Demontáž poklopů betonových a železobetonových včetně rámu, hmotnosti jednotlivě přes 150 kg</t>
  </si>
  <si>
    <t>kus</t>
  </si>
  <si>
    <t>1023435402</t>
  </si>
  <si>
    <t>3</t>
  </si>
  <si>
    <t>899102211</t>
  </si>
  <si>
    <t>Demontáž poklopů litinových a ocelových včetně rámů, hmotnosti jednotlivě přes 50 do 100 Kg</t>
  </si>
  <si>
    <t>727201593</t>
  </si>
  <si>
    <t>890431851</t>
  </si>
  <si>
    <t>Bourání šachet a jímek strojně velikosti obestavěného prostoru přes 1,5 do 3 m3 z prefabrikovaných skruží</t>
  </si>
  <si>
    <t>1309168781</t>
  </si>
  <si>
    <t>3,14*0,62*0,62*2,0*2</t>
  </si>
  <si>
    <t>5</t>
  </si>
  <si>
    <t>890211851</t>
  </si>
  <si>
    <t>Bourání šachet a jímek strojně velikosti obestavěného prostoru do 1,5 m3 z prostého betonu</t>
  </si>
  <si>
    <t>-650534900</t>
  </si>
  <si>
    <t>0,65*0,55*1,0</t>
  </si>
  <si>
    <t>93</t>
  </si>
  <si>
    <t>Různé dokončovací konstrukce a práce inženýrských staveb</t>
  </si>
  <si>
    <t>6</t>
  </si>
  <si>
    <t>930</t>
  </si>
  <si>
    <t>vyklizení, vyčíštění a odvoz fekálním vozem</t>
  </si>
  <si>
    <t>soubor</t>
  </si>
  <si>
    <t>1384405464</t>
  </si>
  <si>
    <t>997</t>
  </si>
  <si>
    <t>Přesun sutě</t>
  </si>
  <si>
    <t>7</t>
  </si>
  <si>
    <t>997013501</t>
  </si>
  <si>
    <t>Odvoz suti a vybouraných hmot na skládku nebo meziskládku se složením, na vzdálenost do 1 km</t>
  </si>
  <si>
    <t>t</t>
  </si>
  <si>
    <t>718193511</t>
  </si>
  <si>
    <t>8</t>
  </si>
  <si>
    <t>997013509</t>
  </si>
  <si>
    <t>Odvoz suti a vybouraných hmot na skládku nebo meziskládku se složením, na vzdálenost Příplatek k ceně za každý další započatý 1 km přes 1 km</t>
  </si>
  <si>
    <t>1693457070</t>
  </si>
  <si>
    <t>4,027*9 'Přepočtené koeficientem množství</t>
  </si>
  <si>
    <t>9</t>
  </si>
  <si>
    <t>997013861</t>
  </si>
  <si>
    <t>Poplatek za uložení stavebního odpadu na recyklační skládce (skládkovné) z prostého betonu zatříděného do Katalogu odpadů pod kódem 17 01 01</t>
  </si>
  <si>
    <t>1191138641</t>
  </si>
  <si>
    <t>II</t>
  </si>
  <si>
    <t>Přípojka spl. kanalizace</t>
  </si>
  <si>
    <t>10</t>
  </si>
  <si>
    <t>132212221</t>
  </si>
  <si>
    <t>Hloubení zapažených rýh šířky přes 800 do 2 000 mm ručně s urovnáním dna do předepsaného profilu a spádu v hornině třídy těžitelnosti I skupiny 3 soudržných</t>
  </si>
  <si>
    <t>1635324095</t>
  </si>
  <si>
    <t>(28,0-3,5)*0,85*(0,69+1,73+1,63+1,39)/4</t>
  </si>
  <si>
    <t>11</t>
  </si>
  <si>
    <t>132312221</t>
  </si>
  <si>
    <t>Hloubení zapažených rýh šířky přes 800 do 2 000 mm ručně s urovnáním dna do předepsaného profilu a spádu v hornině třídy těžitelnosti II skupiny 4 soudržných</t>
  </si>
  <si>
    <t>85145673</t>
  </si>
  <si>
    <t>3,5*0,85*(0,57+0,69)*0,5</t>
  </si>
  <si>
    <t>151101101</t>
  </si>
  <si>
    <t>Zřízení pažení a rozepření stěn rýh pro podzemní vedení příložné pro jakoukoliv mezerovitost, hloubky do 2 m</t>
  </si>
  <si>
    <t>m2</t>
  </si>
  <si>
    <t>-1857399815</t>
  </si>
  <si>
    <t>28,0*(0,57+0,69+1,73+1,63+1,39)/5*2</t>
  </si>
  <si>
    <t>13</t>
  </si>
  <si>
    <t>151101111</t>
  </si>
  <si>
    <t>Odstranění pažení a rozepření stěn rýh pro podzemní vedení s uložením materiálu na vzdálenost do 3 m od kraje výkopu příložné, hloubky do 2 m</t>
  </si>
  <si>
    <t>-388904878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</si>
  <si>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</si>
  <si>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</si>
  <si>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</si>
  <si>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1370982076</t>
  </si>
  <si>
    <t>28,0*0,85*0,45</t>
  </si>
  <si>
    <t>15</t>
  </si>
  <si>
    <t>M</t>
  </si>
  <si>
    <t>58331351</t>
  </si>
  <si>
    <t>kamenivo těžené drobné frakce 0/4</t>
  </si>
  <si>
    <t>2073070757</t>
  </si>
  <si>
    <t>10,71*2 'Přepočtené koeficientem množství</t>
  </si>
  <si>
    <t>16</t>
  </si>
  <si>
    <t>174111101</t>
  </si>
  <si>
    <t>Zásyp sypaninou z jakékoliv horniny ručně s uložením výkopku ve vrstvách se zhutněním jam, šachet, rýh nebo kolem objektů v těchto vykopávkách</t>
  </si>
  <si>
    <t>-471466725</t>
  </si>
  <si>
    <t>kamenivem</t>
  </si>
  <si>
    <t>3,5*0,85*((0,57+0,69)/2-0,1-0,45)</t>
  </si>
  <si>
    <t>zeminou</t>
  </si>
  <si>
    <t>(28,0-3,5)*0,85*((1,73+1,63+1,39)/5-0,1-0,45)</t>
  </si>
  <si>
    <t>17</t>
  </si>
  <si>
    <t>58344197</t>
  </si>
  <si>
    <t>štěrkodrť frakce 0/63</t>
  </si>
  <si>
    <t>1011119049</t>
  </si>
  <si>
    <t>0,238*1,91 'Přepočtené koeficientem množství</t>
  </si>
  <si>
    <t>18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</si>
  <si>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</si>
  <si>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</si>
  <si>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-1791811644</t>
  </si>
  <si>
    <t>28,322+-8,33</t>
  </si>
  <si>
    <t>19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</si>
  <si>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</si>
  <si>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</si>
  <si>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-2010278929</t>
  </si>
  <si>
    <t>19,992*4 'Přepočtené koeficientem množství</t>
  </si>
  <si>
    <t>20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</si>
  <si>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</si>
  <si>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</si>
  <si>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-1057859980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</si>
  <si>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</si>
  <si>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</si>
  <si>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-2092987360</t>
  </si>
  <si>
    <t>1,874*4 'Přepočtené koeficientem množství</t>
  </si>
  <si>
    <t>22</t>
  </si>
  <si>
    <t>167151101</t>
  </si>
  <si>
    <t>Nakládání, skládání a překládání neulehlého výkopku nebo sypaniny strojně nakládání, množství do 100 m3, z horniny třídy těžitelnosti I, skupiny 1 až 3</t>
  </si>
  <si>
    <t>-1401259976</t>
  </si>
  <si>
    <t>28,322-8,33</t>
  </si>
  <si>
    <t>23</t>
  </si>
  <si>
    <t>167151102</t>
  </si>
  <si>
    <t>Nakládání, skládání a překládání neulehlého výkopku nebo sypaniny strojně nakládání, množství do 100 m3, z horniny třídy těžitelnosti II, skupiny 4 a 5</t>
  </si>
  <si>
    <t>-1979090527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</si>
  <si>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</si>
  <si>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</si>
  <si>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</si>
  <si>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880337072</t>
  </si>
  <si>
    <t>25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</si>
  <si>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</si>
  <si>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</si>
  <si>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765746163</t>
  </si>
  <si>
    <t>26</t>
  </si>
  <si>
    <t>171251201</t>
  </si>
  <si>
    <t>Uložení sypaniny na skládky nebo meziskládky bez hutnění s upravením uložené sypaniny do předepsaného tvaru</t>
  </si>
  <si>
    <t>-1132522676</t>
  </si>
  <si>
    <t>19,992+1,874</t>
  </si>
  <si>
    <t>27</t>
  </si>
  <si>
    <t>171201231</t>
  </si>
  <si>
    <t>Poplatek za uložení stavebního odpadu na recyklační skládce (skládkovné) zeminy a kamení zatříděného do Katalogu odpadů pod kódem 17 05 04</t>
  </si>
  <si>
    <t>795249875</t>
  </si>
  <si>
    <t>21,866*1,6 'Přepočtené koeficientem množství</t>
  </si>
  <si>
    <t>28</t>
  </si>
  <si>
    <t>181111112</t>
  </si>
  <si>
    <t>Plošná úprava terénu v zemině skupiny 1 až 4 s urovnáním povrchu bez doplnění ornice souvislé plochy do 500 m2 při nerovnostech terénu přes 50 do 100 mm na svahu přes 1:5 do 1:2</t>
  </si>
  <si>
    <t>23570924</t>
  </si>
  <si>
    <t>(28,0-3,5)*0,85</t>
  </si>
  <si>
    <t>29</t>
  </si>
  <si>
    <t>181411122</t>
  </si>
  <si>
    <t>Založení trávníku na půdě předem připravené plochy do 1000 m2 výsevem včetně utažení lučního na svahu přes 1:5 do 1:2</t>
  </si>
  <si>
    <t>124055451</t>
  </si>
  <si>
    <t>30</t>
  </si>
  <si>
    <t>00572474</t>
  </si>
  <si>
    <t>osivo směs travní krajinná-svahová</t>
  </si>
  <si>
    <t>kg</t>
  </si>
  <si>
    <t>733130169</t>
  </si>
  <si>
    <t>20,825*0,02 'Přepočtené koeficientem množství</t>
  </si>
  <si>
    <t>45</t>
  </si>
  <si>
    <t>Podkladní a vedlejší konstrukce kromě vozovek a železničního svršku</t>
  </si>
  <si>
    <t>31</t>
  </si>
  <si>
    <t>451572111</t>
  </si>
  <si>
    <t>Lože pod potrubí, stoky a drobné objekty v otevřeném výkopu z kameniva drobného těženého 0 až 4 mm</t>
  </si>
  <si>
    <t>1402191026</t>
  </si>
  <si>
    <t>28,0*0,85*0,1</t>
  </si>
  <si>
    <t>87</t>
  </si>
  <si>
    <t>Potrubí z trub plastických a skleněných</t>
  </si>
  <si>
    <t>32</t>
  </si>
  <si>
    <t>871313121</t>
  </si>
  <si>
    <t>Montáž kanalizačního potrubí z tvrdého PVC-U hladkého plnostěnného tuhost SN 8 DN 160</t>
  </si>
  <si>
    <t>m</t>
  </si>
  <si>
    <t>-1149963</t>
  </si>
  <si>
    <t>33</t>
  </si>
  <si>
    <t>28611164</t>
  </si>
  <si>
    <t>trubka kanalizační PVC-U plnostěnná jednovrstvá DN 160x1000mm SN8</t>
  </si>
  <si>
    <t>-2043540648</t>
  </si>
  <si>
    <t>4*1,03 'Přepočtené koeficientem množství</t>
  </si>
  <si>
    <t>34</t>
  </si>
  <si>
    <t>28611210</t>
  </si>
  <si>
    <t>trubka kanalizační PVC-U plnostěnná jednovrstvá DN 160x6000mm SN8</t>
  </si>
  <si>
    <t>1643659458</t>
  </si>
  <si>
    <t>24*1,03 'Přepočtené koeficientem množství</t>
  </si>
  <si>
    <t>35</t>
  </si>
  <si>
    <t>877310330</t>
  </si>
  <si>
    <t>Montáž tvarovek na kanalizačním plastovém potrubí z PP nebo PVC-U hladkého plnostěnného spojek nebo redukcí DN 150</t>
  </si>
  <si>
    <t>-1022290286</t>
  </si>
  <si>
    <t>36</t>
  </si>
  <si>
    <t>28617243</t>
  </si>
  <si>
    <t>redukce kanalizační PP třívrstvá DN 150/100</t>
  </si>
  <si>
    <t>1033872757</t>
  </si>
  <si>
    <t>37</t>
  </si>
  <si>
    <t>894812201</t>
  </si>
  <si>
    <t>Revizní a čistící šachta z polypropylenu PP pro hladké trouby DN 425 šachtové dno (DN šachty / DN trubního vedení) DN 425/150 průtočné</t>
  </si>
  <si>
    <t>191399490</t>
  </si>
  <si>
    <t>38</t>
  </si>
  <si>
    <t>894812231</t>
  </si>
  <si>
    <t>Revizní a čistící šachta z polypropylenu PP pro hladké trouby DN 425 roura šachtová korugovaná bez hrdla, světlé hloubky 1500 mm</t>
  </si>
  <si>
    <t>723311568</t>
  </si>
  <si>
    <t>39</t>
  </si>
  <si>
    <t>894812249</t>
  </si>
  <si>
    <t>Revizní a čistící šachta z polypropylenu PP pro hladké trouby DN 425 roura šachtová korugovaná Příplatek k cenám 2231 - 2242 za uříznutí šachtové roury</t>
  </si>
  <si>
    <t>-1985848004</t>
  </si>
  <si>
    <t>41</t>
  </si>
  <si>
    <t>894812262</t>
  </si>
  <si>
    <t>Revizní a čistící šachta z polypropylenu PP pro hladké trouby DN 425 poklop litinový (pro třídu zatížení) plný do teleskopické trubky (D400)</t>
  </si>
  <si>
    <t>954546110</t>
  </si>
  <si>
    <t>99</t>
  </si>
  <si>
    <t>Přesun hmot a manipulace se sutí</t>
  </si>
  <si>
    <t>42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</si>
  <si>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</si>
  <si>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</si>
  <si>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1220985941</t>
  </si>
  <si>
    <t>III</t>
  </si>
  <si>
    <t>VRN</t>
  </si>
  <si>
    <t>Vedlejší rozpočtové náklady</t>
  </si>
  <si>
    <t>43</t>
  </si>
  <si>
    <t>PD skutečného provedení</t>
  </si>
  <si>
    <t>2026844830</t>
  </si>
  <si>
    <t>44</t>
  </si>
  <si>
    <t>Dopravní značení</t>
  </si>
  <si>
    <t>-1514432180</t>
  </si>
  <si>
    <t>Vytýčení stáv. inž. sítí</t>
  </si>
  <si>
    <t>-661090810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</si>
</sst>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KL-1-2024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Chlebovice Č.P. 275- hřiště vybudování kanalizační přípojky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Chlebovice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Klich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Johančíková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Přípojka splaškové ka...'!J30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'1 - Přípojka splaškové ka...'!P129</f>
        <v>0</v>
      </c>
      <c r="AV95" s="127">
        <f>'1 - Přípojka splaškové ka...'!J33</f>
        <v>0</v>
      </c>
      <c r="AW95" s="127">
        <f>'1 - Přípojka splaškové ka...'!J34</f>
        <v>0</v>
      </c>
      <c r="AX95" s="127">
        <f>'1 - Přípojka splaškové ka...'!J35</f>
        <v>0</v>
      </c>
      <c r="AY95" s="127">
        <f>'1 - Přípojka splaškové ka...'!J36</f>
        <v>0</v>
      </c>
      <c r="AZ95" s="127">
        <f>'1 - Přípojka splaškové ka...'!F33</f>
        <v>0</v>
      </c>
      <c r="BA95" s="127">
        <f>'1 - Přípojka splaškové ka...'!F34</f>
        <v>0</v>
      </c>
      <c r="BB95" s="127">
        <f>'1 - Přípojka splaškové ka...'!F35</f>
        <v>0</v>
      </c>
      <c r="BC95" s="127">
        <f>'1 - Přípojka splaškové ka...'!F36</f>
        <v>0</v>
      </c>
      <c r="BD95" s="129">
        <f>'1 - Přípojka splaškové ka...'!F37</f>
        <v>0</v>
      </c>
      <c r="BE95" s="7"/>
      <c r="BT95" s="130" t="s">
        <v>81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zbXOoWtHoLpIXuzsJt/VGONip2ejAw7g9U3e1uYzXiNN+M3sPjYFbGtT1sgPfZ4KpiK+wGR1Jymnmgfrd+GdOw==" hashValue="hkSmFTg8PRStb3zpOqWjMsSimRdH8D0neE70h0Le2rb5OtWX6eARe/kANxJcBmVT0ENNnB45EBNYeFuy4vbGH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Přípojka splaškové 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85</v>
      </c>
    </row>
    <row r="4" s="1" customFormat="1" ht="24.96" customHeight="1">
      <c r="B4" s="19"/>
      <c r="D4" s="133" t="s">
        <v>86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Chlebovice Č.P. 275- hřiště vybudování kanalizační přípojky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17. 3. 2024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 xml:space="preserve"> </v>
      </c>
      <c r="F15" s="37"/>
      <c r="G15" s="37"/>
      <c r="H15" s="37"/>
      <c r="I15" s="135" t="s">
        <v>27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ROUND((SUM(BE129:BE211)),  2)</f>
        <v>0</v>
      </c>
      <c r="G33" s="37"/>
      <c r="H33" s="37"/>
      <c r="I33" s="150">
        <v>0.20999999999999999</v>
      </c>
      <c r="J33" s="149">
        <f>ROUND(((SUM(BE129:BE211))*I33),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ROUND((SUM(BF129:BF211)),  2)</f>
        <v>0</v>
      </c>
      <c r="G34" s="37"/>
      <c r="H34" s="37"/>
      <c r="I34" s="150">
        <v>0.12</v>
      </c>
      <c r="J34" s="149">
        <f>ROUND(((SUM(BF129:BF211))*I34),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ROUND((SUM(BG129:BG211)),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ROUND((SUM(BH129:BH211)),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ROUND((SUM(BI129:BI211)),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89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Chlebovice Č.P. 275- hřiště vybudování kanalizační přípojky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Přípojka splaškové kanalizace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Chlebovice</v>
      </c>
      <c r="G89" s="39"/>
      <c r="H89" s="39"/>
      <c r="I89" s="31" t="s">
        <v>22</v>
      </c>
      <c r="J89" s="78" t="str">
        <f>IF(J12="","",J12)</f>
        <v>17. 3. 2024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>Ing. Klich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Johančíková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90</v>
      </c>
      <c r="D94" s="171"/>
      <c r="E94" s="171"/>
      <c r="F94" s="171"/>
      <c r="G94" s="171"/>
      <c r="H94" s="171"/>
      <c r="I94" s="171"/>
      <c r="J94" s="172" t="s">
        <v>91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92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93</v>
      </c>
    </row>
    <row r="97" s="9" customFormat="1" ht="24.96" customHeight="1">
      <c r="A97" s="9"/>
      <c r="B97" s="174"/>
      <c r="C97" s="175"/>
      <c r="D97" s="176" t="s">
        <v>94</v>
      </c>
      <c r="E97" s="177"/>
      <c r="F97" s="177"/>
      <c r="G97" s="177"/>
      <c r="H97" s="177"/>
      <c r="I97" s="177"/>
      <c r="J97" s="178">
        <f>J130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95</v>
      </c>
      <c r="E98" s="183"/>
      <c r="F98" s="183"/>
      <c r="G98" s="183"/>
      <c r="H98" s="183"/>
      <c r="I98" s="183"/>
      <c r="J98" s="184">
        <f>J131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96</v>
      </c>
      <c r="E99" s="183"/>
      <c r="F99" s="183"/>
      <c r="G99" s="183"/>
      <c r="H99" s="183"/>
      <c r="I99" s="183"/>
      <c r="J99" s="184">
        <f>J134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97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98</v>
      </c>
      <c r="E101" s="183"/>
      <c r="F101" s="183"/>
      <c r="G101" s="183"/>
      <c r="H101" s="183"/>
      <c r="I101" s="183"/>
      <c r="J101" s="184">
        <f>J143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4"/>
      <c r="C102" s="175"/>
      <c r="D102" s="176" t="s">
        <v>99</v>
      </c>
      <c r="E102" s="177"/>
      <c r="F102" s="177"/>
      <c r="G102" s="177"/>
      <c r="H102" s="177"/>
      <c r="I102" s="177"/>
      <c r="J102" s="178">
        <f>J148</f>
        <v>0</v>
      </c>
      <c r="K102" s="175"/>
      <c r="L102" s="17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0"/>
      <c r="C103" s="181"/>
      <c r="D103" s="182" t="s">
        <v>95</v>
      </c>
      <c r="E103" s="183"/>
      <c r="F103" s="183"/>
      <c r="G103" s="183"/>
      <c r="H103" s="183"/>
      <c r="I103" s="183"/>
      <c r="J103" s="184">
        <f>J149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100</v>
      </c>
      <c r="E104" s="183"/>
      <c r="F104" s="183"/>
      <c r="G104" s="183"/>
      <c r="H104" s="183"/>
      <c r="I104" s="183"/>
      <c r="J104" s="184">
        <f>J189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101</v>
      </c>
      <c r="E105" s="183"/>
      <c r="F105" s="183"/>
      <c r="G105" s="183"/>
      <c r="H105" s="183"/>
      <c r="I105" s="183"/>
      <c r="J105" s="184">
        <f>J192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96</v>
      </c>
      <c r="E106" s="183"/>
      <c r="F106" s="183"/>
      <c r="G106" s="183"/>
      <c r="H106" s="183"/>
      <c r="I106" s="183"/>
      <c r="J106" s="184">
        <f>J200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102</v>
      </c>
      <c r="E107" s="183"/>
      <c r="F107" s="183"/>
      <c r="G107" s="183"/>
      <c r="H107" s="183"/>
      <c r="I107" s="183"/>
      <c r="J107" s="184">
        <f>J205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4"/>
      <c r="C108" s="175"/>
      <c r="D108" s="176" t="s">
        <v>103</v>
      </c>
      <c r="E108" s="177"/>
      <c r="F108" s="177"/>
      <c r="G108" s="177"/>
      <c r="H108" s="177"/>
      <c r="I108" s="177"/>
      <c r="J108" s="178">
        <f>J207</f>
        <v>0</v>
      </c>
      <c r="K108" s="175"/>
      <c r="L108" s="17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0"/>
      <c r="C109" s="181"/>
      <c r="D109" s="182" t="s">
        <v>104</v>
      </c>
      <c r="E109" s="183"/>
      <c r="F109" s="183"/>
      <c r="G109" s="183"/>
      <c r="H109" s="183"/>
      <c r="I109" s="183"/>
      <c r="J109" s="184">
        <f>J208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69" t="str">
        <f>E7</f>
        <v>Chlebovice Č.P. 275- hřiště vybudování kanalizační přípojky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87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1 - Přípojka splaškové kanalizace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Chlebovice</v>
      </c>
      <c r="G123" s="39"/>
      <c r="H123" s="39"/>
      <c r="I123" s="31" t="s">
        <v>22</v>
      </c>
      <c r="J123" s="78" t="str">
        <f>IF(J12="","",J12)</f>
        <v>17. 3. 2024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31" t="s">
        <v>30</v>
      </c>
      <c r="J125" s="35" t="str">
        <f>E21</f>
        <v>Ing. Klich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33</v>
      </c>
      <c r="J126" s="35" t="str">
        <f>E24</f>
        <v>Johančíková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86"/>
      <c r="B128" s="187"/>
      <c r="C128" s="188" t="s">
        <v>106</v>
      </c>
      <c r="D128" s="189" t="s">
        <v>61</v>
      </c>
      <c r="E128" s="189" t="s">
        <v>57</v>
      </c>
      <c r="F128" s="189" t="s">
        <v>58</v>
      </c>
      <c r="G128" s="189" t="s">
        <v>107</v>
      </c>
      <c r="H128" s="189" t="s">
        <v>108</v>
      </c>
      <c r="I128" s="189" t="s">
        <v>109</v>
      </c>
      <c r="J128" s="190" t="s">
        <v>91</v>
      </c>
      <c r="K128" s="191" t="s">
        <v>110</v>
      </c>
      <c r="L128" s="192"/>
      <c r="M128" s="99" t="s">
        <v>1</v>
      </c>
      <c r="N128" s="100" t="s">
        <v>40</v>
      </c>
      <c r="O128" s="100" t="s">
        <v>111</v>
      </c>
      <c r="P128" s="100" t="s">
        <v>112</v>
      </c>
      <c r="Q128" s="100" t="s">
        <v>113</v>
      </c>
      <c r="R128" s="100" t="s">
        <v>114</v>
      </c>
      <c r="S128" s="100" t="s">
        <v>115</v>
      </c>
      <c r="T128" s="101" t="s">
        <v>116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</row>
    <row r="129" s="2" customFormat="1" ht="22.8" customHeight="1">
      <c r="A129" s="37"/>
      <c r="B129" s="38"/>
      <c r="C129" s="106" t="s">
        <v>117</v>
      </c>
      <c r="D129" s="39"/>
      <c r="E129" s="39"/>
      <c r="F129" s="39"/>
      <c r="G129" s="39"/>
      <c r="H129" s="39"/>
      <c r="I129" s="39"/>
      <c r="J129" s="193">
        <f>BK129</f>
        <v>0</v>
      </c>
      <c r="K129" s="39"/>
      <c r="L129" s="43"/>
      <c r="M129" s="102"/>
      <c r="N129" s="194"/>
      <c r="O129" s="103"/>
      <c r="P129" s="195">
        <f>P130+P148+P207</f>
        <v>0</v>
      </c>
      <c r="Q129" s="103"/>
      <c r="R129" s="195">
        <f>R130+R148+R207</f>
        <v>0.27918947999999999</v>
      </c>
      <c r="S129" s="103"/>
      <c r="T129" s="196">
        <f>T130+T148+T207</f>
        <v>4.0268800000000002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93</v>
      </c>
      <c r="BK129" s="197">
        <f>BK130+BK148+BK207</f>
        <v>0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118</v>
      </c>
      <c r="F130" s="201" t="s">
        <v>119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P131+P134+P141+P143</f>
        <v>0</v>
      </c>
      <c r="Q130" s="206"/>
      <c r="R130" s="207">
        <f>R131+R134+R141+R143</f>
        <v>0</v>
      </c>
      <c r="S130" s="206"/>
      <c r="T130" s="208">
        <f>T131+T134+T141+T143</f>
        <v>4.0268800000000002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81</v>
      </c>
      <c r="AT130" s="210" t="s">
        <v>75</v>
      </c>
      <c r="AU130" s="210" t="s">
        <v>76</v>
      </c>
      <c r="AY130" s="209" t="s">
        <v>120</v>
      </c>
      <c r="BK130" s="211">
        <f>BK131+BK134+BK141+BK143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81</v>
      </c>
      <c r="F131" s="212" t="s">
        <v>121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SUM(P132:P133)</f>
        <v>0</v>
      </c>
      <c r="Q131" s="206"/>
      <c r="R131" s="207">
        <f>SUM(R132:R133)</f>
        <v>0</v>
      </c>
      <c r="S131" s="206"/>
      <c r="T131" s="20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81</v>
      </c>
      <c r="AT131" s="210" t="s">
        <v>75</v>
      </c>
      <c r="AU131" s="210" t="s">
        <v>81</v>
      </c>
      <c r="AY131" s="209" t="s">
        <v>120</v>
      </c>
      <c r="BK131" s="211">
        <f>SUM(BK132:BK133)</f>
        <v>0</v>
      </c>
    </row>
    <row r="132" s="2" customFormat="1" ht="44.25" customHeight="1">
      <c r="A132" s="37"/>
      <c r="B132" s="38"/>
      <c r="C132" s="214" t="s">
        <v>81</v>
      </c>
      <c r="D132" s="214" t="s">
        <v>122</v>
      </c>
      <c r="E132" s="215" t="s">
        <v>123</v>
      </c>
      <c r="F132" s="216" t="s">
        <v>124</v>
      </c>
      <c r="G132" s="217" t="s">
        <v>125</v>
      </c>
      <c r="H132" s="218">
        <v>7.5</v>
      </c>
      <c r="I132" s="219"/>
      <c r="J132" s="220">
        <f>ROUND(I132*H132,2)</f>
        <v>0</v>
      </c>
      <c r="K132" s="221"/>
      <c r="L132" s="43"/>
      <c r="M132" s="222" t="s">
        <v>1</v>
      </c>
      <c r="N132" s="223" t="s">
        <v>41</v>
      </c>
      <c r="O132" s="90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6" t="s">
        <v>126</v>
      </c>
      <c r="AT132" s="226" t="s">
        <v>122</v>
      </c>
      <c r="AU132" s="226" t="s">
        <v>85</v>
      </c>
      <c r="AY132" s="16" t="s">
        <v>120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81</v>
      </c>
      <c r="BK132" s="227">
        <f>ROUND(I132*H132,2)</f>
        <v>0</v>
      </c>
      <c r="BL132" s="16" t="s">
        <v>126</v>
      </c>
      <c r="BM132" s="226" t="s">
        <v>127</v>
      </c>
    </row>
    <row r="133" s="13" customFormat="1">
      <c r="A133" s="13"/>
      <c r="B133" s="228"/>
      <c r="C133" s="229"/>
      <c r="D133" s="230" t="s">
        <v>128</v>
      </c>
      <c r="E133" s="231" t="s">
        <v>1</v>
      </c>
      <c r="F133" s="232" t="s">
        <v>129</v>
      </c>
      <c r="G133" s="229"/>
      <c r="H133" s="233">
        <v>7.5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128</v>
      </c>
      <c r="AU133" s="239" t="s">
        <v>85</v>
      </c>
      <c r="AV133" s="13" t="s">
        <v>85</v>
      </c>
      <c r="AW133" s="13" t="s">
        <v>32</v>
      </c>
      <c r="AX133" s="13" t="s">
        <v>76</v>
      </c>
      <c r="AY133" s="239" t="s">
        <v>120</v>
      </c>
    </row>
    <row r="134" s="12" customFormat="1" ht="22.8" customHeight="1">
      <c r="A134" s="12"/>
      <c r="B134" s="198"/>
      <c r="C134" s="199"/>
      <c r="D134" s="200" t="s">
        <v>75</v>
      </c>
      <c r="E134" s="212" t="s">
        <v>130</v>
      </c>
      <c r="F134" s="212" t="s">
        <v>131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SUM(P135:P140)</f>
        <v>0</v>
      </c>
      <c r="Q134" s="206"/>
      <c r="R134" s="207">
        <f>SUM(R135:R140)</f>
        <v>0</v>
      </c>
      <c r="S134" s="206"/>
      <c r="T134" s="208">
        <f>SUM(T135:T140)</f>
        <v>4.0268800000000002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81</v>
      </c>
      <c r="AT134" s="210" t="s">
        <v>75</v>
      </c>
      <c r="AU134" s="210" t="s">
        <v>81</v>
      </c>
      <c r="AY134" s="209" t="s">
        <v>120</v>
      </c>
      <c r="BK134" s="211">
        <f>SUM(BK135:BK140)</f>
        <v>0</v>
      </c>
    </row>
    <row r="135" s="2" customFormat="1" ht="24.15" customHeight="1">
      <c r="A135" s="37"/>
      <c r="B135" s="38"/>
      <c r="C135" s="214" t="s">
        <v>85</v>
      </c>
      <c r="D135" s="214" t="s">
        <v>122</v>
      </c>
      <c r="E135" s="215" t="s">
        <v>132</v>
      </c>
      <c r="F135" s="216" t="s">
        <v>133</v>
      </c>
      <c r="G135" s="217" t="s">
        <v>134</v>
      </c>
      <c r="H135" s="218">
        <v>2</v>
      </c>
      <c r="I135" s="219"/>
      <c r="J135" s="220">
        <f>ROUND(I135*H135,2)</f>
        <v>0</v>
      </c>
      <c r="K135" s="221"/>
      <c r="L135" s="43"/>
      <c r="M135" s="222" t="s">
        <v>1</v>
      </c>
      <c r="N135" s="223" t="s">
        <v>41</v>
      </c>
      <c r="O135" s="90"/>
      <c r="P135" s="224">
        <f>O135*H135</f>
        <v>0</v>
      </c>
      <c r="Q135" s="224">
        <v>0</v>
      </c>
      <c r="R135" s="224">
        <f>Q135*H135</f>
        <v>0</v>
      </c>
      <c r="S135" s="224">
        <v>0.20000000000000001</v>
      </c>
      <c r="T135" s="225">
        <f>S135*H135</f>
        <v>0.40000000000000002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6" t="s">
        <v>126</v>
      </c>
      <c r="AT135" s="226" t="s">
        <v>122</v>
      </c>
      <c r="AU135" s="226" t="s">
        <v>85</v>
      </c>
      <c r="AY135" s="16" t="s">
        <v>120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6" t="s">
        <v>81</v>
      </c>
      <c r="BK135" s="227">
        <f>ROUND(I135*H135,2)</f>
        <v>0</v>
      </c>
      <c r="BL135" s="16" t="s">
        <v>126</v>
      </c>
      <c r="BM135" s="226" t="s">
        <v>135</v>
      </c>
    </row>
    <row r="136" s="2" customFormat="1" ht="24.15" customHeight="1">
      <c r="A136" s="37"/>
      <c r="B136" s="38"/>
      <c r="C136" s="214" t="s">
        <v>136</v>
      </c>
      <c r="D136" s="214" t="s">
        <v>122</v>
      </c>
      <c r="E136" s="215" t="s">
        <v>137</v>
      </c>
      <c r="F136" s="216" t="s">
        <v>138</v>
      </c>
      <c r="G136" s="217" t="s">
        <v>134</v>
      </c>
      <c r="H136" s="218">
        <v>1</v>
      </c>
      <c r="I136" s="219"/>
      <c r="J136" s="220">
        <f>ROUND(I136*H136,2)</f>
        <v>0</v>
      </c>
      <c r="K136" s="221"/>
      <c r="L136" s="43"/>
      <c r="M136" s="222" t="s">
        <v>1</v>
      </c>
      <c r="N136" s="223" t="s">
        <v>41</v>
      </c>
      <c r="O136" s="90"/>
      <c r="P136" s="224">
        <f>O136*H136</f>
        <v>0</v>
      </c>
      <c r="Q136" s="224">
        <v>0</v>
      </c>
      <c r="R136" s="224">
        <f>Q136*H136</f>
        <v>0</v>
      </c>
      <c r="S136" s="224">
        <v>0.10000000000000001</v>
      </c>
      <c r="T136" s="225">
        <f>S136*H136</f>
        <v>0.10000000000000001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6" t="s">
        <v>126</v>
      </c>
      <c r="AT136" s="226" t="s">
        <v>122</v>
      </c>
      <c r="AU136" s="226" t="s">
        <v>85</v>
      </c>
      <c r="AY136" s="16" t="s">
        <v>120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6" t="s">
        <v>81</v>
      </c>
      <c r="BK136" s="227">
        <f>ROUND(I136*H136,2)</f>
        <v>0</v>
      </c>
      <c r="BL136" s="16" t="s">
        <v>126</v>
      </c>
      <c r="BM136" s="226" t="s">
        <v>139</v>
      </c>
    </row>
    <row r="137" s="2" customFormat="1" ht="33" customHeight="1">
      <c r="A137" s="37"/>
      <c r="B137" s="38"/>
      <c r="C137" s="214" t="s">
        <v>126</v>
      </c>
      <c r="D137" s="214" t="s">
        <v>122</v>
      </c>
      <c r="E137" s="215" t="s">
        <v>140</v>
      </c>
      <c r="F137" s="216" t="s">
        <v>141</v>
      </c>
      <c r="G137" s="217" t="s">
        <v>125</v>
      </c>
      <c r="H137" s="218">
        <v>4.8280000000000003</v>
      </c>
      <c r="I137" s="219"/>
      <c r="J137" s="220">
        <f>ROUND(I137*H137,2)</f>
        <v>0</v>
      </c>
      <c r="K137" s="221"/>
      <c r="L137" s="43"/>
      <c r="M137" s="222" t="s">
        <v>1</v>
      </c>
      <c r="N137" s="223" t="s">
        <v>41</v>
      </c>
      <c r="O137" s="90"/>
      <c r="P137" s="224">
        <f>O137*H137</f>
        <v>0</v>
      </c>
      <c r="Q137" s="224">
        <v>0</v>
      </c>
      <c r="R137" s="224">
        <f>Q137*H137</f>
        <v>0</v>
      </c>
      <c r="S137" s="224">
        <v>0.59999999999999998</v>
      </c>
      <c r="T137" s="225">
        <f>S137*H137</f>
        <v>2.8968000000000003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6" t="s">
        <v>126</v>
      </c>
      <c r="AT137" s="226" t="s">
        <v>122</v>
      </c>
      <c r="AU137" s="226" t="s">
        <v>85</v>
      </c>
      <c r="AY137" s="16" t="s">
        <v>120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6" t="s">
        <v>81</v>
      </c>
      <c r="BK137" s="227">
        <f>ROUND(I137*H137,2)</f>
        <v>0</v>
      </c>
      <c r="BL137" s="16" t="s">
        <v>126</v>
      </c>
      <c r="BM137" s="226" t="s">
        <v>142</v>
      </c>
    </row>
    <row r="138" s="13" customFormat="1">
      <c r="A138" s="13"/>
      <c r="B138" s="228"/>
      <c r="C138" s="229"/>
      <c r="D138" s="230" t="s">
        <v>128</v>
      </c>
      <c r="E138" s="231" t="s">
        <v>1</v>
      </c>
      <c r="F138" s="232" t="s">
        <v>143</v>
      </c>
      <c r="G138" s="229"/>
      <c r="H138" s="233">
        <v>4.8280000000000003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128</v>
      </c>
      <c r="AU138" s="239" t="s">
        <v>85</v>
      </c>
      <c r="AV138" s="13" t="s">
        <v>85</v>
      </c>
      <c r="AW138" s="13" t="s">
        <v>32</v>
      </c>
      <c r="AX138" s="13" t="s">
        <v>76</v>
      </c>
      <c r="AY138" s="239" t="s">
        <v>120</v>
      </c>
    </row>
    <row r="139" s="2" customFormat="1" ht="33" customHeight="1">
      <c r="A139" s="37"/>
      <c r="B139" s="38"/>
      <c r="C139" s="214" t="s">
        <v>144</v>
      </c>
      <c r="D139" s="214" t="s">
        <v>122</v>
      </c>
      <c r="E139" s="215" t="s">
        <v>145</v>
      </c>
      <c r="F139" s="216" t="s">
        <v>146</v>
      </c>
      <c r="G139" s="217" t="s">
        <v>125</v>
      </c>
      <c r="H139" s="218">
        <v>0.35799999999999998</v>
      </c>
      <c r="I139" s="219"/>
      <c r="J139" s="220">
        <f>ROUND(I139*H139,2)</f>
        <v>0</v>
      </c>
      <c r="K139" s="221"/>
      <c r="L139" s="43"/>
      <c r="M139" s="222" t="s">
        <v>1</v>
      </c>
      <c r="N139" s="223" t="s">
        <v>41</v>
      </c>
      <c r="O139" s="90"/>
      <c r="P139" s="224">
        <f>O139*H139</f>
        <v>0</v>
      </c>
      <c r="Q139" s="224">
        <v>0</v>
      </c>
      <c r="R139" s="224">
        <f>Q139*H139</f>
        <v>0</v>
      </c>
      <c r="S139" s="224">
        <v>1.76</v>
      </c>
      <c r="T139" s="225">
        <f>S139*H139</f>
        <v>0.63007999999999997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6" t="s">
        <v>126</v>
      </c>
      <c r="AT139" s="226" t="s">
        <v>122</v>
      </c>
      <c r="AU139" s="226" t="s">
        <v>85</v>
      </c>
      <c r="AY139" s="16" t="s">
        <v>120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6" t="s">
        <v>81</v>
      </c>
      <c r="BK139" s="227">
        <f>ROUND(I139*H139,2)</f>
        <v>0</v>
      </c>
      <c r="BL139" s="16" t="s">
        <v>126</v>
      </c>
      <c r="BM139" s="226" t="s">
        <v>147</v>
      </c>
    </row>
    <row r="140" s="13" customFormat="1">
      <c r="A140" s="13"/>
      <c r="B140" s="228"/>
      <c r="C140" s="229"/>
      <c r="D140" s="230" t="s">
        <v>128</v>
      </c>
      <c r="E140" s="231" t="s">
        <v>1</v>
      </c>
      <c r="F140" s="232" t="s">
        <v>148</v>
      </c>
      <c r="G140" s="229"/>
      <c r="H140" s="233">
        <v>0.35799999999999998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128</v>
      </c>
      <c r="AU140" s="239" t="s">
        <v>85</v>
      </c>
      <c r="AV140" s="13" t="s">
        <v>85</v>
      </c>
      <c r="AW140" s="13" t="s">
        <v>32</v>
      </c>
      <c r="AX140" s="13" t="s">
        <v>76</v>
      </c>
      <c r="AY140" s="239" t="s">
        <v>120</v>
      </c>
    </row>
    <row r="141" s="12" customFormat="1" ht="22.8" customHeight="1">
      <c r="A141" s="12"/>
      <c r="B141" s="198"/>
      <c r="C141" s="199"/>
      <c r="D141" s="200" t="s">
        <v>75</v>
      </c>
      <c r="E141" s="212" t="s">
        <v>149</v>
      </c>
      <c r="F141" s="212" t="s">
        <v>150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P142</f>
        <v>0</v>
      </c>
      <c r="Q141" s="206"/>
      <c r="R141" s="207">
        <f>R142</f>
        <v>0</v>
      </c>
      <c r="S141" s="206"/>
      <c r="T141" s="208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81</v>
      </c>
      <c r="AT141" s="210" t="s">
        <v>75</v>
      </c>
      <c r="AU141" s="210" t="s">
        <v>81</v>
      </c>
      <c r="AY141" s="209" t="s">
        <v>120</v>
      </c>
      <c r="BK141" s="211">
        <f>BK142</f>
        <v>0</v>
      </c>
    </row>
    <row r="142" s="2" customFormat="1" ht="16.5" customHeight="1">
      <c r="A142" s="37"/>
      <c r="B142" s="38"/>
      <c r="C142" s="214" t="s">
        <v>151</v>
      </c>
      <c r="D142" s="214" t="s">
        <v>122</v>
      </c>
      <c r="E142" s="215" t="s">
        <v>152</v>
      </c>
      <c r="F142" s="216" t="s">
        <v>153</v>
      </c>
      <c r="G142" s="217" t="s">
        <v>154</v>
      </c>
      <c r="H142" s="218">
        <v>1</v>
      </c>
      <c r="I142" s="219"/>
      <c r="J142" s="220">
        <f>ROUND(I142*H142,2)</f>
        <v>0</v>
      </c>
      <c r="K142" s="221"/>
      <c r="L142" s="43"/>
      <c r="M142" s="222" t="s">
        <v>1</v>
      </c>
      <c r="N142" s="223" t="s">
        <v>41</v>
      </c>
      <c r="O142" s="90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6" t="s">
        <v>126</v>
      </c>
      <c r="AT142" s="226" t="s">
        <v>122</v>
      </c>
      <c r="AU142" s="226" t="s">
        <v>85</v>
      </c>
      <c r="AY142" s="16" t="s">
        <v>120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81</v>
      </c>
      <c r="BK142" s="227">
        <f>ROUND(I142*H142,2)</f>
        <v>0</v>
      </c>
      <c r="BL142" s="16" t="s">
        <v>126</v>
      </c>
      <c r="BM142" s="226" t="s">
        <v>155</v>
      </c>
    </row>
    <row r="143" s="12" customFormat="1" ht="22.8" customHeight="1">
      <c r="A143" s="12"/>
      <c r="B143" s="198"/>
      <c r="C143" s="199"/>
      <c r="D143" s="200" t="s">
        <v>75</v>
      </c>
      <c r="E143" s="212" t="s">
        <v>156</v>
      </c>
      <c r="F143" s="212" t="s">
        <v>157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SUM(P144:P147)</f>
        <v>0</v>
      </c>
      <c r="Q143" s="206"/>
      <c r="R143" s="207">
        <f>SUM(R144:R147)</f>
        <v>0</v>
      </c>
      <c r="S143" s="206"/>
      <c r="T143" s="208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81</v>
      </c>
      <c r="AT143" s="210" t="s">
        <v>75</v>
      </c>
      <c r="AU143" s="210" t="s">
        <v>81</v>
      </c>
      <c r="AY143" s="209" t="s">
        <v>120</v>
      </c>
      <c r="BK143" s="211">
        <f>SUM(BK144:BK147)</f>
        <v>0</v>
      </c>
    </row>
    <row r="144" s="2" customFormat="1" ht="33" customHeight="1">
      <c r="A144" s="37"/>
      <c r="B144" s="38"/>
      <c r="C144" s="214" t="s">
        <v>158</v>
      </c>
      <c r="D144" s="214" t="s">
        <v>122</v>
      </c>
      <c r="E144" s="215" t="s">
        <v>159</v>
      </c>
      <c r="F144" s="216" t="s">
        <v>160</v>
      </c>
      <c r="G144" s="217" t="s">
        <v>161</v>
      </c>
      <c r="H144" s="218">
        <v>4.0270000000000001</v>
      </c>
      <c r="I144" s="219"/>
      <c r="J144" s="220">
        <f>ROUND(I144*H144,2)</f>
        <v>0</v>
      </c>
      <c r="K144" s="221"/>
      <c r="L144" s="43"/>
      <c r="M144" s="222" t="s">
        <v>1</v>
      </c>
      <c r="N144" s="223" t="s">
        <v>41</v>
      </c>
      <c r="O144" s="90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6" t="s">
        <v>126</v>
      </c>
      <c r="AT144" s="226" t="s">
        <v>122</v>
      </c>
      <c r="AU144" s="226" t="s">
        <v>85</v>
      </c>
      <c r="AY144" s="16" t="s">
        <v>120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81</v>
      </c>
      <c r="BK144" s="227">
        <f>ROUND(I144*H144,2)</f>
        <v>0</v>
      </c>
      <c r="BL144" s="16" t="s">
        <v>126</v>
      </c>
      <c r="BM144" s="226" t="s">
        <v>162</v>
      </c>
    </row>
    <row r="145" s="2" customFormat="1" ht="44.25" customHeight="1">
      <c r="A145" s="37"/>
      <c r="B145" s="38"/>
      <c r="C145" s="214" t="s">
        <v>163</v>
      </c>
      <c r="D145" s="214" t="s">
        <v>122</v>
      </c>
      <c r="E145" s="215" t="s">
        <v>164</v>
      </c>
      <c r="F145" s="216" t="s">
        <v>165</v>
      </c>
      <c r="G145" s="217" t="s">
        <v>161</v>
      </c>
      <c r="H145" s="218">
        <v>36.243000000000002</v>
      </c>
      <c r="I145" s="219"/>
      <c r="J145" s="220">
        <f>ROUND(I145*H145,2)</f>
        <v>0</v>
      </c>
      <c r="K145" s="221"/>
      <c r="L145" s="43"/>
      <c r="M145" s="222" t="s">
        <v>1</v>
      </c>
      <c r="N145" s="223" t="s">
        <v>41</v>
      </c>
      <c r="O145" s="90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6" t="s">
        <v>126</v>
      </c>
      <c r="AT145" s="226" t="s">
        <v>122</v>
      </c>
      <c r="AU145" s="226" t="s">
        <v>85</v>
      </c>
      <c r="AY145" s="16" t="s">
        <v>120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81</v>
      </c>
      <c r="BK145" s="227">
        <f>ROUND(I145*H145,2)</f>
        <v>0</v>
      </c>
      <c r="BL145" s="16" t="s">
        <v>126</v>
      </c>
      <c r="BM145" s="226" t="s">
        <v>166</v>
      </c>
    </row>
    <row r="146" s="13" customFormat="1">
      <c r="A146" s="13"/>
      <c r="B146" s="228"/>
      <c r="C146" s="229"/>
      <c r="D146" s="230" t="s">
        <v>128</v>
      </c>
      <c r="E146" s="229"/>
      <c r="F146" s="232" t="s">
        <v>167</v>
      </c>
      <c r="G146" s="229"/>
      <c r="H146" s="233">
        <v>36.243000000000002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128</v>
      </c>
      <c r="AU146" s="239" t="s">
        <v>85</v>
      </c>
      <c r="AV146" s="13" t="s">
        <v>85</v>
      </c>
      <c r="AW146" s="13" t="s">
        <v>4</v>
      </c>
      <c r="AX146" s="13" t="s">
        <v>81</v>
      </c>
      <c r="AY146" s="239" t="s">
        <v>120</v>
      </c>
    </row>
    <row r="147" s="2" customFormat="1" ht="44.25" customHeight="1">
      <c r="A147" s="37"/>
      <c r="B147" s="38"/>
      <c r="C147" s="214" t="s">
        <v>168</v>
      </c>
      <c r="D147" s="214" t="s">
        <v>122</v>
      </c>
      <c r="E147" s="215" t="s">
        <v>169</v>
      </c>
      <c r="F147" s="216" t="s">
        <v>170</v>
      </c>
      <c r="G147" s="217" t="s">
        <v>161</v>
      </c>
      <c r="H147" s="218">
        <v>4.0270000000000001</v>
      </c>
      <c r="I147" s="219"/>
      <c r="J147" s="220">
        <f>ROUND(I147*H147,2)</f>
        <v>0</v>
      </c>
      <c r="K147" s="221"/>
      <c r="L147" s="43"/>
      <c r="M147" s="222" t="s">
        <v>1</v>
      </c>
      <c r="N147" s="223" t="s">
        <v>41</v>
      </c>
      <c r="O147" s="90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6" t="s">
        <v>126</v>
      </c>
      <c r="AT147" s="226" t="s">
        <v>122</v>
      </c>
      <c r="AU147" s="226" t="s">
        <v>85</v>
      </c>
      <c r="AY147" s="16" t="s">
        <v>120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81</v>
      </c>
      <c r="BK147" s="227">
        <f>ROUND(I147*H147,2)</f>
        <v>0</v>
      </c>
      <c r="BL147" s="16" t="s">
        <v>126</v>
      </c>
      <c r="BM147" s="226" t="s">
        <v>171</v>
      </c>
    </row>
    <row r="148" s="12" customFormat="1" ht="25.92" customHeight="1">
      <c r="A148" s="12"/>
      <c r="B148" s="198"/>
      <c r="C148" s="199"/>
      <c r="D148" s="200" t="s">
        <v>75</v>
      </c>
      <c r="E148" s="201" t="s">
        <v>172</v>
      </c>
      <c r="F148" s="201" t="s">
        <v>173</v>
      </c>
      <c r="G148" s="199"/>
      <c r="H148" s="199"/>
      <c r="I148" s="202"/>
      <c r="J148" s="203">
        <f>BK148</f>
        <v>0</v>
      </c>
      <c r="K148" s="199"/>
      <c r="L148" s="204"/>
      <c r="M148" s="205"/>
      <c r="N148" s="206"/>
      <c r="O148" s="206"/>
      <c r="P148" s="207">
        <f>P149+P189+P192+P200+P205</f>
        <v>0</v>
      </c>
      <c r="Q148" s="206"/>
      <c r="R148" s="207">
        <f>R149+R189+R192+R200+R205</f>
        <v>0.27918947999999999</v>
      </c>
      <c r="S148" s="206"/>
      <c r="T148" s="208">
        <f>T149+T189+T192+T200+T205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75</v>
      </c>
      <c r="AU148" s="210" t="s">
        <v>76</v>
      </c>
      <c r="AY148" s="209" t="s">
        <v>120</v>
      </c>
      <c r="BK148" s="211">
        <f>BK149+BK189+BK192+BK200+BK205</f>
        <v>0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81</v>
      </c>
      <c r="F149" s="212" t="s">
        <v>121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SUM(P150:P188)</f>
        <v>0</v>
      </c>
      <c r="Q149" s="206"/>
      <c r="R149" s="207">
        <f>SUM(R150:R188)</f>
        <v>0.056959080000000002</v>
      </c>
      <c r="S149" s="206"/>
      <c r="T149" s="208">
        <f>SUM(T150:T188)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81</v>
      </c>
      <c r="AT149" s="210" t="s">
        <v>75</v>
      </c>
      <c r="AU149" s="210" t="s">
        <v>81</v>
      </c>
      <c r="AY149" s="209" t="s">
        <v>120</v>
      </c>
      <c r="BK149" s="211">
        <f>SUM(BK150:BK188)</f>
        <v>0</v>
      </c>
    </row>
    <row r="150" s="2" customFormat="1" ht="44.25" customHeight="1">
      <c r="A150" s="37"/>
      <c r="B150" s="38"/>
      <c r="C150" s="214" t="s">
        <v>174</v>
      </c>
      <c r="D150" s="214" t="s">
        <v>122</v>
      </c>
      <c r="E150" s="215" t="s">
        <v>175</v>
      </c>
      <c r="F150" s="216" t="s">
        <v>176</v>
      </c>
      <c r="G150" s="217" t="s">
        <v>125</v>
      </c>
      <c r="H150" s="218">
        <v>28.321999999999999</v>
      </c>
      <c r="I150" s="219"/>
      <c r="J150" s="220">
        <f>ROUND(I150*H150,2)</f>
        <v>0</v>
      </c>
      <c r="K150" s="221"/>
      <c r="L150" s="43"/>
      <c r="M150" s="222" t="s">
        <v>1</v>
      </c>
      <c r="N150" s="223" t="s">
        <v>41</v>
      </c>
      <c r="O150" s="90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6" t="s">
        <v>126</v>
      </c>
      <c r="AT150" s="226" t="s">
        <v>122</v>
      </c>
      <c r="AU150" s="226" t="s">
        <v>85</v>
      </c>
      <c r="AY150" s="16" t="s">
        <v>120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81</v>
      </c>
      <c r="BK150" s="227">
        <f>ROUND(I150*H150,2)</f>
        <v>0</v>
      </c>
      <c r="BL150" s="16" t="s">
        <v>126</v>
      </c>
      <c r="BM150" s="226" t="s">
        <v>177</v>
      </c>
    </row>
    <row r="151" s="13" customFormat="1">
      <c r="A151" s="13"/>
      <c r="B151" s="228"/>
      <c r="C151" s="229"/>
      <c r="D151" s="230" t="s">
        <v>128</v>
      </c>
      <c r="E151" s="231" t="s">
        <v>1</v>
      </c>
      <c r="F151" s="232" t="s">
        <v>178</v>
      </c>
      <c r="G151" s="229"/>
      <c r="H151" s="233">
        <v>28.321999999999999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128</v>
      </c>
      <c r="AU151" s="239" t="s">
        <v>85</v>
      </c>
      <c r="AV151" s="13" t="s">
        <v>85</v>
      </c>
      <c r="AW151" s="13" t="s">
        <v>32</v>
      </c>
      <c r="AX151" s="13" t="s">
        <v>76</v>
      </c>
      <c r="AY151" s="239" t="s">
        <v>120</v>
      </c>
    </row>
    <row r="152" s="2" customFormat="1" ht="44.25" customHeight="1">
      <c r="A152" s="37"/>
      <c r="B152" s="38"/>
      <c r="C152" s="214" t="s">
        <v>179</v>
      </c>
      <c r="D152" s="214" t="s">
        <v>122</v>
      </c>
      <c r="E152" s="215" t="s">
        <v>180</v>
      </c>
      <c r="F152" s="216" t="s">
        <v>181</v>
      </c>
      <c r="G152" s="217" t="s">
        <v>125</v>
      </c>
      <c r="H152" s="218">
        <v>1.8740000000000001</v>
      </c>
      <c r="I152" s="219"/>
      <c r="J152" s="220">
        <f>ROUND(I152*H152,2)</f>
        <v>0</v>
      </c>
      <c r="K152" s="221"/>
      <c r="L152" s="43"/>
      <c r="M152" s="222" t="s">
        <v>1</v>
      </c>
      <c r="N152" s="223" t="s">
        <v>41</v>
      </c>
      <c r="O152" s="90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6" t="s">
        <v>126</v>
      </c>
      <c r="AT152" s="226" t="s">
        <v>122</v>
      </c>
      <c r="AU152" s="226" t="s">
        <v>85</v>
      </c>
      <c r="AY152" s="16" t="s">
        <v>120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81</v>
      </c>
      <c r="BK152" s="227">
        <f>ROUND(I152*H152,2)</f>
        <v>0</v>
      </c>
      <c r="BL152" s="16" t="s">
        <v>126</v>
      </c>
      <c r="BM152" s="226" t="s">
        <v>182</v>
      </c>
    </row>
    <row r="153" s="13" customFormat="1">
      <c r="A153" s="13"/>
      <c r="B153" s="228"/>
      <c r="C153" s="229"/>
      <c r="D153" s="230" t="s">
        <v>128</v>
      </c>
      <c r="E153" s="231" t="s">
        <v>1</v>
      </c>
      <c r="F153" s="232" t="s">
        <v>183</v>
      </c>
      <c r="G153" s="229"/>
      <c r="H153" s="233">
        <v>1.8740000000000001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128</v>
      </c>
      <c r="AU153" s="239" t="s">
        <v>85</v>
      </c>
      <c r="AV153" s="13" t="s">
        <v>85</v>
      </c>
      <c r="AW153" s="13" t="s">
        <v>32</v>
      </c>
      <c r="AX153" s="13" t="s">
        <v>76</v>
      </c>
      <c r="AY153" s="239" t="s">
        <v>120</v>
      </c>
    </row>
    <row r="154" s="2" customFormat="1" ht="37.8" customHeight="1">
      <c r="A154" s="37"/>
      <c r="B154" s="38"/>
      <c r="C154" s="214" t="s">
        <v>8</v>
      </c>
      <c r="D154" s="214" t="s">
        <v>122</v>
      </c>
      <c r="E154" s="215" t="s">
        <v>184</v>
      </c>
      <c r="F154" s="216" t="s">
        <v>185</v>
      </c>
      <c r="G154" s="217" t="s">
        <v>186</v>
      </c>
      <c r="H154" s="218">
        <v>67.311999999999998</v>
      </c>
      <c r="I154" s="219"/>
      <c r="J154" s="220">
        <f>ROUND(I154*H154,2)</f>
        <v>0</v>
      </c>
      <c r="K154" s="221"/>
      <c r="L154" s="43"/>
      <c r="M154" s="222" t="s">
        <v>1</v>
      </c>
      <c r="N154" s="223" t="s">
        <v>41</v>
      </c>
      <c r="O154" s="90"/>
      <c r="P154" s="224">
        <f>O154*H154</f>
        <v>0</v>
      </c>
      <c r="Q154" s="224">
        <v>0.00084000000000000003</v>
      </c>
      <c r="R154" s="224">
        <f>Q154*H154</f>
        <v>0.056542080000000002</v>
      </c>
      <c r="S154" s="224">
        <v>0</v>
      </c>
      <c r="T154" s="22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6" t="s">
        <v>126</v>
      </c>
      <c r="AT154" s="226" t="s">
        <v>122</v>
      </c>
      <c r="AU154" s="226" t="s">
        <v>85</v>
      </c>
      <c r="AY154" s="16" t="s">
        <v>120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81</v>
      </c>
      <c r="BK154" s="227">
        <f>ROUND(I154*H154,2)</f>
        <v>0</v>
      </c>
      <c r="BL154" s="16" t="s">
        <v>126</v>
      </c>
      <c r="BM154" s="226" t="s">
        <v>187</v>
      </c>
    </row>
    <row r="155" s="13" customFormat="1">
      <c r="A155" s="13"/>
      <c r="B155" s="228"/>
      <c r="C155" s="229"/>
      <c r="D155" s="230" t="s">
        <v>128</v>
      </c>
      <c r="E155" s="231" t="s">
        <v>1</v>
      </c>
      <c r="F155" s="232" t="s">
        <v>188</v>
      </c>
      <c r="G155" s="229"/>
      <c r="H155" s="233">
        <v>67.311999999999998</v>
      </c>
      <c r="I155" s="234"/>
      <c r="J155" s="229"/>
      <c r="K155" s="229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128</v>
      </c>
      <c r="AU155" s="239" t="s">
        <v>85</v>
      </c>
      <c r="AV155" s="13" t="s">
        <v>85</v>
      </c>
      <c r="AW155" s="13" t="s">
        <v>32</v>
      </c>
      <c r="AX155" s="13" t="s">
        <v>76</v>
      </c>
      <c r="AY155" s="239" t="s">
        <v>120</v>
      </c>
    </row>
    <row r="156" s="2" customFormat="1" ht="44.25" customHeight="1">
      <c r="A156" s="37"/>
      <c r="B156" s="38"/>
      <c r="C156" s="214" t="s">
        <v>189</v>
      </c>
      <c r="D156" s="214" t="s">
        <v>122</v>
      </c>
      <c r="E156" s="215" t="s">
        <v>190</v>
      </c>
      <c r="F156" s="216" t="s">
        <v>191</v>
      </c>
      <c r="G156" s="217" t="s">
        <v>186</v>
      </c>
      <c r="H156" s="218">
        <v>67.311999999999998</v>
      </c>
      <c r="I156" s="219"/>
      <c r="J156" s="220">
        <f>ROUND(I156*H156,2)</f>
        <v>0</v>
      </c>
      <c r="K156" s="221"/>
      <c r="L156" s="43"/>
      <c r="M156" s="222" t="s">
        <v>1</v>
      </c>
      <c r="N156" s="223" t="s">
        <v>41</v>
      </c>
      <c r="O156" s="90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6" t="s">
        <v>126</v>
      </c>
      <c r="AT156" s="226" t="s">
        <v>122</v>
      </c>
      <c r="AU156" s="226" t="s">
        <v>85</v>
      </c>
      <c r="AY156" s="16" t="s">
        <v>120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81</v>
      </c>
      <c r="BK156" s="227">
        <f>ROUND(I156*H156,2)</f>
        <v>0</v>
      </c>
      <c r="BL156" s="16" t="s">
        <v>126</v>
      </c>
      <c r="BM156" s="226" t="s">
        <v>192</v>
      </c>
    </row>
    <row r="157" s="2" customFormat="1" ht="66.75" customHeight="1">
      <c r="A157" s="37"/>
      <c r="B157" s="38"/>
      <c r="C157" s="214" t="s">
        <v>193</v>
      </c>
      <c r="D157" s="214" t="s">
        <v>122</v>
      </c>
      <c r="E157" s="215" t="s">
        <v>194</v>
      </c>
      <c r="F157" s="216" t="s">
        <v>195</v>
      </c>
      <c r="G157" s="217" t="s">
        <v>125</v>
      </c>
      <c r="H157" s="218">
        <v>10.710000000000001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41</v>
      </c>
      <c r="O157" s="90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126</v>
      </c>
      <c r="AT157" s="226" t="s">
        <v>122</v>
      </c>
      <c r="AU157" s="226" t="s">
        <v>85</v>
      </c>
      <c r="AY157" s="16" t="s">
        <v>120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81</v>
      </c>
      <c r="BK157" s="227">
        <f>ROUND(I157*H157,2)</f>
        <v>0</v>
      </c>
      <c r="BL157" s="16" t="s">
        <v>126</v>
      </c>
      <c r="BM157" s="226" t="s">
        <v>196</v>
      </c>
    </row>
    <row r="158" s="13" customFormat="1">
      <c r="A158" s="13"/>
      <c r="B158" s="228"/>
      <c r="C158" s="229"/>
      <c r="D158" s="230" t="s">
        <v>128</v>
      </c>
      <c r="E158" s="231" t="s">
        <v>1</v>
      </c>
      <c r="F158" s="232" t="s">
        <v>197</v>
      </c>
      <c r="G158" s="229"/>
      <c r="H158" s="233">
        <v>10.710000000000001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128</v>
      </c>
      <c r="AU158" s="239" t="s">
        <v>85</v>
      </c>
      <c r="AV158" s="13" t="s">
        <v>85</v>
      </c>
      <c r="AW158" s="13" t="s">
        <v>32</v>
      </c>
      <c r="AX158" s="13" t="s">
        <v>76</v>
      </c>
      <c r="AY158" s="239" t="s">
        <v>120</v>
      </c>
    </row>
    <row r="159" s="2" customFormat="1" ht="16.5" customHeight="1">
      <c r="A159" s="37"/>
      <c r="B159" s="38"/>
      <c r="C159" s="240" t="s">
        <v>198</v>
      </c>
      <c r="D159" s="240" t="s">
        <v>199</v>
      </c>
      <c r="E159" s="241" t="s">
        <v>200</v>
      </c>
      <c r="F159" s="242" t="s">
        <v>201</v>
      </c>
      <c r="G159" s="243" t="s">
        <v>161</v>
      </c>
      <c r="H159" s="244">
        <v>21.420000000000002</v>
      </c>
      <c r="I159" s="245"/>
      <c r="J159" s="246">
        <f>ROUND(I159*H159,2)</f>
        <v>0</v>
      </c>
      <c r="K159" s="247"/>
      <c r="L159" s="248"/>
      <c r="M159" s="249" t="s">
        <v>1</v>
      </c>
      <c r="N159" s="250" t="s">
        <v>41</v>
      </c>
      <c r="O159" s="90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163</v>
      </c>
      <c r="AT159" s="226" t="s">
        <v>199</v>
      </c>
      <c r="AU159" s="226" t="s">
        <v>85</v>
      </c>
      <c r="AY159" s="16" t="s">
        <v>120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81</v>
      </c>
      <c r="BK159" s="227">
        <f>ROUND(I159*H159,2)</f>
        <v>0</v>
      </c>
      <c r="BL159" s="16" t="s">
        <v>126</v>
      </c>
      <c r="BM159" s="226" t="s">
        <v>202</v>
      </c>
    </row>
    <row r="160" s="13" customFormat="1">
      <c r="A160" s="13"/>
      <c r="B160" s="228"/>
      <c r="C160" s="229"/>
      <c r="D160" s="230" t="s">
        <v>128</v>
      </c>
      <c r="E160" s="229"/>
      <c r="F160" s="232" t="s">
        <v>203</v>
      </c>
      <c r="G160" s="229"/>
      <c r="H160" s="233">
        <v>21.420000000000002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128</v>
      </c>
      <c r="AU160" s="239" t="s">
        <v>85</v>
      </c>
      <c r="AV160" s="13" t="s">
        <v>85</v>
      </c>
      <c r="AW160" s="13" t="s">
        <v>4</v>
      </c>
      <c r="AX160" s="13" t="s">
        <v>81</v>
      </c>
      <c r="AY160" s="239" t="s">
        <v>120</v>
      </c>
    </row>
    <row r="161" s="2" customFormat="1" ht="44.25" customHeight="1">
      <c r="A161" s="37"/>
      <c r="B161" s="38"/>
      <c r="C161" s="214" t="s">
        <v>204</v>
      </c>
      <c r="D161" s="214" t="s">
        <v>122</v>
      </c>
      <c r="E161" s="215" t="s">
        <v>205</v>
      </c>
      <c r="F161" s="216" t="s">
        <v>206</v>
      </c>
      <c r="G161" s="217" t="s">
        <v>125</v>
      </c>
      <c r="H161" s="218">
        <v>8.5679999999999996</v>
      </c>
      <c r="I161" s="219"/>
      <c r="J161" s="220">
        <f>ROUND(I161*H161,2)</f>
        <v>0</v>
      </c>
      <c r="K161" s="221"/>
      <c r="L161" s="43"/>
      <c r="M161" s="222" t="s">
        <v>1</v>
      </c>
      <c r="N161" s="223" t="s">
        <v>41</v>
      </c>
      <c r="O161" s="90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126</v>
      </c>
      <c r="AT161" s="226" t="s">
        <v>122</v>
      </c>
      <c r="AU161" s="226" t="s">
        <v>85</v>
      </c>
      <c r="AY161" s="16" t="s">
        <v>120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81</v>
      </c>
      <c r="BK161" s="227">
        <f>ROUND(I161*H161,2)</f>
        <v>0</v>
      </c>
      <c r="BL161" s="16" t="s">
        <v>126</v>
      </c>
      <c r="BM161" s="226" t="s">
        <v>207</v>
      </c>
    </row>
    <row r="162" s="14" customFormat="1">
      <c r="A162" s="14"/>
      <c r="B162" s="251"/>
      <c r="C162" s="252"/>
      <c r="D162" s="230" t="s">
        <v>128</v>
      </c>
      <c r="E162" s="253" t="s">
        <v>1</v>
      </c>
      <c r="F162" s="254" t="s">
        <v>208</v>
      </c>
      <c r="G162" s="252"/>
      <c r="H162" s="253" t="s">
        <v>1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128</v>
      </c>
      <c r="AU162" s="260" t="s">
        <v>85</v>
      </c>
      <c r="AV162" s="14" t="s">
        <v>81</v>
      </c>
      <c r="AW162" s="14" t="s">
        <v>32</v>
      </c>
      <c r="AX162" s="14" t="s">
        <v>76</v>
      </c>
      <c r="AY162" s="260" t="s">
        <v>120</v>
      </c>
    </row>
    <row r="163" s="13" customFormat="1">
      <c r="A163" s="13"/>
      <c r="B163" s="228"/>
      <c r="C163" s="229"/>
      <c r="D163" s="230" t="s">
        <v>128</v>
      </c>
      <c r="E163" s="231" t="s">
        <v>1</v>
      </c>
      <c r="F163" s="232" t="s">
        <v>209</v>
      </c>
      <c r="G163" s="229"/>
      <c r="H163" s="233">
        <v>0.23799999999999999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128</v>
      </c>
      <c r="AU163" s="239" t="s">
        <v>85</v>
      </c>
      <c r="AV163" s="13" t="s">
        <v>85</v>
      </c>
      <c r="AW163" s="13" t="s">
        <v>32</v>
      </c>
      <c r="AX163" s="13" t="s">
        <v>76</v>
      </c>
      <c r="AY163" s="239" t="s">
        <v>120</v>
      </c>
    </row>
    <row r="164" s="14" customFormat="1">
      <c r="A164" s="14"/>
      <c r="B164" s="251"/>
      <c r="C164" s="252"/>
      <c r="D164" s="230" t="s">
        <v>128</v>
      </c>
      <c r="E164" s="253" t="s">
        <v>1</v>
      </c>
      <c r="F164" s="254" t="s">
        <v>210</v>
      </c>
      <c r="G164" s="252"/>
      <c r="H164" s="253" t="s">
        <v>1</v>
      </c>
      <c r="I164" s="255"/>
      <c r="J164" s="252"/>
      <c r="K164" s="252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128</v>
      </c>
      <c r="AU164" s="260" t="s">
        <v>85</v>
      </c>
      <c r="AV164" s="14" t="s">
        <v>81</v>
      </c>
      <c r="AW164" s="14" t="s">
        <v>32</v>
      </c>
      <c r="AX164" s="14" t="s">
        <v>76</v>
      </c>
      <c r="AY164" s="260" t="s">
        <v>120</v>
      </c>
    </row>
    <row r="165" s="13" customFormat="1">
      <c r="A165" s="13"/>
      <c r="B165" s="228"/>
      <c r="C165" s="229"/>
      <c r="D165" s="230" t="s">
        <v>128</v>
      </c>
      <c r="E165" s="231" t="s">
        <v>1</v>
      </c>
      <c r="F165" s="232" t="s">
        <v>211</v>
      </c>
      <c r="G165" s="229"/>
      <c r="H165" s="233">
        <v>8.3300000000000001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128</v>
      </c>
      <c r="AU165" s="239" t="s">
        <v>85</v>
      </c>
      <c r="AV165" s="13" t="s">
        <v>85</v>
      </c>
      <c r="AW165" s="13" t="s">
        <v>32</v>
      </c>
      <c r="AX165" s="13" t="s">
        <v>76</v>
      </c>
      <c r="AY165" s="239" t="s">
        <v>120</v>
      </c>
    </row>
    <row r="166" s="2" customFormat="1" ht="16.5" customHeight="1">
      <c r="A166" s="37"/>
      <c r="B166" s="38"/>
      <c r="C166" s="240" t="s">
        <v>212</v>
      </c>
      <c r="D166" s="240" t="s">
        <v>199</v>
      </c>
      <c r="E166" s="241" t="s">
        <v>213</v>
      </c>
      <c r="F166" s="242" t="s">
        <v>214</v>
      </c>
      <c r="G166" s="243" t="s">
        <v>161</v>
      </c>
      <c r="H166" s="244">
        <v>0.45500000000000002</v>
      </c>
      <c r="I166" s="245"/>
      <c r="J166" s="246">
        <f>ROUND(I166*H166,2)</f>
        <v>0</v>
      </c>
      <c r="K166" s="247"/>
      <c r="L166" s="248"/>
      <c r="M166" s="249" t="s">
        <v>1</v>
      </c>
      <c r="N166" s="250" t="s">
        <v>41</v>
      </c>
      <c r="O166" s="90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6" t="s">
        <v>163</v>
      </c>
      <c r="AT166" s="226" t="s">
        <v>199</v>
      </c>
      <c r="AU166" s="226" t="s">
        <v>85</v>
      </c>
      <c r="AY166" s="16" t="s">
        <v>120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6" t="s">
        <v>81</v>
      </c>
      <c r="BK166" s="227">
        <f>ROUND(I166*H166,2)</f>
        <v>0</v>
      </c>
      <c r="BL166" s="16" t="s">
        <v>126</v>
      </c>
      <c r="BM166" s="226" t="s">
        <v>215</v>
      </c>
    </row>
    <row r="167" s="13" customFormat="1">
      <c r="A167" s="13"/>
      <c r="B167" s="228"/>
      <c r="C167" s="229"/>
      <c r="D167" s="230" t="s">
        <v>128</v>
      </c>
      <c r="E167" s="229"/>
      <c r="F167" s="232" t="s">
        <v>216</v>
      </c>
      <c r="G167" s="229"/>
      <c r="H167" s="233">
        <v>0.45500000000000002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128</v>
      </c>
      <c r="AU167" s="239" t="s">
        <v>85</v>
      </c>
      <c r="AV167" s="13" t="s">
        <v>85</v>
      </c>
      <c r="AW167" s="13" t="s">
        <v>4</v>
      </c>
      <c r="AX167" s="13" t="s">
        <v>81</v>
      </c>
      <c r="AY167" s="239" t="s">
        <v>120</v>
      </c>
    </row>
    <row r="168" s="2" customFormat="1" ht="55.5" customHeight="1">
      <c r="A168" s="37"/>
      <c r="B168" s="38"/>
      <c r="C168" s="214" t="s">
        <v>217</v>
      </c>
      <c r="D168" s="214" t="s">
        <v>122</v>
      </c>
      <c r="E168" s="215" t="s">
        <v>218</v>
      </c>
      <c r="F168" s="216" t="s">
        <v>219</v>
      </c>
      <c r="G168" s="217" t="s">
        <v>125</v>
      </c>
      <c r="H168" s="218">
        <v>19.992000000000001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41</v>
      </c>
      <c r="O168" s="90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126</v>
      </c>
      <c r="AT168" s="226" t="s">
        <v>122</v>
      </c>
      <c r="AU168" s="226" t="s">
        <v>85</v>
      </c>
      <c r="AY168" s="16" t="s">
        <v>120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81</v>
      </c>
      <c r="BK168" s="227">
        <f>ROUND(I168*H168,2)</f>
        <v>0</v>
      </c>
      <c r="BL168" s="16" t="s">
        <v>126</v>
      </c>
      <c r="BM168" s="226" t="s">
        <v>220</v>
      </c>
    </row>
    <row r="169" s="13" customFormat="1">
      <c r="A169" s="13"/>
      <c r="B169" s="228"/>
      <c r="C169" s="229"/>
      <c r="D169" s="230" t="s">
        <v>128</v>
      </c>
      <c r="E169" s="231" t="s">
        <v>1</v>
      </c>
      <c r="F169" s="232" t="s">
        <v>221</v>
      </c>
      <c r="G169" s="229"/>
      <c r="H169" s="233">
        <v>19.992000000000001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128</v>
      </c>
      <c r="AU169" s="239" t="s">
        <v>85</v>
      </c>
      <c r="AV169" s="13" t="s">
        <v>85</v>
      </c>
      <c r="AW169" s="13" t="s">
        <v>32</v>
      </c>
      <c r="AX169" s="13" t="s">
        <v>76</v>
      </c>
      <c r="AY169" s="239" t="s">
        <v>120</v>
      </c>
    </row>
    <row r="170" s="2" customFormat="1" ht="62.7" customHeight="1">
      <c r="A170" s="37"/>
      <c r="B170" s="38"/>
      <c r="C170" s="214" t="s">
        <v>222</v>
      </c>
      <c r="D170" s="214" t="s">
        <v>122</v>
      </c>
      <c r="E170" s="215" t="s">
        <v>223</v>
      </c>
      <c r="F170" s="216" t="s">
        <v>224</v>
      </c>
      <c r="G170" s="217" t="s">
        <v>125</v>
      </c>
      <c r="H170" s="218">
        <v>79.968000000000004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41</v>
      </c>
      <c r="O170" s="90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126</v>
      </c>
      <c r="AT170" s="226" t="s">
        <v>122</v>
      </c>
      <c r="AU170" s="226" t="s">
        <v>85</v>
      </c>
      <c r="AY170" s="16" t="s">
        <v>120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81</v>
      </c>
      <c r="BK170" s="227">
        <f>ROUND(I170*H170,2)</f>
        <v>0</v>
      </c>
      <c r="BL170" s="16" t="s">
        <v>126</v>
      </c>
      <c r="BM170" s="226" t="s">
        <v>225</v>
      </c>
    </row>
    <row r="171" s="13" customFormat="1">
      <c r="A171" s="13"/>
      <c r="B171" s="228"/>
      <c r="C171" s="229"/>
      <c r="D171" s="230" t="s">
        <v>128</v>
      </c>
      <c r="E171" s="229"/>
      <c r="F171" s="232" t="s">
        <v>226</v>
      </c>
      <c r="G171" s="229"/>
      <c r="H171" s="233">
        <v>79.968000000000004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128</v>
      </c>
      <c r="AU171" s="239" t="s">
        <v>85</v>
      </c>
      <c r="AV171" s="13" t="s">
        <v>85</v>
      </c>
      <c r="AW171" s="13" t="s">
        <v>4</v>
      </c>
      <c r="AX171" s="13" t="s">
        <v>81</v>
      </c>
      <c r="AY171" s="239" t="s">
        <v>120</v>
      </c>
    </row>
    <row r="172" s="2" customFormat="1" ht="55.5" customHeight="1">
      <c r="A172" s="37"/>
      <c r="B172" s="38"/>
      <c r="C172" s="214" t="s">
        <v>227</v>
      </c>
      <c r="D172" s="214" t="s">
        <v>122</v>
      </c>
      <c r="E172" s="215" t="s">
        <v>228</v>
      </c>
      <c r="F172" s="216" t="s">
        <v>229</v>
      </c>
      <c r="G172" s="217" t="s">
        <v>125</v>
      </c>
      <c r="H172" s="218">
        <v>1.8740000000000001</v>
      </c>
      <c r="I172" s="219"/>
      <c r="J172" s="220">
        <f>ROUND(I172*H172,2)</f>
        <v>0</v>
      </c>
      <c r="K172" s="221"/>
      <c r="L172" s="43"/>
      <c r="M172" s="222" t="s">
        <v>1</v>
      </c>
      <c r="N172" s="223" t="s">
        <v>41</v>
      </c>
      <c r="O172" s="90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126</v>
      </c>
      <c r="AT172" s="226" t="s">
        <v>122</v>
      </c>
      <c r="AU172" s="226" t="s">
        <v>85</v>
      </c>
      <c r="AY172" s="16" t="s">
        <v>120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81</v>
      </c>
      <c r="BK172" s="227">
        <f>ROUND(I172*H172,2)</f>
        <v>0</v>
      </c>
      <c r="BL172" s="16" t="s">
        <v>126</v>
      </c>
      <c r="BM172" s="226" t="s">
        <v>230</v>
      </c>
    </row>
    <row r="173" s="2" customFormat="1" ht="62.7" customHeight="1">
      <c r="A173" s="37"/>
      <c r="B173" s="38"/>
      <c r="C173" s="214" t="s">
        <v>7</v>
      </c>
      <c r="D173" s="214" t="s">
        <v>122</v>
      </c>
      <c r="E173" s="215" t="s">
        <v>231</v>
      </c>
      <c r="F173" s="216" t="s">
        <v>232</v>
      </c>
      <c r="G173" s="217" t="s">
        <v>125</v>
      </c>
      <c r="H173" s="218">
        <v>7.4960000000000004</v>
      </c>
      <c r="I173" s="219"/>
      <c r="J173" s="220">
        <f>ROUND(I173*H173,2)</f>
        <v>0</v>
      </c>
      <c r="K173" s="221"/>
      <c r="L173" s="43"/>
      <c r="M173" s="222" t="s">
        <v>1</v>
      </c>
      <c r="N173" s="223" t="s">
        <v>41</v>
      </c>
      <c r="O173" s="90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6" t="s">
        <v>126</v>
      </c>
      <c r="AT173" s="226" t="s">
        <v>122</v>
      </c>
      <c r="AU173" s="226" t="s">
        <v>85</v>
      </c>
      <c r="AY173" s="16" t="s">
        <v>120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6" t="s">
        <v>81</v>
      </c>
      <c r="BK173" s="227">
        <f>ROUND(I173*H173,2)</f>
        <v>0</v>
      </c>
      <c r="BL173" s="16" t="s">
        <v>126</v>
      </c>
      <c r="BM173" s="226" t="s">
        <v>233</v>
      </c>
    </row>
    <row r="174" s="13" customFormat="1">
      <c r="A174" s="13"/>
      <c r="B174" s="228"/>
      <c r="C174" s="229"/>
      <c r="D174" s="230" t="s">
        <v>128</v>
      </c>
      <c r="E174" s="229"/>
      <c r="F174" s="232" t="s">
        <v>234</v>
      </c>
      <c r="G174" s="229"/>
      <c r="H174" s="233">
        <v>7.4960000000000004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128</v>
      </c>
      <c r="AU174" s="239" t="s">
        <v>85</v>
      </c>
      <c r="AV174" s="13" t="s">
        <v>85</v>
      </c>
      <c r="AW174" s="13" t="s">
        <v>4</v>
      </c>
      <c r="AX174" s="13" t="s">
        <v>81</v>
      </c>
      <c r="AY174" s="239" t="s">
        <v>120</v>
      </c>
    </row>
    <row r="175" s="2" customFormat="1" ht="44.25" customHeight="1">
      <c r="A175" s="37"/>
      <c r="B175" s="38"/>
      <c r="C175" s="214" t="s">
        <v>235</v>
      </c>
      <c r="D175" s="214" t="s">
        <v>122</v>
      </c>
      <c r="E175" s="215" t="s">
        <v>236</v>
      </c>
      <c r="F175" s="216" t="s">
        <v>237</v>
      </c>
      <c r="G175" s="217" t="s">
        <v>125</v>
      </c>
      <c r="H175" s="218">
        <v>19.992000000000001</v>
      </c>
      <c r="I175" s="219"/>
      <c r="J175" s="220">
        <f>ROUND(I175*H175,2)</f>
        <v>0</v>
      </c>
      <c r="K175" s="221"/>
      <c r="L175" s="43"/>
      <c r="M175" s="222" t="s">
        <v>1</v>
      </c>
      <c r="N175" s="223" t="s">
        <v>41</v>
      </c>
      <c r="O175" s="90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6" t="s">
        <v>126</v>
      </c>
      <c r="AT175" s="226" t="s">
        <v>122</v>
      </c>
      <c r="AU175" s="226" t="s">
        <v>85</v>
      </c>
      <c r="AY175" s="16" t="s">
        <v>120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81</v>
      </c>
      <c r="BK175" s="227">
        <f>ROUND(I175*H175,2)</f>
        <v>0</v>
      </c>
      <c r="BL175" s="16" t="s">
        <v>126</v>
      </c>
      <c r="BM175" s="226" t="s">
        <v>238</v>
      </c>
    </row>
    <row r="176" s="13" customFormat="1">
      <c r="A176" s="13"/>
      <c r="B176" s="228"/>
      <c r="C176" s="229"/>
      <c r="D176" s="230" t="s">
        <v>128</v>
      </c>
      <c r="E176" s="231" t="s">
        <v>1</v>
      </c>
      <c r="F176" s="232" t="s">
        <v>239</v>
      </c>
      <c r="G176" s="229"/>
      <c r="H176" s="233">
        <v>19.992000000000001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128</v>
      </c>
      <c r="AU176" s="239" t="s">
        <v>85</v>
      </c>
      <c r="AV176" s="13" t="s">
        <v>85</v>
      </c>
      <c r="AW176" s="13" t="s">
        <v>32</v>
      </c>
      <c r="AX176" s="13" t="s">
        <v>76</v>
      </c>
      <c r="AY176" s="239" t="s">
        <v>120</v>
      </c>
    </row>
    <row r="177" s="2" customFormat="1" ht="44.25" customHeight="1">
      <c r="A177" s="37"/>
      <c r="B177" s="38"/>
      <c r="C177" s="214" t="s">
        <v>240</v>
      </c>
      <c r="D177" s="214" t="s">
        <v>122</v>
      </c>
      <c r="E177" s="215" t="s">
        <v>241</v>
      </c>
      <c r="F177" s="216" t="s">
        <v>242</v>
      </c>
      <c r="G177" s="217" t="s">
        <v>125</v>
      </c>
      <c r="H177" s="218">
        <v>1.8740000000000001</v>
      </c>
      <c r="I177" s="219"/>
      <c r="J177" s="220">
        <f>ROUND(I177*H177,2)</f>
        <v>0</v>
      </c>
      <c r="K177" s="221"/>
      <c r="L177" s="43"/>
      <c r="M177" s="222" t="s">
        <v>1</v>
      </c>
      <c r="N177" s="223" t="s">
        <v>41</v>
      </c>
      <c r="O177" s="90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6" t="s">
        <v>126</v>
      </c>
      <c r="AT177" s="226" t="s">
        <v>122</v>
      </c>
      <c r="AU177" s="226" t="s">
        <v>85</v>
      </c>
      <c r="AY177" s="16" t="s">
        <v>120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6" t="s">
        <v>81</v>
      </c>
      <c r="BK177" s="227">
        <f>ROUND(I177*H177,2)</f>
        <v>0</v>
      </c>
      <c r="BL177" s="16" t="s">
        <v>126</v>
      </c>
      <c r="BM177" s="226" t="s">
        <v>243</v>
      </c>
    </row>
    <row r="178" s="2" customFormat="1" ht="62.7" customHeight="1">
      <c r="A178" s="37"/>
      <c r="B178" s="38"/>
      <c r="C178" s="214" t="s">
        <v>244</v>
      </c>
      <c r="D178" s="214" t="s">
        <v>122</v>
      </c>
      <c r="E178" s="215" t="s">
        <v>245</v>
      </c>
      <c r="F178" s="216" t="s">
        <v>246</v>
      </c>
      <c r="G178" s="217" t="s">
        <v>125</v>
      </c>
      <c r="H178" s="218">
        <v>19.992000000000001</v>
      </c>
      <c r="I178" s="219"/>
      <c r="J178" s="220">
        <f>ROUND(I178*H178,2)</f>
        <v>0</v>
      </c>
      <c r="K178" s="221"/>
      <c r="L178" s="43"/>
      <c r="M178" s="222" t="s">
        <v>1</v>
      </c>
      <c r="N178" s="223" t="s">
        <v>41</v>
      </c>
      <c r="O178" s="90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6" t="s">
        <v>126</v>
      </c>
      <c r="AT178" s="226" t="s">
        <v>122</v>
      </c>
      <c r="AU178" s="226" t="s">
        <v>85</v>
      </c>
      <c r="AY178" s="16" t="s">
        <v>120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81</v>
      </c>
      <c r="BK178" s="227">
        <f>ROUND(I178*H178,2)</f>
        <v>0</v>
      </c>
      <c r="BL178" s="16" t="s">
        <v>126</v>
      </c>
      <c r="BM178" s="226" t="s">
        <v>247</v>
      </c>
    </row>
    <row r="179" s="2" customFormat="1" ht="62.7" customHeight="1">
      <c r="A179" s="37"/>
      <c r="B179" s="38"/>
      <c r="C179" s="214" t="s">
        <v>248</v>
      </c>
      <c r="D179" s="214" t="s">
        <v>122</v>
      </c>
      <c r="E179" s="215" t="s">
        <v>249</v>
      </c>
      <c r="F179" s="216" t="s">
        <v>250</v>
      </c>
      <c r="G179" s="217" t="s">
        <v>125</v>
      </c>
      <c r="H179" s="218">
        <v>1.8740000000000001</v>
      </c>
      <c r="I179" s="219"/>
      <c r="J179" s="220">
        <f>ROUND(I179*H179,2)</f>
        <v>0</v>
      </c>
      <c r="K179" s="221"/>
      <c r="L179" s="43"/>
      <c r="M179" s="222" t="s">
        <v>1</v>
      </c>
      <c r="N179" s="223" t="s">
        <v>41</v>
      </c>
      <c r="O179" s="90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6" t="s">
        <v>126</v>
      </c>
      <c r="AT179" s="226" t="s">
        <v>122</v>
      </c>
      <c r="AU179" s="226" t="s">
        <v>85</v>
      </c>
      <c r="AY179" s="16" t="s">
        <v>120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81</v>
      </c>
      <c r="BK179" s="227">
        <f>ROUND(I179*H179,2)</f>
        <v>0</v>
      </c>
      <c r="BL179" s="16" t="s">
        <v>126</v>
      </c>
      <c r="BM179" s="226" t="s">
        <v>251</v>
      </c>
    </row>
    <row r="180" s="2" customFormat="1" ht="37.8" customHeight="1">
      <c r="A180" s="37"/>
      <c r="B180" s="38"/>
      <c r="C180" s="214" t="s">
        <v>252</v>
      </c>
      <c r="D180" s="214" t="s">
        <v>122</v>
      </c>
      <c r="E180" s="215" t="s">
        <v>253</v>
      </c>
      <c r="F180" s="216" t="s">
        <v>254</v>
      </c>
      <c r="G180" s="217" t="s">
        <v>125</v>
      </c>
      <c r="H180" s="218">
        <v>21.866</v>
      </c>
      <c r="I180" s="219"/>
      <c r="J180" s="220">
        <f>ROUND(I180*H180,2)</f>
        <v>0</v>
      </c>
      <c r="K180" s="221"/>
      <c r="L180" s="43"/>
      <c r="M180" s="222" t="s">
        <v>1</v>
      </c>
      <c r="N180" s="223" t="s">
        <v>41</v>
      </c>
      <c r="O180" s="90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6" t="s">
        <v>126</v>
      </c>
      <c r="AT180" s="226" t="s">
        <v>122</v>
      </c>
      <c r="AU180" s="226" t="s">
        <v>85</v>
      </c>
      <c r="AY180" s="16" t="s">
        <v>120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81</v>
      </c>
      <c r="BK180" s="227">
        <f>ROUND(I180*H180,2)</f>
        <v>0</v>
      </c>
      <c r="BL180" s="16" t="s">
        <v>126</v>
      </c>
      <c r="BM180" s="226" t="s">
        <v>255</v>
      </c>
    </row>
    <row r="181" s="13" customFormat="1">
      <c r="A181" s="13"/>
      <c r="B181" s="228"/>
      <c r="C181" s="229"/>
      <c r="D181" s="230" t="s">
        <v>128</v>
      </c>
      <c r="E181" s="231" t="s">
        <v>1</v>
      </c>
      <c r="F181" s="232" t="s">
        <v>256</v>
      </c>
      <c r="G181" s="229"/>
      <c r="H181" s="233">
        <v>21.866</v>
      </c>
      <c r="I181" s="234"/>
      <c r="J181" s="229"/>
      <c r="K181" s="229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128</v>
      </c>
      <c r="AU181" s="239" t="s">
        <v>85</v>
      </c>
      <c r="AV181" s="13" t="s">
        <v>85</v>
      </c>
      <c r="AW181" s="13" t="s">
        <v>32</v>
      </c>
      <c r="AX181" s="13" t="s">
        <v>76</v>
      </c>
      <c r="AY181" s="239" t="s">
        <v>120</v>
      </c>
    </row>
    <row r="182" s="2" customFormat="1" ht="44.25" customHeight="1">
      <c r="A182" s="37"/>
      <c r="B182" s="38"/>
      <c r="C182" s="214" t="s">
        <v>257</v>
      </c>
      <c r="D182" s="214" t="s">
        <v>122</v>
      </c>
      <c r="E182" s="215" t="s">
        <v>258</v>
      </c>
      <c r="F182" s="216" t="s">
        <v>259</v>
      </c>
      <c r="G182" s="217" t="s">
        <v>161</v>
      </c>
      <c r="H182" s="218">
        <v>34.985999999999997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41</v>
      </c>
      <c r="O182" s="90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126</v>
      </c>
      <c r="AT182" s="226" t="s">
        <v>122</v>
      </c>
      <c r="AU182" s="226" t="s">
        <v>85</v>
      </c>
      <c r="AY182" s="16" t="s">
        <v>120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81</v>
      </c>
      <c r="BK182" s="227">
        <f>ROUND(I182*H182,2)</f>
        <v>0</v>
      </c>
      <c r="BL182" s="16" t="s">
        <v>126</v>
      </c>
      <c r="BM182" s="226" t="s">
        <v>260</v>
      </c>
    </row>
    <row r="183" s="13" customFormat="1">
      <c r="A183" s="13"/>
      <c r="B183" s="228"/>
      <c r="C183" s="229"/>
      <c r="D183" s="230" t="s">
        <v>128</v>
      </c>
      <c r="E183" s="229"/>
      <c r="F183" s="232" t="s">
        <v>261</v>
      </c>
      <c r="G183" s="229"/>
      <c r="H183" s="233">
        <v>34.985999999999997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128</v>
      </c>
      <c r="AU183" s="239" t="s">
        <v>85</v>
      </c>
      <c r="AV183" s="13" t="s">
        <v>85</v>
      </c>
      <c r="AW183" s="13" t="s">
        <v>4</v>
      </c>
      <c r="AX183" s="13" t="s">
        <v>81</v>
      </c>
      <c r="AY183" s="239" t="s">
        <v>120</v>
      </c>
    </row>
    <row r="184" s="2" customFormat="1" ht="55.5" customHeight="1">
      <c r="A184" s="37"/>
      <c r="B184" s="38"/>
      <c r="C184" s="214" t="s">
        <v>262</v>
      </c>
      <c r="D184" s="214" t="s">
        <v>122</v>
      </c>
      <c r="E184" s="215" t="s">
        <v>263</v>
      </c>
      <c r="F184" s="216" t="s">
        <v>264</v>
      </c>
      <c r="G184" s="217" t="s">
        <v>186</v>
      </c>
      <c r="H184" s="218">
        <v>20.824999999999999</v>
      </c>
      <c r="I184" s="219"/>
      <c r="J184" s="220">
        <f>ROUND(I184*H184,2)</f>
        <v>0</v>
      </c>
      <c r="K184" s="221"/>
      <c r="L184" s="43"/>
      <c r="M184" s="222" t="s">
        <v>1</v>
      </c>
      <c r="N184" s="223" t="s">
        <v>41</v>
      </c>
      <c r="O184" s="90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6" t="s">
        <v>126</v>
      </c>
      <c r="AT184" s="226" t="s">
        <v>122</v>
      </c>
      <c r="AU184" s="226" t="s">
        <v>85</v>
      </c>
      <c r="AY184" s="16" t="s">
        <v>120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81</v>
      </c>
      <c r="BK184" s="227">
        <f>ROUND(I184*H184,2)</f>
        <v>0</v>
      </c>
      <c r="BL184" s="16" t="s">
        <v>126</v>
      </c>
      <c r="BM184" s="226" t="s">
        <v>265</v>
      </c>
    </row>
    <row r="185" s="13" customFormat="1">
      <c r="A185" s="13"/>
      <c r="B185" s="228"/>
      <c r="C185" s="229"/>
      <c r="D185" s="230" t="s">
        <v>128</v>
      </c>
      <c r="E185" s="231" t="s">
        <v>1</v>
      </c>
      <c r="F185" s="232" t="s">
        <v>266</v>
      </c>
      <c r="G185" s="229"/>
      <c r="H185" s="233">
        <v>20.824999999999999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128</v>
      </c>
      <c r="AU185" s="239" t="s">
        <v>85</v>
      </c>
      <c r="AV185" s="13" t="s">
        <v>85</v>
      </c>
      <c r="AW185" s="13" t="s">
        <v>32</v>
      </c>
      <c r="AX185" s="13" t="s">
        <v>76</v>
      </c>
      <c r="AY185" s="239" t="s">
        <v>120</v>
      </c>
    </row>
    <row r="186" s="2" customFormat="1" ht="37.8" customHeight="1">
      <c r="A186" s="37"/>
      <c r="B186" s="38"/>
      <c r="C186" s="214" t="s">
        <v>267</v>
      </c>
      <c r="D186" s="214" t="s">
        <v>122</v>
      </c>
      <c r="E186" s="215" t="s">
        <v>268</v>
      </c>
      <c r="F186" s="216" t="s">
        <v>269</v>
      </c>
      <c r="G186" s="217" t="s">
        <v>186</v>
      </c>
      <c r="H186" s="218">
        <v>20.824999999999999</v>
      </c>
      <c r="I186" s="219"/>
      <c r="J186" s="220">
        <f>ROUND(I186*H186,2)</f>
        <v>0</v>
      </c>
      <c r="K186" s="221"/>
      <c r="L186" s="43"/>
      <c r="M186" s="222" t="s">
        <v>1</v>
      </c>
      <c r="N186" s="223" t="s">
        <v>41</v>
      </c>
      <c r="O186" s="90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6" t="s">
        <v>126</v>
      </c>
      <c r="AT186" s="226" t="s">
        <v>122</v>
      </c>
      <c r="AU186" s="226" t="s">
        <v>85</v>
      </c>
      <c r="AY186" s="16" t="s">
        <v>120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81</v>
      </c>
      <c r="BK186" s="227">
        <f>ROUND(I186*H186,2)</f>
        <v>0</v>
      </c>
      <c r="BL186" s="16" t="s">
        <v>126</v>
      </c>
      <c r="BM186" s="226" t="s">
        <v>270</v>
      </c>
    </row>
    <row r="187" s="2" customFormat="1" ht="16.5" customHeight="1">
      <c r="A187" s="37"/>
      <c r="B187" s="38"/>
      <c r="C187" s="240" t="s">
        <v>271</v>
      </c>
      <c r="D187" s="240" t="s">
        <v>199</v>
      </c>
      <c r="E187" s="241" t="s">
        <v>272</v>
      </c>
      <c r="F187" s="242" t="s">
        <v>273</v>
      </c>
      <c r="G187" s="243" t="s">
        <v>274</v>
      </c>
      <c r="H187" s="244">
        <v>0.41699999999999998</v>
      </c>
      <c r="I187" s="245"/>
      <c r="J187" s="246">
        <f>ROUND(I187*H187,2)</f>
        <v>0</v>
      </c>
      <c r="K187" s="247"/>
      <c r="L187" s="248"/>
      <c r="M187" s="249" t="s">
        <v>1</v>
      </c>
      <c r="N187" s="250" t="s">
        <v>41</v>
      </c>
      <c r="O187" s="90"/>
      <c r="P187" s="224">
        <f>O187*H187</f>
        <v>0</v>
      </c>
      <c r="Q187" s="224">
        <v>0.001</v>
      </c>
      <c r="R187" s="224">
        <f>Q187*H187</f>
        <v>0.000417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163</v>
      </c>
      <c r="AT187" s="226" t="s">
        <v>199</v>
      </c>
      <c r="AU187" s="226" t="s">
        <v>85</v>
      </c>
      <c r="AY187" s="16" t="s">
        <v>120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81</v>
      </c>
      <c r="BK187" s="227">
        <f>ROUND(I187*H187,2)</f>
        <v>0</v>
      </c>
      <c r="BL187" s="16" t="s">
        <v>126</v>
      </c>
      <c r="BM187" s="226" t="s">
        <v>275</v>
      </c>
    </row>
    <row r="188" s="13" customFormat="1">
      <c r="A188" s="13"/>
      <c r="B188" s="228"/>
      <c r="C188" s="229"/>
      <c r="D188" s="230" t="s">
        <v>128</v>
      </c>
      <c r="E188" s="229"/>
      <c r="F188" s="232" t="s">
        <v>276</v>
      </c>
      <c r="G188" s="229"/>
      <c r="H188" s="233">
        <v>0.41699999999999998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128</v>
      </c>
      <c r="AU188" s="239" t="s">
        <v>85</v>
      </c>
      <c r="AV188" s="13" t="s">
        <v>85</v>
      </c>
      <c r="AW188" s="13" t="s">
        <v>4</v>
      </c>
      <c r="AX188" s="13" t="s">
        <v>81</v>
      </c>
      <c r="AY188" s="239" t="s">
        <v>120</v>
      </c>
    </row>
    <row r="189" s="12" customFormat="1" ht="22.8" customHeight="1">
      <c r="A189" s="12"/>
      <c r="B189" s="198"/>
      <c r="C189" s="199"/>
      <c r="D189" s="200" t="s">
        <v>75</v>
      </c>
      <c r="E189" s="212" t="s">
        <v>277</v>
      </c>
      <c r="F189" s="212" t="s">
        <v>278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SUM(P190:P191)</f>
        <v>0</v>
      </c>
      <c r="Q189" s="206"/>
      <c r="R189" s="207">
        <f>SUM(R190:R191)</f>
        <v>0</v>
      </c>
      <c r="S189" s="206"/>
      <c r="T189" s="208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81</v>
      </c>
      <c r="AT189" s="210" t="s">
        <v>75</v>
      </c>
      <c r="AU189" s="210" t="s">
        <v>81</v>
      </c>
      <c r="AY189" s="209" t="s">
        <v>120</v>
      </c>
      <c r="BK189" s="211">
        <f>SUM(BK190:BK191)</f>
        <v>0</v>
      </c>
    </row>
    <row r="190" s="2" customFormat="1" ht="33" customHeight="1">
      <c r="A190" s="37"/>
      <c r="B190" s="38"/>
      <c r="C190" s="214" t="s">
        <v>279</v>
      </c>
      <c r="D190" s="214" t="s">
        <v>122</v>
      </c>
      <c r="E190" s="215" t="s">
        <v>280</v>
      </c>
      <c r="F190" s="216" t="s">
        <v>281</v>
      </c>
      <c r="G190" s="217" t="s">
        <v>125</v>
      </c>
      <c r="H190" s="218">
        <v>2.3799999999999999</v>
      </c>
      <c r="I190" s="219"/>
      <c r="J190" s="220">
        <f>ROUND(I190*H190,2)</f>
        <v>0</v>
      </c>
      <c r="K190" s="221"/>
      <c r="L190" s="43"/>
      <c r="M190" s="222" t="s">
        <v>1</v>
      </c>
      <c r="N190" s="223" t="s">
        <v>41</v>
      </c>
      <c r="O190" s="90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6" t="s">
        <v>126</v>
      </c>
      <c r="AT190" s="226" t="s">
        <v>122</v>
      </c>
      <c r="AU190" s="226" t="s">
        <v>85</v>
      </c>
      <c r="AY190" s="16" t="s">
        <v>120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6" t="s">
        <v>81</v>
      </c>
      <c r="BK190" s="227">
        <f>ROUND(I190*H190,2)</f>
        <v>0</v>
      </c>
      <c r="BL190" s="16" t="s">
        <v>126</v>
      </c>
      <c r="BM190" s="226" t="s">
        <v>282</v>
      </c>
    </row>
    <row r="191" s="13" customFormat="1">
      <c r="A191" s="13"/>
      <c r="B191" s="228"/>
      <c r="C191" s="229"/>
      <c r="D191" s="230" t="s">
        <v>128</v>
      </c>
      <c r="E191" s="231" t="s">
        <v>1</v>
      </c>
      <c r="F191" s="232" t="s">
        <v>283</v>
      </c>
      <c r="G191" s="229"/>
      <c r="H191" s="233">
        <v>2.3799999999999999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128</v>
      </c>
      <c r="AU191" s="239" t="s">
        <v>85</v>
      </c>
      <c r="AV191" s="13" t="s">
        <v>85</v>
      </c>
      <c r="AW191" s="13" t="s">
        <v>32</v>
      </c>
      <c r="AX191" s="13" t="s">
        <v>76</v>
      </c>
      <c r="AY191" s="239" t="s">
        <v>120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284</v>
      </c>
      <c r="F192" s="212" t="s">
        <v>285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SUM(P193:P199)</f>
        <v>0</v>
      </c>
      <c r="Q192" s="206"/>
      <c r="R192" s="207">
        <f>SUM(R193:R199)</f>
        <v>0.098300399999999996</v>
      </c>
      <c r="S192" s="206"/>
      <c r="T192" s="208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81</v>
      </c>
      <c r="AT192" s="210" t="s">
        <v>75</v>
      </c>
      <c r="AU192" s="210" t="s">
        <v>81</v>
      </c>
      <c r="AY192" s="209" t="s">
        <v>120</v>
      </c>
      <c r="BK192" s="211">
        <f>SUM(BK193:BK199)</f>
        <v>0</v>
      </c>
    </row>
    <row r="193" s="2" customFormat="1" ht="24.15" customHeight="1">
      <c r="A193" s="37"/>
      <c r="B193" s="38"/>
      <c r="C193" s="214" t="s">
        <v>286</v>
      </c>
      <c r="D193" s="214" t="s">
        <v>122</v>
      </c>
      <c r="E193" s="215" t="s">
        <v>287</v>
      </c>
      <c r="F193" s="216" t="s">
        <v>288</v>
      </c>
      <c r="G193" s="217" t="s">
        <v>289</v>
      </c>
      <c r="H193" s="218">
        <v>28</v>
      </c>
      <c r="I193" s="219"/>
      <c r="J193" s="220">
        <f>ROUND(I193*H193,2)</f>
        <v>0</v>
      </c>
      <c r="K193" s="221"/>
      <c r="L193" s="43"/>
      <c r="M193" s="222" t="s">
        <v>1</v>
      </c>
      <c r="N193" s="223" t="s">
        <v>41</v>
      </c>
      <c r="O193" s="90"/>
      <c r="P193" s="224">
        <f>O193*H193</f>
        <v>0</v>
      </c>
      <c r="Q193" s="224">
        <v>1.0000000000000001E-05</v>
      </c>
      <c r="R193" s="224">
        <f>Q193*H193</f>
        <v>0.00028000000000000003</v>
      </c>
      <c r="S193" s="224">
        <v>0</v>
      </c>
      <c r="T193" s="22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6" t="s">
        <v>126</v>
      </c>
      <c r="AT193" s="226" t="s">
        <v>122</v>
      </c>
      <c r="AU193" s="226" t="s">
        <v>85</v>
      </c>
      <c r="AY193" s="16" t="s">
        <v>120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6" t="s">
        <v>81</v>
      </c>
      <c r="BK193" s="227">
        <f>ROUND(I193*H193,2)</f>
        <v>0</v>
      </c>
      <c r="BL193" s="16" t="s">
        <v>126</v>
      </c>
      <c r="BM193" s="226" t="s">
        <v>290</v>
      </c>
    </row>
    <row r="194" s="2" customFormat="1" ht="24.15" customHeight="1">
      <c r="A194" s="37"/>
      <c r="B194" s="38"/>
      <c r="C194" s="240" t="s">
        <v>291</v>
      </c>
      <c r="D194" s="240" t="s">
        <v>199</v>
      </c>
      <c r="E194" s="241" t="s">
        <v>292</v>
      </c>
      <c r="F194" s="242" t="s">
        <v>293</v>
      </c>
      <c r="G194" s="243" t="s">
        <v>289</v>
      </c>
      <c r="H194" s="244">
        <v>4.1200000000000001</v>
      </c>
      <c r="I194" s="245"/>
      <c r="J194" s="246">
        <f>ROUND(I194*H194,2)</f>
        <v>0</v>
      </c>
      <c r="K194" s="247"/>
      <c r="L194" s="248"/>
      <c r="M194" s="249" t="s">
        <v>1</v>
      </c>
      <c r="N194" s="250" t="s">
        <v>41</v>
      </c>
      <c r="O194" s="90"/>
      <c r="P194" s="224">
        <f>O194*H194</f>
        <v>0</v>
      </c>
      <c r="Q194" s="224">
        <v>0.0026700000000000001</v>
      </c>
      <c r="R194" s="224">
        <f>Q194*H194</f>
        <v>0.011000400000000001</v>
      </c>
      <c r="S194" s="224">
        <v>0</v>
      </c>
      <c r="T194" s="22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6" t="s">
        <v>163</v>
      </c>
      <c r="AT194" s="226" t="s">
        <v>199</v>
      </c>
      <c r="AU194" s="226" t="s">
        <v>85</v>
      </c>
      <c r="AY194" s="16" t="s">
        <v>120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81</v>
      </c>
      <c r="BK194" s="227">
        <f>ROUND(I194*H194,2)</f>
        <v>0</v>
      </c>
      <c r="BL194" s="16" t="s">
        <v>126</v>
      </c>
      <c r="BM194" s="226" t="s">
        <v>294</v>
      </c>
    </row>
    <row r="195" s="13" customFormat="1">
      <c r="A195" s="13"/>
      <c r="B195" s="228"/>
      <c r="C195" s="229"/>
      <c r="D195" s="230" t="s">
        <v>128</v>
      </c>
      <c r="E195" s="229"/>
      <c r="F195" s="232" t="s">
        <v>295</v>
      </c>
      <c r="G195" s="229"/>
      <c r="H195" s="233">
        <v>4.1200000000000001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128</v>
      </c>
      <c r="AU195" s="239" t="s">
        <v>85</v>
      </c>
      <c r="AV195" s="13" t="s">
        <v>85</v>
      </c>
      <c r="AW195" s="13" t="s">
        <v>4</v>
      </c>
      <c r="AX195" s="13" t="s">
        <v>81</v>
      </c>
      <c r="AY195" s="239" t="s">
        <v>120</v>
      </c>
    </row>
    <row r="196" s="2" customFormat="1" ht="24.15" customHeight="1">
      <c r="A196" s="37"/>
      <c r="B196" s="38"/>
      <c r="C196" s="240" t="s">
        <v>296</v>
      </c>
      <c r="D196" s="240" t="s">
        <v>199</v>
      </c>
      <c r="E196" s="241" t="s">
        <v>297</v>
      </c>
      <c r="F196" s="242" t="s">
        <v>298</v>
      </c>
      <c r="G196" s="243" t="s">
        <v>289</v>
      </c>
      <c r="H196" s="244">
        <v>24.719999999999999</v>
      </c>
      <c r="I196" s="245"/>
      <c r="J196" s="246">
        <f>ROUND(I196*H196,2)</f>
        <v>0</v>
      </c>
      <c r="K196" s="247"/>
      <c r="L196" s="248"/>
      <c r="M196" s="249" t="s">
        <v>1</v>
      </c>
      <c r="N196" s="250" t="s">
        <v>41</v>
      </c>
      <c r="O196" s="90"/>
      <c r="P196" s="224">
        <f>O196*H196</f>
        <v>0</v>
      </c>
      <c r="Q196" s="224">
        <v>0.0035000000000000001</v>
      </c>
      <c r="R196" s="224">
        <f>Q196*H196</f>
        <v>0.08652</v>
      </c>
      <c r="S196" s="224">
        <v>0</v>
      </c>
      <c r="T196" s="22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6" t="s">
        <v>163</v>
      </c>
      <c r="AT196" s="226" t="s">
        <v>199</v>
      </c>
      <c r="AU196" s="226" t="s">
        <v>85</v>
      </c>
      <c r="AY196" s="16" t="s">
        <v>120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6" t="s">
        <v>81</v>
      </c>
      <c r="BK196" s="227">
        <f>ROUND(I196*H196,2)</f>
        <v>0</v>
      </c>
      <c r="BL196" s="16" t="s">
        <v>126</v>
      </c>
      <c r="BM196" s="226" t="s">
        <v>299</v>
      </c>
    </row>
    <row r="197" s="13" customFormat="1">
      <c r="A197" s="13"/>
      <c r="B197" s="228"/>
      <c r="C197" s="229"/>
      <c r="D197" s="230" t="s">
        <v>128</v>
      </c>
      <c r="E197" s="229"/>
      <c r="F197" s="232" t="s">
        <v>300</v>
      </c>
      <c r="G197" s="229"/>
      <c r="H197" s="233">
        <v>24.719999999999999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128</v>
      </c>
      <c r="AU197" s="239" t="s">
        <v>85</v>
      </c>
      <c r="AV197" s="13" t="s">
        <v>85</v>
      </c>
      <c r="AW197" s="13" t="s">
        <v>4</v>
      </c>
      <c r="AX197" s="13" t="s">
        <v>81</v>
      </c>
      <c r="AY197" s="239" t="s">
        <v>120</v>
      </c>
    </row>
    <row r="198" s="2" customFormat="1" ht="37.8" customHeight="1">
      <c r="A198" s="37"/>
      <c r="B198" s="38"/>
      <c r="C198" s="214" t="s">
        <v>301</v>
      </c>
      <c r="D198" s="214" t="s">
        <v>122</v>
      </c>
      <c r="E198" s="215" t="s">
        <v>302</v>
      </c>
      <c r="F198" s="216" t="s">
        <v>303</v>
      </c>
      <c r="G198" s="217" t="s">
        <v>134</v>
      </c>
      <c r="H198" s="218">
        <v>1</v>
      </c>
      <c r="I198" s="219"/>
      <c r="J198" s="220">
        <f>ROUND(I198*H198,2)</f>
        <v>0</v>
      </c>
      <c r="K198" s="221"/>
      <c r="L198" s="43"/>
      <c r="M198" s="222" t="s">
        <v>1</v>
      </c>
      <c r="N198" s="223" t="s">
        <v>41</v>
      </c>
      <c r="O198" s="90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6" t="s">
        <v>126</v>
      </c>
      <c r="AT198" s="226" t="s">
        <v>122</v>
      </c>
      <c r="AU198" s="226" t="s">
        <v>85</v>
      </c>
      <c r="AY198" s="16" t="s">
        <v>120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81</v>
      </c>
      <c r="BK198" s="227">
        <f>ROUND(I198*H198,2)</f>
        <v>0</v>
      </c>
      <c r="BL198" s="16" t="s">
        <v>126</v>
      </c>
      <c r="BM198" s="226" t="s">
        <v>304</v>
      </c>
    </row>
    <row r="199" s="2" customFormat="1" ht="16.5" customHeight="1">
      <c r="A199" s="37"/>
      <c r="B199" s="38"/>
      <c r="C199" s="240" t="s">
        <v>305</v>
      </c>
      <c r="D199" s="240" t="s">
        <v>199</v>
      </c>
      <c r="E199" s="241" t="s">
        <v>306</v>
      </c>
      <c r="F199" s="242" t="s">
        <v>307</v>
      </c>
      <c r="G199" s="243" t="s">
        <v>134</v>
      </c>
      <c r="H199" s="244">
        <v>1</v>
      </c>
      <c r="I199" s="245"/>
      <c r="J199" s="246">
        <f>ROUND(I199*H199,2)</f>
        <v>0</v>
      </c>
      <c r="K199" s="247"/>
      <c r="L199" s="248"/>
      <c r="M199" s="249" t="s">
        <v>1</v>
      </c>
      <c r="N199" s="250" t="s">
        <v>41</v>
      </c>
      <c r="O199" s="90"/>
      <c r="P199" s="224">
        <f>O199*H199</f>
        <v>0</v>
      </c>
      <c r="Q199" s="224">
        <v>0.00050000000000000001</v>
      </c>
      <c r="R199" s="224">
        <f>Q199*H199</f>
        <v>0.00050000000000000001</v>
      </c>
      <c r="S199" s="224">
        <v>0</v>
      </c>
      <c r="T199" s="22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6" t="s">
        <v>163</v>
      </c>
      <c r="AT199" s="226" t="s">
        <v>199</v>
      </c>
      <c r="AU199" s="226" t="s">
        <v>85</v>
      </c>
      <c r="AY199" s="16" t="s">
        <v>120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81</v>
      </c>
      <c r="BK199" s="227">
        <f>ROUND(I199*H199,2)</f>
        <v>0</v>
      </c>
      <c r="BL199" s="16" t="s">
        <v>126</v>
      </c>
      <c r="BM199" s="226" t="s">
        <v>308</v>
      </c>
    </row>
    <row r="200" s="12" customFormat="1" ht="22.8" customHeight="1">
      <c r="A200" s="12"/>
      <c r="B200" s="198"/>
      <c r="C200" s="199"/>
      <c r="D200" s="200" t="s">
        <v>75</v>
      </c>
      <c r="E200" s="212" t="s">
        <v>130</v>
      </c>
      <c r="F200" s="212" t="s">
        <v>131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SUM(P201:P204)</f>
        <v>0</v>
      </c>
      <c r="Q200" s="206"/>
      <c r="R200" s="207">
        <f>SUM(R201:R204)</f>
        <v>0.12392999999999999</v>
      </c>
      <c r="S200" s="206"/>
      <c r="T200" s="20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81</v>
      </c>
      <c r="AT200" s="210" t="s">
        <v>75</v>
      </c>
      <c r="AU200" s="210" t="s">
        <v>81</v>
      </c>
      <c r="AY200" s="209" t="s">
        <v>120</v>
      </c>
      <c r="BK200" s="211">
        <f>SUM(BK201:BK204)</f>
        <v>0</v>
      </c>
    </row>
    <row r="201" s="2" customFormat="1" ht="37.8" customHeight="1">
      <c r="A201" s="37"/>
      <c r="B201" s="38"/>
      <c r="C201" s="214" t="s">
        <v>309</v>
      </c>
      <c r="D201" s="214" t="s">
        <v>122</v>
      </c>
      <c r="E201" s="215" t="s">
        <v>310</v>
      </c>
      <c r="F201" s="216" t="s">
        <v>311</v>
      </c>
      <c r="G201" s="217" t="s">
        <v>134</v>
      </c>
      <c r="H201" s="218">
        <v>1</v>
      </c>
      <c r="I201" s="219"/>
      <c r="J201" s="220">
        <f>ROUND(I201*H201,2)</f>
        <v>0</v>
      </c>
      <c r="K201" s="221"/>
      <c r="L201" s="43"/>
      <c r="M201" s="222" t="s">
        <v>1</v>
      </c>
      <c r="N201" s="223" t="s">
        <v>41</v>
      </c>
      <c r="O201" s="90"/>
      <c r="P201" s="224">
        <f>O201*H201</f>
        <v>0</v>
      </c>
      <c r="Q201" s="224">
        <v>0.058029999999999998</v>
      </c>
      <c r="R201" s="224">
        <f>Q201*H201</f>
        <v>0.058029999999999998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126</v>
      </c>
      <c r="AT201" s="226" t="s">
        <v>122</v>
      </c>
      <c r="AU201" s="226" t="s">
        <v>85</v>
      </c>
      <c r="AY201" s="16" t="s">
        <v>120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81</v>
      </c>
      <c r="BK201" s="227">
        <f>ROUND(I201*H201,2)</f>
        <v>0</v>
      </c>
      <c r="BL201" s="16" t="s">
        <v>126</v>
      </c>
      <c r="BM201" s="226" t="s">
        <v>312</v>
      </c>
    </row>
    <row r="202" s="2" customFormat="1" ht="37.8" customHeight="1">
      <c r="A202" s="37"/>
      <c r="B202" s="38"/>
      <c r="C202" s="214" t="s">
        <v>313</v>
      </c>
      <c r="D202" s="214" t="s">
        <v>122</v>
      </c>
      <c r="E202" s="215" t="s">
        <v>314</v>
      </c>
      <c r="F202" s="216" t="s">
        <v>315</v>
      </c>
      <c r="G202" s="217" t="s">
        <v>134</v>
      </c>
      <c r="H202" s="218">
        <v>1</v>
      </c>
      <c r="I202" s="219"/>
      <c r="J202" s="220">
        <f>ROUND(I202*H202,2)</f>
        <v>0</v>
      </c>
      <c r="K202" s="221"/>
      <c r="L202" s="43"/>
      <c r="M202" s="222" t="s">
        <v>1</v>
      </c>
      <c r="N202" s="223" t="s">
        <v>41</v>
      </c>
      <c r="O202" s="90"/>
      <c r="P202" s="224">
        <f>O202*H202</f>
        <v>0</v>
      </c>
      <c r="Q202" s="224">
        <v>0.01136</v>
      </c>
      <c r="R202" s="224">
        <f>Q202*H202</f>
        <v>0.01136</v>
      </c>
      <c r="S202" s="224">
        <v>0</v>
      </c>
      <c r="T202" s="22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6" t="s">
        <v>126</v>
      </c>
      <c r="AT202" s="226" t="s">
        <v>122</v>
      </c>
      <c r="AU202" s="226" t="s">
        <v>85</v>
      </c>
      <c r="AY202" s="16" t="s">
        <v>120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81</v>
      </c>
      <c r="BK202" s="227">
        <f>ROUND(I202*H202,2)</f>
        <v>0</v>
      </c>
      <c r="BL202" s="16" t="s">
        <v>126</v>
      </c>
      <c r="BM202" s="226" t="s">
        <v>316</v>
      </c>
    </row>
    <row r="203" s="2" customFormat="1" ht="44.25" customHeight="1">
      <c r="A203" s="37"/>
      <c r="B203" s="38"/>
      <c r="C203" s="214" t="s">
        <v>317</v>
      </c>
      <c r="D203" s="214" t="s">
        <v>122</v>
      </c>
      <c r="E203" s="215" t="s">
        <v>318</v>
      </c>
      <c r="F203" s="216" t="s">
        <v>319</v>
      </c>
      <c r="G203" s="217" t="s">
        <v>134</v>
      </c>
      <c r="H203" s="218">
        <v>1</v>
      </c>
      <c r="I203" s="219"/>
      <c r="J203" s="220">
        <f>ROUND(I203*H203,2)</f>
        <v>0</v>
      </c>
      <c r="K203" s="221"/>
      <c r="L203" s="43"/>
      <c r="M203" s="222" t="s">
        <v>1</v>
      </c>
      <c r="N203" s="223" t="s">
        <v>41</v>
      </c>
      <c r="O203" s="90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6" t="s">
        <v>126</v>
      </c>
      <c r="AT203" s="226" t="s">
        <v>122</v>
      </c>
      <c r="AU203" s="226" t="s">
        <v>85</v>
      </c>
      <c r="AY203" s="16" t="s">
        <v>120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81</v>
      </c>
      <c r="BK203" s="227">
        <f>ROUND(I203*H203,2)</f>
        <v>0</v>
      </c>
      <c r="BL203" s="16" t="s">
        <v>126</v>
      </c>
      <c r="BM203" s="226" t="s">
        <v>320</v>
      </c>
    </row>
    <row r="204" s="2" customFormat="1" ht="37.8" customHeight="1">
      <c r="A204" s="37"/>
      <c r="B204" s="38"/>
      <c r="C204" s="214" t="s">
        <v>321</v>
      </c>
      <c r="D204" s="214" t="s">
        <v>122</v>
      </c>
      <c r="E204" s="215" t="s">
        <v>322</v>
      </c>
      <c r="F204" s="216" t="s">
        <v>323</v>
      </c>
      <c r="G204" s="217" t="s">
        <v>134</v>
      </c>
      <c r="H204" s="218">
        <v>1</v>
      </c>
      <c r="I204" s="219"/>
      <c r="J204" s="220">
        <f>ROUND(I204*H204,2)</f>
        <v>0</v>
      </c>
      <c r="K204" s="221"/>
      <c r="L204" s="43"/>
      <c r="M204" s="222" t="s">
        <v>1</v>
      </c>
      <c r="N204" s="223" t="s">
        <v>41</v>
      </c>
      <c r="O204" s="90"/>
      <c r="P204" s="224">
        <f>O204*H204</f>
        <v>0</v>
      </c>
      <c r="Q204" s="224">
        <v>0.054539999999999998</v>
      </c>
      <c r="R204" s="224">
        <f>Q204*H204</f>
        <v>0.054539999999999998</v>
      </c>
      <c r="S204" s="224">
        <v>0</v>
      </c>
      <c r="T204" s="22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6" t="s">
        <v>126</v>
      </c>
      <c r="AT204" s="226" t="s">
        <v>122</v>
      </c>
      <c r="AU204" s="226" t="s">
        <v>85</v>
      </c>
      <c r="AY204" s="16" t="s">
        <v>120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6" t="s">
        <v>81</v>
      </c>
      <c r="BK204" s="227">
        <f>ROUND(I204*H204,2)</f>
        <v>0</v>
      </c>
      <c r="BL204" s="16" t="s">
        <v>126</v>
      </c>
      <c r="BM204" s="226" t="s">
        <v>324</v>
      </c>
    </row>
    <row r="205" s="12" customFormat="1" ht="22.8" customHeight="1">
      <c r="A205" s="12"/>
      <c r="B205" s="198"/>
      <c r="C205" s="199"/>
      <c r="D205" s="200" t="s">
        <v>75</v>
      </c>
      <c r="E205" s="212" t="s">
        <v>325</v>
      </c>
      <c r="F205" s="212" t="s">
        <v>326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P206</f>
        <v>0</v>
      </c>
      <c r="Q205" s="206"/>
      <c r="R205" s="207">
        <f>R206</f>
        <v>0</v>
      </c>
      <c r="S205" s="206"/>
      <c r="T205" s="208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81</v>
      </c>
      <c r="AT205" s="210" t="s">
        <v>75</v>
      </c>
      <c r="AU205" s="210" t="s">
        <v>81</v>
      </c>
      <c r="AY205" s="209" t="s">
        <v>120</v>
      </c>
      <c r="BK205" s="211">
        <f>BK206</f>
        <v>0</v>
      </c>
    </row>
    <row r="206" s="2" customFormat="1" ht="49.05" customHeight="1">
      <c r="A206" s="37"/>
      <c r="B206" s="38"/>
      <c r="C206" s="214" t="s">
        <v>327</v>
      </c>
      <c r="D206" s="214" t="s">
        <v>122</v>
      </c>
      <c r="E206" s="215" t="s">
        <v>328</v>
      </c>
      <c r="F206" s="216" t="s">
        <v>329</v>
      </c>
      <c r="G206" s="217" t="s">
        <v>161</v>
      </c>
      <c r="H206" s="218">
        <v>0.27900000000000003</v>
      </c>
      <c r="I206" s="219"/>
      <c r="J206" s="220">
        <f>ROUND(I206*H206,2)</f>
        <v>0</v>
      </c>
      <c r="K206" s="221"/>
      <c r="L206" s="43"/>
      <c r="M206" s="222" t="s">
        <v>1</v>
      </c>
      <c r="N206" s="223" t="s">
        <v>41</v>
      </c>
      <c r="O206" s="90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6" t="s">
        <v>126</v>
      </c>
      <c r="AT206" s="226" t="s">
        <v>122</v>
      </c>
      <c r="AU206" s="226" t="s">
        <v>85</v>
      </c>
      <c r="AY206" s="16" t="s">
        <v>120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81</v>
      </c>
      <c r="BK206" s="227">
        <f>ROUND(I206*H206,2)</f>
        <v>0</v>
      </c>
      <c r="BL206" s="16" t="s">
        <v>126</v>
      </c>
      <c r="BM206" s="226" t="s">
        <v>330</v>
      </c>
    </row>
    <row r="207" s="12" customFormat="1" ht="25.92" customHeight="1">
      <c r="A207" s="12"/>
      <c r="B207" s="198"/>
      <c r="C207" s="199"/>
      <c r="D207" s="200" t="s">
        <v>75</v>
      </c>
      <c r="E207" s="201" t="s">
        <v>331</v>
      </c>
      <c r="F207" s="201" t="s">
        <v>332</v>
      </c>
      <c r="G207" s="199"/>
      <c r="H207" s="199"/>
      <c r="I207" s="202"/>
      <c r="J207" s="203">
        <f>BK207</f>
        <v>0</v>
      </c>
      <c r="K207" s="199"/>
      <c r="L207" s="204"/>
      <c r="M207" s="205"/>
      <c r="N207" s="206"/>
      <c r="O207" s="206"/>
      <c r="P207" s="207">
        <f>P208</f>
        <v>0</v>
      </c>
      <c r="Q207" s="206"/>
      <c r="R207" s="207">
        <f>R208</f>
        <v>0</v>
      </c>
      <c r="S207" s="206"/>
      <c r="T207" s="208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81</v>
      </c>
      <c r="AT207" s="210" t="s">
        <v>75</v>
      </c>
      <c r="AU207" s="210" t="s">
        <v>76</v>
      </c>
      <c r="AY207" s="209" t="s">
        <v>120</v>
      </c>
      <c r="BK207" s="211">
        <f>BK208</f>
        <v>0</v>
      </c>
    </row>
    <row r="208" s="12" customFormat="1" ht="22.8" customHeight="1">
      <c r="A208" s="12"/>
      <c r="B208" s="198"/>
      <c r="C208" s="199"/>
      <c r="D208" s="200" t="s">
        <v>75</v>
      </c>
      <c r="E208" s="212" t="s">
        <v>332</v>
      </c>
      <c r="F208" s="212" t="s">
        <v>333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SUM(P209:P211)</f>
        <v>0</v>
      </c>
      <c r="Q208" s="206"/>
      <c r="R208" s="207">
        <f>SUM(R209:R211)</f>
        <v>0</v>
      </c>
      <c r="S208" s="206"/>
      <c r="T208" s="208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144</v>
      </c>
      <c r="AT208" s="210" t="s">
        <v>75</v>
      </c>
      <c r="AU208" s="210" t="s">
        <v>81</v>
      </c>
      <c r="AY208" s="209" t="s">
        <v>120</v>
      </c>
      <c r="BK208" s="211">
        <f>SUM(BK209:BK211)</f>
        <v>0</v>
      </c>
    </row>
    <row r="209" s="2" customFormat="1" ht="16.5" customHeight="1">
      <c r="A209" s="37"/>
      <c r="B209" s="38"/>
      <c r="C209" s="214" t="s">
        <v>334</v>
      </c>
      <c r="D209" s="214" t="s">
        <v>122</v>
      </c>
      <c r="E209" s="215" t="s">
        <v>81</v>
      </c>
      <c r="F209" s="216" t="s">
        <v>335</v>
      </c>
      <c r="G209" s="217" t="s">
        <v>154</v>
      </c>
      <c r="H209" s="218">
        <v>1</v>
      </c>
      <c r="I209" s="219"/>
      <c r="J209" s="220">
        <f>ROUND(I209*H209,2)</f>
        <v>0</v>
      </c>
      <c r="K209" s="221"/>
      <c r="L209" s="43"/>
      <c r="M209" s="222" t="s">
        <v>1</v>
      </c>
      <c r="N209" s="223" t="s">
        <v>41</v>
      </c>
      <c r="O209" s="90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6" t="s">
        <v>126</v>
      </c>
      <c r="AT209" s="226" t="s">
        <v>122</v>
      </c>
      <c r="AU209" s="226" t="s">
        <v>85</v>
      </c>
      <c r="AY209" s="16" t="s">
        <v>120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81</v>
      </c>
      <c r="BK209" s="227">
        <f>ROUND(I209*H209,2)</f>
        <v>0</v>
      </c>
      <c r="BL209" s="16" t="s">
        <v>126</v>
      </c>
      <c r="BM209" s="226" t="s">
        <v>336</v>
      </c>
    </row>
    <row r="210" s="2" customFormat="1" ht="16.5" customHeight="1">
      <c r="A210" s="37"/>
      <c r="B210" s="38"/>
      <c r="C210" s="214" t="s">
        <v>337</v>
      </c>
      <c r="D210" s="214" t="s">
        <v>122</v>
      </c>
      <c r="E210" s="215" t="s">
        <v>85</v>
      </c>
      <c r="F210" s="216" t="s">
        <v>338</v>
      </c>
      <c r="G210" s="217" t="s">
        <v>154</v>
      </c>
      <c r="H210" s="218">
        <v>1</v>
      </c>
      <c r="I210" s="219"/>
      <c r="J210" s="220">
        <f>ROUND(I210*H210,2)</f>
        <v>0</v>
      </c>
      <c r="K210" s="221"/>
      <c r="L210" s="43"/>
      <c r="M210" s="222" t="s">
        <v>1</v>
      </c>
      <c r="N210" s="223" t="s">
        <v>41</v>
      </c>
      <c r="O210" s="90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6" t="s">
        <v>126</v>
      </c>
      <c r="AT210" s="226" t="s">
        <v>122</v>
      </c>
      <c r="AU210" s="226" t="s">
        <v>85</v>
      </c>
      <c r="AY210" s="16" t="s">
        <v>120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81</v>
      </c>
      <c r="BK210" s="227">
        <f>ROUND(I210*H210,2)</f>
        <v>0</v>
      </c>
      <c r="BL210" s="16" t="s">
        <v>126</v>
      </c>
      <c r="BM210" s="226" t="s">
        <v>339</v>
      </c>
    </row>
    <row r="211" s="2" customFormat="1" ht="16.5" customHeight="1">
      <c r="A211" s="37"/>
      <c r="B211" s="38"/>
      <c r="C211" s="214" t="s">
        <v>277</v>
      </c>
      <c r="D211" s="214" t="s">
        <v>122</v>
      </c>
      <c r="E211" s="215" t="s">
        <v>136</v>
      </c>
      <c r="F211" s="216" t="s">
        <v>340</v>
      </c>
      <c r="G211" s="217" t="s">
        <v>154</v>
      </c>
      <c r="H211" s="218">
        <v>1</v>
      </c>
      <c r="I211" s="219"/>
      <c r="J211" s="220">
        <f>ROUND(I211*H211,2)</f>
        <v>0</v>
      </c>
      <c r="K211" s="221"/>
      <c r="L211" s="43"/>
      <c r="M211" s="261" t="s">
        <v>1</v>
      </c>
      <c r="N211" s="262" t="s">
        <v>41</v>
      </c>
      <c r="O211" s="263"/>
      <c r="P211" s="264">
        <f>O211*H211</f>
        <v>0</v>
      </c>
      <c r="Q211" s="264">
        <v>0</v>
      </c>
      <c r="R211" s="264">
        <f>Q211*H211</f>
        <v>0</v>
      </c>
      <c r="S211" s="264">
        <v>0</v>
      </c>
      <c r="T211" s="26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6" t="s">
        <v>126</v>
      </c>
      <c r="AT211" s="226" t="s">
        <v>122</v>
      </c>
      <c r="AU211" s="226" t="s">
        <v>85</v>
      </c>
      <c r="AY211" s="16" t="s">
        <v>120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6" t="s">
        <v>81</v>
      </c>
      <c r="BK211" s="227">
        <f>ROUND(I211*H211,2)</f>
        <v>0</v>
      </c>
      <c r="BL211" s="16" t="s">
        <v>126</v>
      </c>
      <c r="BM211" s="226" t="s">
        <v>341</v>
      </c>
    </row>
    <row r="212" s="2" customFormat="1" ht="6.96" customHeight="1">
      <c r="A212" s="37"/>
      <c r="B212" s="65"/>
      <c r="C212" s="66"/>
      <c r="D212" s="66"/>
      <c r="E212" s="66"/>
      <c r="F212" s="66"/>
      <c r="G212" s="66"/>
      <c r="H212" s="66"/>
      <c r="I212" s="66"/>
      <c r="J212" s="66"/>
      <c r="K212" s="66"/>
      <c r="L212" s="43"/>
      <c r="M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</sheetData>
  <sheetProtection sheet="1" autoFilter="0" formatColumns="0" formatRows="0" objects="1" scenarios="1" spinCount="100000" saltValue="xNdbZsTDvuqIZfnJs6OwkKvZQJClckaZktlLEcDQWZqpJrlGXgkeUaw3DDU04wYCX3aTFwqBgqdm7RqcONjhnA==" hashValue="NjD5OaNNQVkIpmJh8oTJ5G7drqTbBXafFycZ0d6eDF6eLVFSx8mRKnsYJ9b1/gdMPBlMdiCk+/3DpwoJIram1g==" algorithmName="SHA-512" password="CC35"/>
  <autoFilter ref="C128:K211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PC-VLADKA\Uzivatel</dc:creator>
  <cp:lastModifiedBy>PC-VLADKA\Uzivatel</cp:lastModifiedBy>
  <dcterms:created xsi:type="dcterms:W3CDTF">2024-03-19T16:28:21Z</dcterms:created>
  <dcterms:modified xsi:type="dcterms:W3CDTF">2024-03-19T16:28:23Z</dcterms:modified>
</cp:coreProperties>
</file>