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570" windowHeight="7545" activeTab="0"/>
  </bookViews>
  <sheets>
    <sheet name="Rekapitulace stavby" sheetId="1" r:id="rId1"/>
    <sheet name="1 - Etapa č.1 - stoupací ..." sheetId="2" r:id="rId2"/>
    <sheet name="2 - Etapa č.2 - oprava ka..." sheetId="3" r:id="rId3"/>
    <sheet name="Pokyny pro vyplnění" sheetId="4" r:id="rId4"/>
  </sheets>
  <definedNames>
    <definedName name="_xlnm._FilterDatabase" localSheetId="1" hidden="1">'1 - Etapa č.1 - stoupací ...'!$C$96:$K$413</definedName>
    <definedName name="_xlnm._FilterDatabase" localSheetId="2" hidden="1">'2 - Etapa č.2 - oprava ka...'!$C$90:$K$272</definedName>
    <definedName name="_xlnm.Print_Area" localSheetId="1">'1 - Etapa č.1 - stoupací ...'!$C$4:$J$36,'1 - Etapa č.1 - stoupací ...'!$C$42:$J$78,'1 - Etapa č.1 - stoupací ...'!$C$84:$K$413</definedName>
    <definedName name="_xlnm.Print_Area" localSheetId="2">'2 - Etapa č.2 - oprava ka...'!$C$4:$J$36,'2 - Etapa č.2 - oprava ka...'!$C$42:$J$72,'2 - Etapa č.2 - oprava ka...'!$C$78:$K$272</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Titles" localSheetId="0">'Rekapitulace stavby'!$49:$49</definedName>
    <definedName name="_xlnm.Print_Titles" localSheetId="1">'1 - Etapa č.1 - stoupací ...'!$96:$96</definedName>
    <definedName name="_xlnm.Print_Titles" localSheetId="2">'2 - Etapa č.2 - oprava ka...'!$90:$90</definedName>
  </definedNames>
  <calcPr calcId="152511"/>
</workbook>
</file>

<file path=xl/sharedStrings.xml><?xml version="1.0" encoding="utf-8"?>
<sst xmlns="http://schemas.openxmlformats.org/spreadsheetml/2006/main" count="5798" uniqueCount="952">
  <si>
    <t>Export VZ</t>
  </si>
  <si>
    <t>List obsahuje:</t>
  </si>
  <si>
    <t>1) Rekapitulace stavby</t>
  </si>
  <si>
    <t>2) Rekapitulace objektů stavby a soupisů prací</t>
  </si>
  <si>
    <t>3.0</t>
  </si>
  <si>
    <t>ZAMOK</t>
  </si>
  <si>
    <t>False</t>
  </si>
  <si>
    <t>{a3d42dc6-d4d5-46bb-af42-c5d1ba6deb51}</t>
  </si>
  <si>
    <t>0,01</t>
  </si>
  <si>
    <t>21</t>
  </si>
  <si>
    <t>15</t>
  </si>
  <si>
    <t>REKAPITULACE STAVBY</t>
  </si>
  <si>
    <t>v ---  níže se nacházejí doplnkové a pomocné údaje k sestavám  --- v</t>
  </si>
  <si>
    <t>Návod na vyplnění</t>
  </si>
  <si>
    <t>0,001</t>
  </si>
  <si>
    <t>Kód:</t>
  </si>
  <si>
    <t>kol15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</si>
  <si>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</si>
  <si>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</si>
  <si>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 xml:space="preserve"> Dům č.p. 159, ul. Komenského - výměna odpadního potrubí a zdravotechniky</t>
  </si>
  <si>
    <t>KSO:</t>
  </si>
  <si>
    <t>803 27 5</t>
  </si>
  <si>
    <t>CC-CZ:</t>
  </si>
  <si>
    <t>1122</t>
  </si>
  <si>
    <t>Místo:</t>
  </si>
  <si>
    <t xml:space="preserve"> </t>
  </si>
  <si>
    <t>Datum:</t>
  </si>
  <si>
    <t>15.7.2017</t>
  </si>
  <si>
    <t>CZ-CPV:</t>
  </si>
  <si>
    <t>45453000-7</t>
  </si>
  <si>
    <t>CZ-CPA:</t>
  </si>
  <si>
    <t>43.22.11</t>
  </si>
  <si>
    <t>Zadavatel:</t>
  </si>
  <si>
    <t>IČ:</t>
  </si>
  <si>
    <t/>
  </si>
  <si>
    <t>statutární město Frýdek - Místek,Radniční 1148</t>
  </si>
  <si>
    <t>DIČ:</t>
  </si>
  <si>
    <t>Uchazeč:</t>
  </si>
  <si>
    <t>Vyplň údaj</t>
  </si>
  <si>
    <t>Projektant:</t>
  </si>
  <si>
    <t>TZB PROJEKT Ing.Jiří Kolář,Anenská 121,Bohumín</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</si>
  <si>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</si>
  <si>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</si>
  <si>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</si>
  <si>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</si>
  <si>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</si>
  <si>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</si>
  <si>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</si>
  <si>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</si>
  <si>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</si>
  <si>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</si>
  <si>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</si>
  <si>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</si>
  <si>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</si>
  <si>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</si>
  <si>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</si>
  <si>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</si>
  <si>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</si>
  <si>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</si>
  <si>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</si>
  <si>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</si>
  <si>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</si>
  <si>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</si>
  <si>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</si>
  <si>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</si>
  <si>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</si>
  <si>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</si>
  <si>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</si>
  <si>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</si>
  <si>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</si>
  <si>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</si>
  <si>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</si>
  <si>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</si>
  <si>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</si>
  <si>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</si>
  <si>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</si>
  <si>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</si>
  <si>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</si>
  <si>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</si>
  <si>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</si>
  <si>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</si>
  <si>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</si>
  <si>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</si>
  <si>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</si>
  <si>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Etapa č.1 - stoupací  potrubí</t>
  </si>
  <si>
    <t>STA</t>
  </si>
  <si>
    <t>{8550b21c-e35c-49a5-9b2b-c8664b96f34e}</t>
  </si>
  <si>
    <t>2</t>
  </si>
  <si>
    <t>Etapa č.2 - oprava kanalizačních přípojek</t>
  </si>
  <si>
    <t>{4974ecd6-c773-4812-a0dc-345affc9b29c}</t>
  </si>
  <si>
    <t>1) Krycí list soupisu</t>
  </si>
  <si>
    <t>2) Rekapitulace</t>
  </si>
  <si>
    <t>3) Soupis prací</t>
  </si>
  <si>
    <t>Zpět na list:</t>
  </si>
  <si>
    <t>Rekapitulace stavby</t>
  </si>
  <si>
    <t>f3</t>
  </si>
  <si>
    <t>výmalba</t>
  </si>
  <si>
    <t>940</t>
  </si>
  <si>
    <t>KRYCÍ LIST SOUPISU</t>
  </si>
  <si>
    <t>Objekt:</t>
  </si>
  <si>
    <t>1 - Etapa č.1 - stoupací  potrubí</t>
  </si>
  <si>
    <t>45332000-3</t>
  </si>
  <si>
    <t>41.00.13</t>
  </si>
  <si>
    <t>REKAPITULACE ČLENĚNÍ SOUPISU PRACÍ</t>
  </si>
  <si>
    <t>Kód dílu - Popis</t>
  </si>
  <si>
    <t>Cena celkem [CZK]</t>
  </si>
  <si>
    <t>Náklady soupisu celkem</t>
  </si>
  <si>
    <t>-1</t>
  </si>
  <si>
    <t>HSV - Práce a dodávky HSV</t>
  </si>
  <si>
    <t xml:space="preserve">    3 - Svislé a kompletní konstrukce</t>
  </si>
  <si>
    <t xml:space="preserve">    4 - Vodorovné konstrukce</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</si>
  <si>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</si>
  <si>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</si>
  <si>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</si>
  <si>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</si>
  <si>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</si>
  <si>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</si>
  <si>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</si>
  <si>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721 - Zdravotechnika - vnitřní kanalizace</t>
  </si>
  <si>
    <t xml:space="preserve">    725 - Zdravotechnika - zařizovací předměty</t>
  </si>
  <si>
    <t xml:space="preserve">    727 - Zdravotechnika - požární ochrana</t>
  </si>
  <si>
    <t xml:space="preserve">    781 - Dokončovací práce - obklady</t>
  </si>
  <si>
    <t xml:space="preserve">    784 - Dokončovací práce - malby a tapety</t>
  </si>
  <si>
    <t>HZS - Hodinové zúčtovací sazby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</si>
  <si>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</si>
  <si>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</si>
  <si>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</si>
  <si>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</si>
  <si>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</si>
  <si>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</si>
  <si>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</si>
  <si>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</si>
  <si>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</si>
  <si>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</si>
  <si>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</si>
  <si>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</si>
  <si>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</si>
  <si>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</si>
  <si>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</si>
  <si>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</si>
  <si>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</si>
  <si>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</si>
  <si>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</si>
  <si>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</si>
  <si>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</si>
  <si>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</si>
  <si>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</si>
  <si>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</si>
  <si>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</si>
  <si>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340236212</t>
  </si>
  <si>
    <t>Zazdívka otvorů v příčkách nebo stěnách plochy přes 0,0225 m2 do 0,09 m2 cihlami pálenými, tl. přes 100 mm</t>
  </si>
  <si>
    <t>kus</t>
  </si>
  <si>
    <t>CS ÚRS 2017 02</t>
  </si>
  <si>
    <t>4</t>
  </si>
  <si>
    <t>1676385122</t>
  </si>
  <si>
    <t>VV</t>
  </si>
  <si>
    <t>"1,PP</t>
  </si>
  <si>
    <t>17</t>
  </si>
  <si>
    <t>Součet</t>
  </si>
  <si>
    <t>74</t>
  </si>
  <si>
    <t>340238212</t>
  </si>
  <si>
    <t>Zazdívka otvorů v příčkách nebo stěnách plochy přes 0,25 m2 do 1 m2 cihlami pálenými, tl. přes 100 mm</t>
  </si>
  <si>
    <t>m2</t>
  </si>
  <si>
    <t>-2016467902</t>
  </si>
  <si>
    <t>"montážní otvory</t>
  </si>
  <si>
    <t>1,00*94</t>
  </si>
  <si>
    <t>342291111</t>
  </si>
  <si>
    <t>Ukotvení příček polyuretanovou pěnou, tl. příčky do 100 mm</t>
  </si>
  <si>
    <t>m</t>
  </si>
  <si>
    <t>260359565</t>
  </si>
  <si>
    <t>PSC</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</si>
  <si>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</si>
  <si>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"1.PP</t>
  </si>
  <si>
    <t>6,28*0,10*25</t>
  </si>
  <si>
    <t>Vodorovné konstrukce</t>
  </si>
  <si>
    <t>411386611</t>
  </si>
  <si>
    <t>Zabetonování prostupů v instalačních šachtách ve stropech železobetonových ze suchých směsí, včetně bednění, odbednění, výztuže a zajištění potrubí skelnou vatou s folií (materiál v ceně), plochy do 0,09 m2</t>
  </si>
  <si>
    <t>390180861</t>
  </si>
  <si>
    <t>8</t>
  </si>
  <si>
    <t>6</t>
  </si>
  <si>
    <t>Úpravy povrchů, podlahy a osazování výplní</t>
  </si>
  <si>
    <t>611325211</t>
  </si>
  <si>
    <t>Vápenocementová nebo vápenná omítka jednotlivých malých ploch hladká na stropech, plochy jednotlivě do 0,09 m2</t>
  </si>
  <si>
    <t>-193740397</t>
  </si>
  <si>
    <t>5</t>
  </si>
  <si>
    <t>612135101</t>
  </si>
  <si>
    <t>Hrubá výplň rýh maltou jakékoli šířky rýhy ve stěnách</t>
  </si>
  <si>
    <t>-935912571</t>
  </si>
  <si>
    <t xml:space="preserve">Poznámka k souboru cen:
1. V cenách nejsou započteny náklady na omítku rýh, tyto se ocení příšlušnými cenami tohoto katalogu. </t>
  </si>
  <si>
    <t>"připojovací potrubí</t>
  </si>
  <si>
    <t>(150,00+660,00+50,00+250,00) *0,15</t>
  </si>
  <si>
    <t>612325211</t>
  </si>
  <si>
    <t>Vápenocementová nebo vápenná omítka jednotlivých malých ploch hladká na stěnách, plochy jednotlivě do 0,09 m2</t>
  </si>
  <si>
    <t>1830948856</t>
  </si>
  <si>
    <t>17*2</t>
  </si>
  <si>
    <t>79</t>
  </si>
  <si>
    <t>612325223</t>
  </si>
  <si>
    <t>Vápenocementová nebo vápenná omítka jednotlivých malých ploch štuková na stěnách, plochy jednotlivě přes 0,25 do 1 m2</t>
  </si>
  <si>
    <t>1259017825</t>
  </si>
  <si>
    <t>Trubní vedení</t>
  </si>
  <si>
    <t>7</t>
  </si>
  <si>
    <t>800101000</t>
  </si>
  <si>
    <t>Vodotěsný prostup základovou konstrukcí průměru Dn 150</t>
  </si>
  <si>
    <t>713972102</t>
  </si>
  <si>
    <t>"specifikace materiálu</t>
  </si>
  <si>
    <t>800101001</t>
  </si>
  <si>
    <t>628398019</t>
  </si>
  <si>
    <t>9</t>
  </si>
  <si>
    <t>Ostatní konstrukce a práce, bourání</t>
  </si>
  <si>
    <t>949101111</t>
  </si>
  <si>
    <t>Lešení pomocné pracovní pro objekty pozemních staveb pro zatížení do 150 kg/m2, o výšce lešeňové podlahy do 1,9 m</t>
  </si>
  <si>
    <t>1317908966</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</si>
  <si>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</si>
  <si>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1,20*(10,00+4,00+15,00+23,00+5,00)</t>
  </si>
  <si>
    <t>75</t>
  </si>
  <si>
    <t>949211132</t>
  </si>
  <si>
    <t>Montáž lešeňové podlahy pro trubková lešení z fošen, prken nebo dřevěných sbíjených lešeňových dílců ve světlíku nebo šachtě o půdorysné ploše do 6 m2 bez příčníků nebo podélníků</t>
  </si>
  <si>
    <t>-1869441214</t>
  </si>
  <si>
    <t xml:space="preserve">Poznámka k souboru cen:
1. V cenách nejsou započteny náklady na vysekání otvorů ve zdivu, světlíku nebo šachtě; tyto stavební práce se oceňují příslušnými cenami katalogu 801-3 Budovy a haly - bourání konstrukcí. 2. Ceny -1111 až -1122 lze použít i pro montáž lešeňové podlahy ve světlíku nebo šachtě o půdorysné ploše přes 6 m2. 3. Množství měrných jednotek se určuje v m2 půdorysné plochy pracovní podlahy. 4. Montáž lešeňové podlahy ve výšce přes 25 m se oceňuje individuálně. </t>
  </si>
  <si>
    <t>"v instalačních šachtách</t>
  </si>
  <si>
    <t>1,50*94</t>
  </si>
  <si>
    <t>76</t>
  </si>
  <si>
    <t>949211231</t>
  </si>
  <si>
    <t>Montáž lešeňové podlahy pro trubková lešení Příplatek za první a každý další den použití lešení k ceně -1131 nebo -1132</t>
  </si>
  <si>
    <t>134961190</t>
  </si>
  <si>
    <t>141,000*30</t>
  </si>
  <si>
    <t>77</t>
  </si>
  <si>
    <t>949211832</t>
  </si>
  <si>
    <t>Demontáž lešeňové podlahy pro trubková lešení z fošen, prken nebo dřevěných sbíjených lešeňových dílců ve světlíku nebo šachtě o půdorysné ploše do 6 m2 bez příčníků nebo podélníků</t>
  </si>
  <si>
    <t>976282705</t>
  </si>
  <si>
    <t xml:space="preserve">Poznámka k souboru cen:
1. Ceny -1811 až -1822 lze použít i pro demontáž lešeňové podlahy ve světlíku nebo šachtě o půdorysné ploše přes 6 m2. 2. Demontáž lešeňové podlahy ve výšce přes 25 m se oceňuje individuálně. </t>
  </si>
  <si>
    <t>10</t>
  </si>
  <si>
    <t>971033331</t>
  </si>
  <si>
    <t>Vybourání otvorů ve zdivu základovém nebo nadzákladovém z cihel, tvárnic, příčkovek z cihel pálených na maltu vápennou nebo vápenocementovou plochy do 0,09 m2, tl. do 150 mm</t>
  </si>
  <si>
    <t>1037461956</t>
  </si>
  <si>
    <t>73</t>
  </si>
  <si>
    <t>971033531</t>
  </si>
  <si>
    <t>Vybourání otvorů ve zdivu základovém nebo nadzákladovém z cihel, tvárnic, příčkovek z cihel pálených na maltu vápennou nebo vápenocementovou plochy do 1 m2, tl. do 150 mm</t>
  </si>
  <si>
    <t>-310618562</t>
  </si>
  <si>
    <t>11</t>
  </si>
  <si>
    <t>972012211</t>
  </si>
  <si>
    <t>Vybourání výplní otvorů z lehkých betonů v prefabrikovaných stropech tl. přes 120 mm, plochy do 0,09 m2</t>
  </si>
  <si>
    <t>-840595872</t>
  </si>
  <si>
    <t>12</t>
  </si>
  <si>
    <t>974032154</t>
  </si>
  <si>
    <t>Vysekání rýh ve stěnách nebo příčkách z dutých cihel, tvárnic, desek z dutých cihel nebo tvárnic do hl. 100 mm a šířky do 150 mm</t>
  </si>
  <si>
    <t>-276403573</t>
  </si>
  <si>
    <t>150,00+660,00+50,00+250,00</t>
  </si>
  <si>
    <t>997</t>
  </si>
  <si>
    <t>Přesun sutě</t>
  </si>
  <si>
    <t>13</t>
  </si>
  <si>
    <t>997013151</t>
  </si>
  <si>
    <t>Vnitrostaveništní doprava suti a vybouraných hmot vodorovně do 50 m svisle s omezením mechanizace pro budovy a haly výšky do 6 m</t>
  </si>
  <si>
    <t>t</t>
  </si>
  <si>
    <t>-1711684940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</si>
  <si>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</si>
  <si>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14</t>
  </si>
  <si>
    <t>997013501</t>
  </si>
  <si>
    <t>Odvoz suti a vybouraných hmot na skládku nebo meziskládku se složením, na vzdálenost do 1 km</t>
  </si>
  <si>
    <t>-1862942010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</si>
  <si>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</si>
  <si>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</si>
  <si>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</si>
  <si>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1884965104</t>
  </si>
  <si>
    <t>125,431*9</t>
  </si>
  <si>
    <t>16</t>
  </si>
  <si>
    <t>997013802</t>
  </si>
  <si>
    <t>Poplatek za uložení stavebního odpadu na skládce (skládkovné) železobetonového</t>
  </si>
  <si>
    <t>-1072527072</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</si>
  <si>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</si>
  <si>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997013803</t>
  </si>
  <si>
    <t>Poplatek za uložení stavebního odpadu na skládce (skládkovné) cihelného</t>
  </si>
  <si>
    <t>-1689691017</t>
  </si>
  <si>
    <t>18</t>
  </si>
  <si>
    <t>997013813</t>
  </si>
  <si>
    <t>Poplatek za uložení stavebního odpadu na skládce (skládkovné) z plastických hmot</t>
  </si>
  <si>
    <t>-1846873033</t>
  </si>
  <si>
    <t>19</t>
  </si>
  <si>
    <t>997013821</t>
  </si>
  <si>
    <t>Poplatek za uložení stavebního odpadu na skládce (skládkovné) s obsahem azbestu</t>
  </si>
  <si>
    <t>-856793117</t>
  </si>
  <si>
    <t>20</t>
  </si>
  <si>
    <t>997013831</t>
  </si>
  <si>
    <t>Poplatek za uložení stavebního odpadu na skládce (skládkovné) směsného</t>
  </si>
  <si>
    <t>1018500600</t>
  </si>
  <si>
    <t>998</t>
  </si>
  <si>
    <t>Přesun hmot</t>
  </si>
  <si>
    <t>998014022</t>
  </si>
  <si>
    <t>Přesun hmot pro budovy a haly občanské výstavby, bydlení, výrobu a služby s nosnou svislou konstrukcí montovanou z dílců betonových plošných nebo tyčových s jakýmkoliv obvodovým pláštěm kromě vyzdívaného, i bez pláště vodorovná dopravní vzdálenost do 100 m, pro budovy a haly přes 18 do 52 m vícepodlažní, výšky</t>
  </si>
  <si>
    <t>-435773300</t>
  </si>
  <si>
    <t xml:space="preserve">Poznámka k souboru cen:
1. Pokud se prefabrikáty složí přímo do prostoru technologické manipulace (pracovní zóna jeřábu), nezapočítává se jejich hmotnost do hmotnosti pro výpočet přesunu hmot. </t>
  </si>
  <si>
    <t>PSV</t>
  </si>
  <si>
    <t>Práce a dodávky PSV</t>
  </si>
  <si>
    <t>711</t>
  </si>
  <si>
    <t>Izolace proti vodě, vlhkosti a plynům</t>
  </si>
  <si>
    <t>22</t>
  </si>
  <si>
    <t>711101000</t>
  </si>
  <si>
    <t xml:space="preserve">Kompletní provedení prostupu střešním pláštěm Dn 125,vč.demontáže stávajícího pláště </t>
  </si>
  <si>
    <t>235972658</t>
  </si>
  <si>
    <t>2+2</t>
  </si>
  <si>
    <t>23</t>
  </si>
  <si>
    <t>711101001</t>
  </si>
  <si>
    <t xml:space="preserve">Kompletní provedení prostupu střešním pláštěm Dn 150,vč.demontáže stávajícího pláště </t>
  </si>
  <si>
    <t>737399757</t>
  </si>
  <si>
    <t>721</t>
  </si>
  <si>
    <t>Zdravotechnika - vnitřní kanalizace</t>
  </si>
  <si>
    <t>24</t>
  </si>
  <si>
    <t>721140802</t>
  </si>
  <si>
    <t>Demontáž potrubí z litinových trub odpadních nebo dešťových do DN 100</t>
  </si>
  <si>
    <t>1318311642</t>
  </si>
  <si>
    <t>10,00</t>
  </si>
  <si>
    <t>25</t>
  </si>
  <si>
    <t>721140806</t>
  </si>
  <si>
    <t>Demontáž potrubí z litinových trub odpadních nebo dešťových přes 100 do DN 200</t>
  </si>
  <si>
    <t>1814045334</t>
  </si>
  <si>
    <t>4,00+15,00+23,00</t>
  </si>
  <si>
    <t>26</t>
  </si>
  <si>
    <t>721160802</t>
  </si>
  <si>
    <t>Demontáž potrubí z vláknocementových trub odpadních nebo ventilačních do DN 100</t>
  </si>
  <si>
    <t>244223470</t>
  </si>
  <si>
    <t>220,00</t>
  </si>
  <si>
    <t>27</t>
  </si>
  <si>
    <t>721160806</t>
  </si>
  <si>
    <t>Demontáž potrubí z vláknocementových trub odpadních nebo ventilačních přes 100 do DN 200</t>
  </si>
  <si>
    <t>993701024</t>
  </si>
  <si>
    <t>240,00+120,00</t>
  </si>
  <si>
    <t>28</t>
  </si>
  <si>
    <t>721171803</t>
  </si>
  <si>
    <t>Demontáž potrubí z novodurových trub odpadních nebo připojovacích do D 75</t>
  </si>
  <si>
    <t>1170827378</t>
  </si>
  <si>
    <t xml:space="preserve">Poznámka k souboru cen:
1. Demontáž plstěných pásů se oceňuje cenami souboru cen 722 18-18 Demontáž plstěných pásů z trub, části B 02. </t>
  </si>
  <si>
    <t>150,00+660,00+50,00</t>
  </si>
  <si>
    <t>29</t>
  </si>
  <si>
    <t>721171808</t>
  </si>
  <si>
    <t>Demontáž potrubí z novodurových trub odpadních nebo připojovacích přes 75 do D 114</t>
  </si>
  <si>
    <t>1524480479</t>
  </si>
  <si>
    <t>250,00</t>
  </si>
  <si>
    <t>30</t>
  </si>
  <si>
    <t>721173401</t>
  </si>
  <si>
    <t>Potrubí z plastových trub PVC SN4 svodné (ležaté) DN 110</t>
  </si>
  <si>
    <t>865929692</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</si>
  <si>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</si>
  <si>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31</t>
  </si>
  <si>
    <t>721173402</t>
  </si>
  <si>
    <t>Potrubí z plastových trub PVC SN4 svodné (ležaté) DN 125</t>
  </si>
  <si>
    <t>410355474</t>
  </si>
  <si>
    <t>4,00</t>
  </si>
  <si>
    <t>32</t>
  </si>
  <si>
    <t>721173403</t>
  </si>
  <si>
    <t>Potrubí z plastových trub PVC SN4 svodné (ležaté) DN 160</t>
  </si>
  <si>
    <t>-552956576</t>
  </si>
  <si>
    <t>15,00</t>
  </si>
  <si>
    <t>33</t>
  </si>
  <si>
    <t>721173404</t>
  </si>
  <si>
    <t>Potrubí z plastových trub PVC SN4 svodné (ležaté) DN 200</t>
  </si>
  <si>
    <t>-112481004</t>
  </si>
  <si>
    <t>23,00</t>
  </si>
  <si>
    <t>34</t>
  </si>
  <si>
    <t>721174042</t>
  </si>
  <si>
    <t>Potrubí z plastových trub polypropylenové připojovací DN 40</t>
  </si>
  <si>
    <t>-450660236</t>
  </si>
  <si>
    <t>150,00</t>
  </si>
  <si>
    <t>35</t>
  </si>
  <si>
    <t>721174043</t>
  </si>
  <si>
    <t>Potrubí z plastových trub polypropylenové připojovací DN 50</t>
  </si>
  <si>
    <t>1835591830</t>
  </si>
  <si>
    <t>5,00+660,00</t>
  </si>
  <si>
    <t>36</t>
  </si>
  <si>
    <t>721174044</t>
  </si>
  <si>
    <t>Potrubí z plastových trub polypropylenové připojovací DN 70</t>
  </si>
  <si>
    <t>1095641826</t>
  </si>
  <si>
    <t>50,00</t>
  </si>
  <si>
    <t>37</t>
  </si>
  <si>
    <t>721174045</t>
  </si>
  <si>
    <t>Potrubí z plastových trub polypropylenové připojovací DN 100</t>
  </si>
  <si>
    <t>-832843080</t>
  </si>
  <si>
    <t>38</t>
  </si>
  <si>
    <t>721175011</t>
  </si>
  <si>
    <t>Potrubí z plastových trub tlumící zvuk dvouvrstvé odpadní (svislé) DN 70</t>
  </si>
  <si>
    <t>-1241841738</t>
  </si>
  <si>
    <t>39</t>
  </si>
  <si>
    <t>721175013</t>
  </si>
  <si>
    <t>Potrubí z plastových trub tlumící zvuk dvouvrstvé odpadní (svislé) DN 125</t>
  </si>
  <si>
    <t>1649945893</t>
  </si>
  <si>
    <t>240,00</t>
  </si>
  <si>
    <t>40</t>
  </si>
  <si>
    <t>721175014</t>
  </si>
  <si>
    <t>Potrubí z plastových trub tlumící zvuk dvouvrstvé odpadní (svislé) DN 150</t>
  </si>
  <si>
    <t>848048172</t>
  </si>
  <si>
    <t>120,00</t>
  </si>
  <si>
    <t>41</t>
  </si>
  <si>
    <t>M</t>
  </si>
  <si>
    <t>55300000</t>
  </si>
  <si>
    <t>Uchycení odhlučněného potrubí</t>
  </si>
  <si>
    <t>1129227704</t>
  </si>
  <si>
    <t>42</t>
  </si>
  <si>
    <t>721194104</t>
  </si>
  <si>
    <t>Vyměření přípojek na potrubí vyvedení a upevnění odpadních výpustek DN 40</t>
  </si>
  <si>
    <t>-1389201676</t>
  </si>
  <si>
    <t xml:space="preserve">Poznámka k souboru cen:
1. Cenami lze oceňovat i vyvedení a upevnění odpadních výpustek ke strojům a zařízením. 2. Potrubí odpadních výpustek se oceňují cenami souboru cen 721 17- . . Potrubí z plastových trub, části A 01. </t>
  </si>
  <si>
    <t>99</t>
  </si>
  <si>
    <t>43</t>
  </si>
  <si>
    <t>721194105</t>
  </si>
  <si>
    <t>Vyměření přípojek na potrubí vyvedení a upevnění odpadních výpustek DN 50</t>
  </si>
  <si>
    <t>-562702353</t>
  </si>
  <si>
    <t>64+30+97</t>
  </si>
  <si>
    <t>44</t>
  </si>
  <si>
    <t>721194109</t>
  </si>
  <si>
    <t>Vyměření přípojek na potrubí vyvedení a upevnění odpadních výpustek DN 100</t>
  </si>
  <si>
    <t>-1162412135</t>
  </si>
  <si>
    <t>3+94</t>
  </si>
  <si>
    <t>45</t>
  </si>
  <si>
    <t>721210812</t>
  </si>
  <si>
    <t>Demontáž kanalizačního příslušenství vpustí podlahových z kyselinovzdorné kameniny DN 70</t>
  </si>
  <si>
    <t>-709873721</t>
  </si>
  <si>
    <t>46</t>
  </si>
  <si>
    <t>721211401</t>
  </si>
  <si>
    <t xml:space="preserve">Podlahové vpusti s vodorovným odtokem DN 40/50 </t>
  </si>
  <si>
    <t>-1993086911</t>
  </si>
  <si>
    <t>47</t>
  </si>
  <si>
    <t>721226512</t>
  </si>
  <si>
    <t xml:space="preserve">Zápachové uzávěrky podomítkové (Pe) s krycí deskou pro pračku a myčku DN 50 </t>
  </si>
  <si>
    <t>-677414778</t>
  </si>
  <si>
    <t>94</t>
  </si>
  <si>
    <t>48</t>
  </si>
  <si>
    <t>721233113</t>
  </si>
  <si>
    <t>Střešní vtoky (vpusti) polypropylenové (PP) pro ploché střechy s odtokem svislým DN 125</t>
  </si>
  <si>
    <t>-1816830709</t>
  </si>
  <si>
    <t xml:space="preserve">2 </t>
  </si>
  <si>
    <t>49</t>
  </si>
  <si>
    <t>721273154</t>
  </si>
  <si>
    <t>Ventilační hlavice z polypropylenu Dn 125</t>
  </si>
  <si>
    <t>2034144686</t>
  </si>
  <si>
    <t>50</t>
  </si>
  <si>
    <t>721273155</t>
  </si>
  <si>
    <t>Ventilační hlavice z polypropylenu Dn 150</t>
  </si>
  <si>
    <t>1363564124</t>
  </si>
  <si>
    <t>51</t>
  </si>
  <si>
    <t>721290111</t>
  </si>
  <si>
    <t>Zkouška těsnosti kanalizace v objektech vodou do DN 125</t>
  </si>
  <si>
    <t>-382381587</t>
  </si>
  <si>
    <t xml:space="preserve">Poznámka k souboru cen:
1. V ceně -0123 není započteno dodání média; jeho dodávka se oceňuje ve specifikaci. </t>
  </si>
  <si>
    <t>10,00+4,00+5,00</t>
  </si>
  <si>
    <t>52</t>
  </si>
  <si>
    <t>721290112</t>
  </si>
  <si>
    <t>Zkouška těsnosti kanalizace v objektech vodou DN 150 nebo DN 200</t>
  </si>
  <si>
    <t>-195260213</t>
  </si>
  <si>
    <t>15,00+23,00</t>
  </si>
  <si>
    <t>53</t>
  </si>
  <si>
    <t>721290123</t>
  </si>
  <si>
    <t>Zkouška těsnosti kanalizace v objektech kouřem do DN 300</t>
  </si>
  <si>
    <t>1855193120</t>
  </si>
  <si>
    <t xml:space="preserve"> 220,00+240,00+120,00+150,00+660,00+50,00+250,00</t>
  </si>
  <si>
    <t>54</t>
  </si>
  <si>
    <t>00000000</t>
  </si>
  <si>
    <t>dýmovnice</t>
  </si>
  <si>
    <t>767372824</t>
  </si>
  <si>
    <t>55</t>
  </si>
  <si>
    <t>721290826</t>
  </si>
  <si>
    <t>Vnitrostaveništní přemístění vybouraných (demontovaných) hmot vnitřní kanalizace vodorovně do 100 m v objektech výšky přes 48 m</t>
  </si>
  <si>
    <t>-1416997690</t>
  </si>
  <si>
    <t>56</t>
  </si>
  <si>
    <t>998721106</t>
  </si>
  <si>
    <t>Přesun hmot pro vnitřní kanalizace stanovený z hmotnosti přesunovaného materiálu vodorovná dopravní vzdálenost do 50 m v objektech výšky přes 48 do 60 m</t>
  </si>
  <si>
    <t>-929695449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</si>
  <si>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</si>
  <si>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725</t>
  </si>
  <si>
    <t>Zdravotechnika - zařizovací předměty</t>
  </si>
  <si>
    <t>57</t>
  </si>
  <si>
    <t>725110814</t>
  </si>
  <si>
    <t>Demontáž klozetů odsávacích nebo kombinačních</t>
  </si>
  <si>
    <t>soubor</t>
  </si>
  <si>
    <t>-1064515153</t>
  </si>
  <si>
    <t>58</t>
  </si>
  <si>
    <t>725112171</t>
  </si>
  <si>
    <t>Zařízení záchodů kombi klozety s hlubokým splachováním odpad vodorovný</t>
  </si>
  <si>
    <t>-1962241640</t>
  </si>
  <si>
    <t xml:space="preserve">Poznámka k souboru cen:
1. V cenách -1351, -1361, -3124 není započten napájecí zdroj. 2. V cenách jsou započtená klozetová sedátka. </t>
  </si>
  <si>
    <t>59</t>
  </si>
  <si>
    <t>725590816</t>
  </si>
  <si>
    <t>Vnitrostaveništní přemístění vybouraných (demontovaných) hmot zařizovacích předmětů vodorovně do 100 m v objektech výšky přes 48 m</t>
  </si>
  <si>
    <t>574058147</t>
  </si>
  <si>
    <t>60</t>
  </si>
  <si>
    <t>998725106</t>
  </si>
  <si>
    <t>Přesun hmot pro zařizovací předměty stanovený z hmotnosti přesunovaného materiálu vodorovná dopravní vzdálenost do 50 m v objektech výšky přes 48 do 60 m</t>
  </si>
  <si>
    <t>-410092458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</si>
  <si>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</si>
  <si>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727</t>
  </si>
  <si>
    <t>Zdravotechnika - požární ochrana</t>
  </si>
  <si>
    <t>61</t>
  </si>
  <si>
    <t>727121107</t>
  </si>
  <si>
    <t>Protipožární ochranné manžety z jedné strany dělící konstrukce požární odolnost EI 90 D 110</t>
  </si>
  <si>
    <t>-2017603023</t>
  </si>
  <si>
    <t>1+1+188</t>
  </si>
  <si>
    <t>62</t>
  </si>
  <si>
    <t>727121108</t>
  </si>
  <si>
    <t>Protipožární ochranné manžety z jedné strany dělící konstrukce požární odolnost EI 90 D 125</t>
  </si>
  <si>
    <t>686919793</t>
  </si>
  <si>
    <t>63</t>
  </si>
  <si>
    <t>727121109</t>
  </si>
  <si>
    <t>Protipožární ochranné manžety z jedné strany dělící konstrukce požární odolnost EI 90 D 160</t>
  </si>
  <si>
    <t>995761334</t>
  </si>
  <si>
    <t>781</t>
  </si>
  <si>
    <t>Dokončovací práce - obklady</t>
  </si>
  <si>
    <t>64</t>
  </si>
  <si>
    <t>781411912</t>
  </si>
  <si>
    <t>Opravy obkladů z obkladaček pórovinových kladených do malty, při velikosti obkladaček přes 22 do 25 ks/ m2</t>
  </si>
  <si>
    <t>-1241237961</t>
  </si>
  <si>
    <t>(150,00+660,00+50,00+250,00)*0,40/0,04</t>
  </si>
  <si>
    <t>65</t>
  </si>
  <si>
    <t>597611550</t>
  </si>
  <si>
    <t>dlaždice keramické - koupelny (barevné) 20 x 20 x 0,75 cm I. j.</t>
  </si>
  <si>
    <t>1044159274</t>
  </si>
  <si>
    <t>11100,000*0,04</t>
  </si>
  <si>
    <t>66</t>
  </si>
  <si>
    <t>781471810</t>
  </si>
  <si>
    <t>Demontáž obkladů z dlaždic keramických kladených do malty</t>
  </si>
  <si>
    <t>-1673048953</t>
  </si>
  <si>
    <t>(150,00+660,00+50,00+250,00)*0,40</t>
  </si>
  <si>
    <t>f2</t>
  </si>
  <si>
    <t>67</t>
  </si>
  <si>
    <t>998781106</t>
  </si>
  <si>
    <t>Přesun hmot pro obklady keramické stanovený z hmotnosti přesunovaného materiálu vodorovná dopravní vzdálenost do 50 m v objektech výšky přes 48 do 60 m</t>
  </si>
  <si>
    <t>1936919864</t>
  </si>
  <si>
    <t>784</t>
  </si>
  <si>
    <t>Dokončovací práce - malby a tapety</t>
  </si>
  <si>
    <t>72</t>
  </si>
  <si>
    <t>784181011</t>
  </si>
  <si>
    <t>Pačokování dvojnásobné v místnostech výšky do 3,80 m</t>
  </si>
  <si>
    <t>408408120</t>
  </si>
  <si>
    <t xml:space="preserve">"byty </t>
  </si>
  <si>
    <t>10,00*94</t>
  </si>
  <si>
    <t>78</t>
  </si>
  <si>
    <t>784211101</t>
  </si>
  <si>
    <t>Malby z malířských směsí otěruvzdorných za mokra dvojnásobné, bílé za mokra otěruvzdorné výborně v místnostech výšky do 3,80 m</t>
  </si>
  <si>
    <t>-99412981</t>
  </si>
  <si>
    <t>HZS</t>
  </si>
  <si>
    <t>Hodinové zúčtovací sazby</t>
  </si>
  <si>
    <t>82</t>
  </si>
  <si>
    <t>HZS1301</t>
  </si>
  <si>
    <t>Hodinové zúčtovací sazby profesí HSV provádění konstrukcí zedník</t>
  </si>
  <si>
    <t>hod</t>
  </si>
  <si>
    <t>512</t>
  </si>
  <si>
    <t>119874731</t>
  </si>
  <si>
    <t>"nepředvídané práce</t>
  </si>
  <si>
    <t>150</t>
  </si>
  <si>
    <t>68</t>
  </si>
  <si>
    <t>HZS2211</t>
  </si>
  <si>
    <t>Hodinové zúčtovací sazby profesí PSV provádění stavebních instalací instalatér</t>
  </si>
  <si>
    <t>902287553</t>
  </si>
  <si>
    <t>"práce spojené s dopojováním potrubí na zařizovací předměty a ztížené dopojování v šachtě</t>
  </si>
  <si>
    <t>VRN</t>
  </si>
  <si>
    <t>Vedlejší rozpočtové náklady</t>
  </si>
  <si>
    <t>VRN1</t>
  </si>
  <si>
    <t>Průzkumné, geodetické a projektové práce</t>
  </si>
  <si>
    <t>81</t>
  </si>
  <si>
    <t>011002000</t>
  </si>
  <si>
    <t>Hlavní tituly průvodních činností a nákladů průzkumné, geodetické a projektové práce průzkumné práce</t>
  </si>
  <si>
    <t>1024</t>
  </si>
  <si>
    <t>1478487383</t>
  </si>
  <si>
    <t>"doprůzkumy</t>
  </si>
  <si>
    <t>80</t>
  </si>
  <si>
    <t>013002000</t>
  </si>
  <si>
    <t>Hlavní tituly průvodních činností a nákladů průzkumné, geodetické a projektové práce projektové práce</t>
  </si>
  <si>
    <t>1519387494</t>
  </si>
  <si>
    <t>"dokumentace skutečného provedení</t>
  </si>
  <si>
    <t>VRN3</t>
  </si>
  <si>
    <t>Zařízení staveniště</t>
  </si>
  <si>
    <t>69</t>
  </si>
  <si>
    <t>030001000</t>
  </si>
  <si>
    <t>Základní rozdělení průvodních činností a nákladů zařízení staveniště</t>
  </si>
  <si>
    <t>826519375</t>
  </si>
  <si>
    <t>VRN4</t>
  </si>
  <si>
    <t>Inženýrská činnost</t>
  </si>
  <si>
    <t>70</t>
  </si>
  <si>
    <t>045002000</t>
  </si>
  <si>
    <t>Hlavní tituly průvodních činností a nákladů inženýrská činnost kompletační a koordinační činnost</t>
  </si>
  <si>
    <t>1939256815</t>
  </si>
  <si>
    <t>VRN7</t>
  </si>
  <si>
    <t>Provozní vlivy</t>
  </si>
  <si>
    <t>71</t>
  </si>
  <si>
    <t>070001000</t>
  </si>
  <si>
    <t>Základní rozdělení průvodních činností a nákladů provozní vlivy</t>
  </si>
  <si>
    <t>-537838051</t>
  </si>
  <si>
    <t>f1</t>
  </si>
  <si>
    <t>výkop rýhy</t>
  </si>
  <si>
    <t>pažení</t>
  </si>
  <si>
    <t>96,2</t>
  </si>
  <si>
    <t>lože</t>
  </si>
  <si>
    <t>1,3</t>
  </si>
  <si>
    <t>f4</t>
  </si>
  <si>
    <t>obsyp</t>
  </si>
  <si>
    <t>f5</t>
  </si>
  <si>
    <t>zásyp</t>
  </si>
  <si>
    <t>42,7</t>
  </si>
  <si>
    <t>f6</t>
  </si>
  <si>
    <t>odvoz</t>
  </si>
  <si>
    <t>7,3</t>
  </si>
  <si>
    <t>f7</t>
  </si>
  <si>
    <t>plocha zatravnění</t>
  </si>
  <si>
    <t>2 - Etapa č.2 - oprava kanalizačních přípojek</t>
  </si>
  <si>
    <t>45211100-0</t>
  </si>
  <si>
    <t>41.00.1</t>
  </si>
  <si>
    <t xml:space="preserve">    1 - Zemní práce</t>
  </si>
  <si>
    <t xml:space="preserve">    5 - Komunikace pozemní</t>
  </si>
  <si>
    <t>Zemní práce</t>
  </si>
  <si>
    <t>113106023</t>
  </si>
  <si>
    <t>Rozebrání dlažeb a dílců při překopech inženýrských sítí plochy do 15 m2 s přemístěním hmot na skládku na vzdálenost do 3 m nebo s naložením na dopravní prostředek komunikací pro pěší s ložem z kameniva nebo živice a s výplní spár ze zámkové dlažby</t>
  </si>
  <si>
    <t>-95884898</t>
  </si>
  <si>
    <t xml:space="preserve">Poznámka k souboru cen:
1. Ceny jsou určeny pouze pro rozebrání dlažeb včetně odstranění lože po překopech inženýrských sítí z důvodu oprav havárií, přeložek nebo běžných oprav. 2. Ceny nelze použít pro rozebrání dlažeb při zřízení nových inženýrských sítí. 3. Ceny nelze použít pro rozebrání dlažeb uložených do betonového lože nebo do cementové malty, které se oceňují cenami 113 10-7030, -7031 a -7032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</si>
  <si>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9,00</t>
  </si>
  <si>
    <t>113202111</t>
  </si>
  <si>
    <t>Vytrhání obrub s vybouráním lože, s přemístěním hmot na skládku na vzdálenost do 3 m nebo s naložením na dopravní prostředek z krajníků nebo obrubníků stojatých</t>
  </si>
  <si>
    <t>-1994242208</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</si>
  <si>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</si>
  <si>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119003227</t>
  </si>
  <si>
    <t>Pomocné konstrukce při zabezpečení výkopu svislé ocelové mobilní oplocení, výšky do 2 200 mm panely vyplněné dráty zřízení</t>
  </si>
  <si>
    <t>255352681</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</si>
  <si>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</si>
  <si>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15*2</t>
  </si>
  <si>
    <t>119003228</t>
  </si>
  <si>
    <t>Pomocné konstrukce při zabezpečení výkopu svislé ocelové mobilní oplocení, výšky do 2 200 mm panely vyplněné dráty odstranění</t>
  </si>
  <si>
    <t>-94505676</t>
  </si>
  <si>
    <t>132212201</t>
  </si>
  <si>
    <t>Hloubení zapažených i nezapažených rýh šířky přes 600 do 2 000 mm ručním nebo pneumatickým nářadím s urovnáním dna do předepsaného profilu a spádu v horninách tř. 3 soudržných</t>
  </si>
  <si>
    <t>m3</t>
  </si>
  <si>
    <t>-1058103961</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</si>
  <si>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</si>
  <si>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132212209</t>
  </si>
  <si>
    <t>Hloubení zapažených i nezapažených rýh šířky přes 600 do 2 000 mm ručním nebo pneumatickým nářadím s urovnáním dna do předepsaného profilu a spádu v horninách tř. 3 Příplatek k cenám za lepivost horniny tř. 3</t>
  </si>
  <si>
    <t>-542913334</t>
  </si>
  <si>
    <t>151101102</t>
  </si>
  <si>
    <t>Zřízení pažení a rozepření stěn rýh pro podzemní vedení pro všechny šířky rýhy příložné pro jakoukoliv mezerovitost, hloubky do 4 m</t>
  </si>
  <si>
    <t>-1537859047</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</si>
  <si>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</si>
  <si>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2*3,70*13,00</t>
  </si>
  <si>
    <t>151101112</t>
  </si>
  <si>
    <t>Odstranění pažení a rozepření stěn rýh pro podzemní vedení s uložením materiálu na vzdálenost do 3 m od kraje výkopu příložné, hloubky přes 2 do 4 m</t>
  </si>
  <si>
    <t>976879344</t>
  </si>
  <si>
    <t>162701105</t>
  </si>
  <si>
    <t>Vodorovné přemístění výkopku nebo sypaniny po suchu na obvyklém dopravním prostředku, bez naložení výkopku, avšak se složením bez rozhrnutí z horniny tř. 1 až 4 na vzdálenost přes 9 000 do 10 000 m</t>
  </si>
  <si>
    <t>1977330404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</si>
  <si>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</si>
  <si>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f1-f5</t>
  </si>
  <si>
    <t>171201211</t>
  </si>
  <si>
    <t>Uložení sypaniny poplatek za uložení sypaniny na skládce (skládkovné)</t>
  </si>
  <si>
    <t>-2133239896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</si>
  <si>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</si>
  <si>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f6*1,80</t>
  </si>
  <si>
    <t>174101101</t>
  </si>
  <si>
    <t>Zásyp sypaninou z jakékoliv horniny s uložením výkopku ve vrstvách se zhutněním jam, šachet, rýh nebo kolem objektů v těchto vykopávkách</t>
  </si>
  <si>
    <t>144894864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</si>
  <si>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</si>
  <si>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f1-f3-f4</t>
  </si>
  <si>
    <t>175111101</t>
  </si>
  <si>
    <t>Obsypání potrubí ručně sypaninou z vhodných hornin tř. 1 až 4 nebo materiálem připraveným podél výkopu ve vzdálenosti do 3 m od jeho kraje, pro jakoukoliv hloubku výkopu a míru zhutnění bez prohození sypaniny</t>
  </si>
  <si>
    <t>628394852</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</si>
  <si>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</si>
  <si>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6,00</t>
  </si>
  <si>
    <t>583313490</t>
  </si>
  <si>
    <t>kamenivo těžené drobné frakce 0-4</t>
  </si>
  <si>
    <t>-518736745</t>
  </si>
  <si>
    <t>f4*2,00</t>
  </si>
  <si>
    <t>181301101</t>
  </si>
  <si>
    <t>Rozprostření a urovnání ornice v rovině nebo ve svahu sklonu do 1:5 při souvislé ploše do 500 m2, tl. vrstvy do 100 mm</t>
  </si>
  <si>
    <t>-107271116</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</si>
  <si>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</si>
  <si>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20,00</t>
  </si>
  <si>
    <t>103211000</t>
  </si>
  <si>
    <t>zahradní substrát pro výsadbu VL</t>
  </si>
  <si>
    <t>872951106</t>
  </si>
  <si>
    <t xml:space="preserve">f7*0,10 </t>
  </si>
  <si>
    <t>181411131</t>
  </si>
  <si>
    <t>Založení trávníku na půdě předem připravené plochy do 1000 m2 výsevem včetně utažení parkového v rovině nebo na svahu do 1:5</t>
  </si>
  <si>
    <t>416266793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</si>
  <si>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</si>
  <si>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005724100</t>
  </si>
  <si>
    <t>osivo směs travní parková</t>
  </si>
  <si>
    <t>kg</t>
  </si>
  <si>
    <t>-786913107</t>
  </si>
  <si>
    <t>f7*0,015</t>
  </si>
  <si>
    <t>451572111</t>
  </si>
  <si>
    <t>Lože pod potrubí, stoky a drobné objekty v otevřeném výkopu z kameniva drobného těženého 0 až 4 mm</t>
  </si>
  <si>
    <t>-2071163406</t>
  </si>
  <si>
    <t xml:space="preserve">Poznámka k souboru cen:
1. Ceny -1111 a -1192 lze použít i pro zřízení sběrných vrstev nad drenážními trubkami. 2. V cenách -5111 a -1192 jsou započteny i náklady na prohození výkopku získaného při zemních pracích. </t>
  </si>
  <si>
    <t>1,30</t>
  </si>
  <si>
    <t>Komunikace pozemní</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</si>
  <si>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</si>
  <si>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</si>
  <si>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-1287444969</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</si>
  <si>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</si>
  <si>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871315221</t>
  </si>
  <si>
    <t>Kanalizační potrubí z tvrdého PVC v otevřeném výkopu ve sklonu do 20 %, hladkého plnostěnného jednovrstvého, tuhost třídy SN 8 DN 160</t>
  </si>
  <si>
    <t>910164786</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</si>
  <si>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</si>
  <si>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8,00</t>
  </si>
  <si>
    <t>871355221</t>
  </si>
  <si>
    <t>Kanalizační potrubí z tvrdého PVC v otevřeném výkopu ve sklonu do 20 %, hladkého plnostěnného jednovrstvého, tuhost třídy SN 8 DN 200</t>
  </si>
  <si>
    <t>1273359189</t>
  </si>
  <si>
    <t>5,00</t>
  </si>
  <si>
    <t>894812311</t>
  </si>
  <si>
    <t>Revizní a čistící šachta z polypropylenu PP pro hladké trouby DN 600 šachtové dno (DN šachty / DN trubního vedení) DN 600/160 průtočné</t>
  </si>
  <si>
    <t>759468928</t>
  </si>
  <si>
    <t xml:space="preserve">Poznámka k souboru cen:
1. V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</si>
  <si>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894812315</t>
  </si>
  <si>
    <t>Revizní a čistící šachta z polypropylenu PP pro hladké trouby DN 600 šachtové dno (DN šachty / DN trubního vedení) DN 600/200 průtočné</t>
  </si>
  <si>
    <t>-451300523</t>
  </si>
  <si>
    <t>894812334</t>
  </si>
  <si>
    <t>Revizní a čistící šachta z polypropylenu PP pro hladké trouby DN 600 roura šachtová korugovaná, světlé hloubky 4 000 mm</t>
  </si>
  <si>
    <t>930385416</t>
  </si>
  <si>
    <t>894812339</t>
  </si>
  <si>
    <t>Revizní a čistící šachta z polypropylenu PP pro hladké trouby DN 600 Příplatek k cenám 2331 - 2334 za uříznutí šachtové roury</t>
  </si>
  <si>
    <t>545442315</t>
  </si>
  <si>
    <t>894812358</t>
  </si>
  <si>
    <t>Revizní a čistící šachta z polypropylenu PP pro hladké trouby DN 600 poklop (mříž) litinový pro zatížení od 1,5 t do 12,5 t s betonovým prstencem a adaptérem</t>
  </si>
  <si>
    <t>-638898824</t>
  </si>
  <si>
    <t>961044111</t>
  </si>
  <si>
    <t>Bourání základů z betonu prostého</t>
  </si>
  <si>
    <t>-1632816398</t>
  </si>
  <si>
    <t>"stávající šachty</t>
  </si>
  <si>
    <t>1,00*2</t>
  </si>
  <si>
    <t>979021112</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</si>
  <si>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chodníkových</t>
  </si>
  <si>
    <t>586239603</t>
  </si>
  <si>
    <t xml:space="preserve">Poznámka k souboru cen:
1. Ceny jsou určeny pouze pro případy havárií, přeložek nebo běžných oprav inženýrských sítí. 2. Ceny 05-1111 a 05-1112 jsou určeny jen pro očištění vybouraných dlaždic, desek nebo tvarovek uložených do lože ze sypkého materiálu bez pojiva. 3. Ceny nelze použít v rámci výstavby nových inženýrských sítí. 4. Přemístění vybouraných obrubníků, krajníků, desek nebo dílců na vzdálenost přes 10 m se oceňuje cenami souboru cen 997 22-1 Vodorovná doprava vybouraných hmot. </t>
  </si>
  <si>
    <t>979051121</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</si>
  <si>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kamenivem</t>
  </si>
  <si>
    <t>316138301</t>
  </si>
  <si>
    <t>997013111</t>
  </si>
  <si>
    <t>Vnitrostaveništní doprava suti a vybouraných hmot vodorovně do 50 m svisle s použitím mechanizace pro budovy a haly výšky do 6 m</t>
  </si>
  <si>
    <t>-1068190001</t>
  </si>
  <si>
    <t>-1873117225</t>
  </si>
  <si>
    <t>-567101877</t>
  </si>
  <si>
    <t>7,558*9</t>
  </si>
  <si>
    <t>997013801</t>
  </si>
  <si>
    <t>Poplatek za uložení stavebního odpadu na skládce (skládkovné) betonového</t>
  </si>
  <si>
    <t>-2069962548</t>
  </si>
  <si>
    <t>1117207695</t>
  </si>
  <si>
    <t>998276101</t>
  </si>
  <si>
    <t>Přesun hmot pro trubní vedení hloubené z trub z plastických hmot nebo sklolaminátových pro vodovody nebo kanalizace v otevřeném výkopu dopravní vzdálenost do 15 m</t>
  </si>
  <si>
    <t>840865137</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</si>
  <si>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</si>
  <si>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900437886</t>
  </si>
  <si>
    <t>8,00+5,00</t>
  </si>
  <si>
    <t>721171907</t>
  </si>
  <si>
    <t>Opravy odpadního potrubí plastového vsazení odbočky do potrubí DN 160</t>
  </si>
  <si>
    <t>391751277</t>
  </si>
  <si>
    <t>721171908</t>
  </si>
  <si>
    <t>Opravy odpadního potrubí plastového vsazení odbočky do potrubí DN 200</t>
  </si>
  <si>
    <t>1955626862</t>
  </si>
  <si>
    <t>-669849739</t>
  </si>
  <si>
    <t>721290821</t>
  </si>
  <si>
    <t>Vnitrostaveništní přemístění vybouraných (demontovaných) hmot vnitřní kanalizace vodorovně do 100 m v objektech výšky do 6 m</t>
  </si>
  <si>
    <t>494690122</t>
  </si>
  <si>
    <t>998721101</t>
  </si>
  <si>
    <t>Přesun hmot pro vnitřní kanalizace stanovený z hmotnosti přesunovaného materiálu vodorovná dopravní vzdálenost do 50 m v objektech výšky do 6 m</t>
  </si>
  <si>
    <t>-1720586761</t>
  </si>
  <si>
    <t>539161887</t>
  </si>
  <si>
    <t>"vytýčení podzemních sítí</t>
  </si>
  <si>
    <t>012002000</t>
  </si>
  <si>
    <t>Hlavní tituly průvodních činností a nákladů průzkumné, geodetické a projektové práce geodetické práce</t>
  </si>
  <si>
    <t>-51811822</t>
  </si>
  <si>
    <t>"vytýčení trasy  a geometrický plán</t>
  </si>
  <si>
    <t>1902584414</t>
  </si>
  <si>
    <t>403417587</t>
  </si>
  <si>
    <t>-1073765662</t>
  </si>
  <si>
    <t>071002000</t>
  </si>
  <si>
    <t>Hlavní tituly průvodních činností a nákladů provozní vlivy provoz investora, třetích osob</t>
  </si>
  <si>
    <t>-1420257524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</si>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</sst>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8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32"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19" fillId="0" borderId="0" xfId="0" applyFont="1" applyBorder="1" applyAlignment="1" applyProtection="1">
      <alignment horizontal="left" vertical="top"/>
      <protection locked="0"/>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6"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70"/>
      <c r="AS2" s="370"/>
      <c r="AT2" s="370"/>
      <c r="AU2" s="370"/>
      <c r="AV2" s="370"/>
      <c r="AW2" s="370"/>
      <c r="AX2" s="370"/>
      <c r="AY2" s="370"/>
      <c r="AZ2" s="370"/>
      <c r="BA2" s="370"/>
      <c r="BB2" s="370"/>
      <c r="BC2" s="370"/>
      <c r="BD2" s="370"/>
      <c r="BE2" s="370"/>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35" t="s">
        <v>16</v>
      </c>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28"/>
      <c r="AQ5" s="30"/>
      <c r="BE5" s="333" t="s">
        <v>17</v>
      </c>
      <c r="BS5" s="23" t="s">
        <v>8</v>
      </c>
    </row>
    <row r="6" spans="2:71" ht="36.95" customHeight="1">
      <c r="B6" s="27"/>
      <c r="C6" s="28"/>
      <c r="D6" s="35" t="s">
        <v>18</v>
      </c>
      <c r="E6" s="28"/>
      <c r="F6" s="28"/>
      <c r="G6" s="28"/>
      <c r="H6" s="28"/>
      <c r="I6" s="28"/>
      <c r="J6" s="28"/>
      <c r="K6" s="337" t="s">
        <v>19</v>
      </c>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28"/>
      <c r="AQ6" s="30"/>
      <c r="BE6" s="334"/>
      <c r="BS6" s="23" t="s">
        <v>8</v>
      </c>
    </row>
    <row r="7" spans="2:71"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23</v>
      </c>
      <c r="AO7" s="28"/>
      <c r="AP7" s="28"/>
      <c r="AQ7" s="30"/>
      <c r="BE7" s="334"/>
      <c r="BS7" s="23" t="s">
        <v>8</v>
      </c>
    </row>
    <row r="8" spans="2:71" ht="14.45" customHeight="1">
      <c r="B8" s="27"/>
      <c r="C8" s="28"/>
      <c r="D8" s="36" t="s">
        <v>24</v>
      </c>
      <c r="E8" s="28"/>
      <c r="F8" s="28"/>
      <c r="G8" s="28"/>
      <c r="H8" s="28"/>
      <c r="I8" s="28"/>
      <c r="J8" s="28"/>
      <c r="K8" s="34"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26</v>
      </c>
      <c r="AL8" s="28"/>
      <c r="AM8" s="28"/>
      <c r="AN8" s="37" t="s">
        <v>27</v>
      </c>
      <c r="AO8" s="28"/>
      <c r="AP8" s="28"/>
      <c r="AQ8" s="30"/>
      <c r="BE8" s="334"/>
      <c r="BS8" s="23" t="s">
        <v>8</v>
      </c>
    </row>
    <row r="9" spans="2:71" ht="29.25" customHeight="1">
      <c r="B9" s="27"/>
      <c r="C9" s="28"/>
      <c r="D9" s="33" t="s">
        <v>28</v>
      </c>
      <c r="E9" s="28"/>
      <c r="F9" s="28"/>
      <c r="G9" s="28"/>
      <c r="H9" s="28"/>
      <c r="I9" s="28"/>
      <c r="J9" s="28"/>
      <c r="K9" s="38" t="s">
        <v>29</v>
      </c>
      <c r="L9" s="28"/>
      <c r="M9" s="28"/>
      <c r="N9" s="28"/>
      <c r="O9" s="28"/>
      <c r="P9" s="28"/>
      <c r="Q9" s="28"/>
      <c r="R9" s="28"/>
      <c r="S9" s="28"/>
      <c r="T9" s="28"/>
      <c r="U9" s="28"/>
      <c r="V9" s="28"/>
      <c r="W9" s="28"/>
      <c r="X9" s="28"/>
      <c r="Y9" s="28"/>
      <c r="Z9" s="28"/>
      <c r="AA9" s="28"/>
      <c r="AB9" s="28"/>
      <c r="AC9" s="28"/>
      <c r="AD9" s="28"/>
      <c r="AE9" s="28"/>
      <c r="AF9" s="28"/>
      <c r="AG9" s="28"/>
      <c r="AH9" s="28"/>
      <c r="AI9" s="28"/>
      <c r="AJ9" s="28"/>
      <c r="AK9" s="33" t="s">
        <v>30</v>
      </c>
      <c r="AL9" s="28"/>
      <c r="AM9" s="28"/>
      <c r="AN9" s="38" t="s">
        <v>31</v>
      </c>
      <c r="AO9" s="28"/>
      <c r="AP9" s="28"/>
      <c r="AQ9" s="30"/>
      <c r="BE9" s="334"/>
      <c r="BS9" s="23" t="s">
        <v>8</v>
      </c>
    </row>
    <row r="10" spans="2:71" ht="14.45" customHeight="1">
      <c r="B10" s="27"/>
      <c r="C10" s="28"/>
      <c r="D10" s="36" t="s">
        <v>32</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33</v>
      </c>
      <c r="AL10" s="28"/>
      <c r="AM10" s="28"/>
      <c r="AN10" s="34" t="s">
        <v>34</v>
      </c>
      <c r="AO10" s="28"/>
      <c r="AP10" s="28"/>
      <c r="AQ10" s="30"/>
      <c r="BE10" s="334"/>
      <c r="BS10" s="23" t="s">
        <v>8</v>
      </c>
    </row>
    <row r="11" spans="2:71" ht="18.4" customHeight="1">
      <c r="B11" s="27"/>
      <c r="C11" s="28"/>
      <c r="D11" s="28"/>
      <c r="E11" s="34" t="s">
        <v>35</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36</v>
      </c>
      <c r="AL11" s="28"/>
      <c r="AM11" s="28"/>
      <c r="AN11" s="34" t="s">
        <v>34</v>
      </c>
      <c r="AO11" s="28"/>
      <c r="AP11" s="28"/>
      <c r="AQ11" s="30"/>
      <c r="BE11" s="334"/>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34"/>
      <c r="BS12" s="23" t="s">
        <v>8</v>
      </c>
    </row>
    <row r="13" spans="2:71" ht="14.45" customHeight="1">
      <c r="B13" s="27"/>
      <c r="C13" s="28"/>
      <c r="D13" s="36" t="s">
        <v>37</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33</v>
      </c>
      <c r="AL13" s="28"/>
      <c r="AM13" s="28"/>
      <c r="AN13" s="39" t="s">
        <v>38</v>
      </c>
      <c r="AO13" s="28"/>
      <c r="AP13" s="28"/>
      <c r="AQ13" s="30"/>
      <c r="BE13" s="334"/>
      <c r="BS13" s="23" t="s">
        <v>8</v>
      </c>
    </row>
    <row r="14" spans="2:71" ht="13.5">
      <c r="B14" s="27"/>
      <c r="C14" s="28"/>
      <c r="D14" s="28"/>
      <c r="E14" s="338" t="s">
        <v>38</v>
      </c>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6" t="s">
        <v>36</v>
      </c>
      <c r="AL14" s="28"/>
      <c r="AM14" s="28"/>
      <c r="AN14" s="39" t="s">
        <v>38</v>
      </c>
      <c r="AO14" s="28"/>
      <c r="AP14" s="28"/>
      <c r="AQ14" s="30"/>
      <c r="BE14" s="334"/>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34"/>
      <c r="BS15" s="23" t="s">
        <v>6</v>
      </c>
    </row>
    <row r="16" spans="2:71" ht="14.45" customHeight="1">
      <c r="B16" s="27"/>
      <c r="C16" s="28"/>
      <c r="D16" s="36" t="s">
        <v>39</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33</v>
      </c>
      <c r="AL16" s="28"/>
      <c r="AM16" s="28"/>
      <c r="AN16" s="34" t="s">
        <v>34</v>
      </c>
      <c r="AO16" s="28"/>
      <c r="AP16" s="28"/>
      <c r="AQ16" s="30"/>
      <c r="BE16" s="334"/>
      <c r="BS16" s="23" t="s">
        <v>6</v>
      </c>
    </row>
    <row r="17" spans="2:71" ht="18.4"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36</v>
      </c>
      <c r="AL17" s="28"/>
      <c r="AM17" s="28"/>
      <c r="AN17" s="34" t="s">
        <v>34</v>
      </c>
      <c r="AO17" s="28"/>
      <c r="AP17" s="28"/>
      <c r="AQ17" s="30"/>
      <c r="BE17" s="334"/>
      <c r="BS17" s="23" t="s">
        <v>41</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34"/>
      <c r="BS18" s="23" t="s">
        <v>8</v>
      </c>
    </row>
    <row r="19" spans="2:71" ht="14.45" customHeight="1">
      <c r="B19" s="27"/>
      <c r="C19" s="28"/>
      <c r="D19" s="36"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34"/>
      <c r="BS19" s="23" t="s">
        <v>8</v>
      </c>
    </row>
    <row r="20" spans="2:71" ht="57" customHeight="1">
      <c r="B20" s="27"/>
      <c r="C20" s="28"/>
      <c r="D20" s="28"/>
      <c r="E20" s="340" t="s">
        <v>43</v>
      </c>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28"/>
      <c r="AP20" s="28"/>
      <c r="AQ20" s="30"/>
      <c r="BE20" s="334"/>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34"/>
    </row>
    <row r="22" spans="2:57" ht="6.95" customHeight="1">
      <c r="B22" s="27"/>
      <c r="C22" s="28"/>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8"/>
      <c r="AQ22" s="30"/>
      <c r="BE22" s="334"/>
    </row>
    <row r="23" spans="2:57" s="1" customFormat="1" ht="25.9" customHeight="1">
      <c r="B23" s="41"/>
      <c r="C23" s="42"/>
      <c r="D23" s="43" t="s">
        <v>44</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41">
        <f>ROUND(AG51,2)</f>
        <v>0</v>
      </c>
      <c r="AL23" s="342"/>
      <c r="AM23" s="342"/>
      <c r="AN23" s="342"/>
      <c r="AO23" s="342"/>
      <c r="AP23" s="42"/>
      <c r="AQ23" s="45"/>
      <c r="BE23" s="334"/>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34"/>
    </row>
    <row r="25" spans="2:57" s="1" customFormat="1" ht="13.5">
      <c r="B25" s="41"/>
      <c r="C25" s="42"/>
      <c r="D25" s="42"/>
      <c r="E25" s="42"/>
      <c r="F25" s="42"/>
      <c r="G25" s="42"/>
      <c r="H25" s="42"/>
      <c r="I25" s="42"/>
      <c r="J25" s="42"/>
      <c r="K25" s="42"/>
      <c r="L25" s="343" t="s">
        <v>45</v>
      </c>
      <c r="M25" s="343"/>
      <c r="N25" s="343"/>
      <c r="O25" s="343"/>
      <c r="P25" s="42"/>
      <c r="Q25" s="42"/>
      <c r="R25" s="42"/>
      <c r="S25" s="42"/>
      <c r="T25" s="42"/>
      <c r="U25" s="42"/>
      <c r="V25" s="42"/>
      <c r="W25" s="343" t="s">
        <v>46</v>
      </c>
      <c r="X25" s="343"/>
      <c r="Y25" s="343"/>
      <c r="Z25" s="343"/>
      <c r="AA25" s="343"/>
      <c r="AB25" s="343"/>
      <c r="AC25" s="343"/>
      <c r="AD25" s="343"/>
      <c r="AE25" s="343"/>
      <c r="AF25" s="42"/>
      <c r="AG25" s="42"/>
      <c r="AH25" s="42"/>
      <c r="AI25" s="42"/>
      <c r="AJ25" s="42"/>
      <c r="AK25" s="343" t="s">
        <v>47</v>
      </c>
      <c r="AL25" s="343"/>
      <c r="AM25" s="343"/>
      <c r="AN25" s="343"/>
      <c r="AO25" s="343"/>
      <c r="AP25" s="42"/>
      <c r="AQ25" s="45"/>
      <c r="BE25" s="334"/>
    </row>
    <row r="26" spans="2:57" s="2" customFormat="1" ht="14.45" customHeight="1">
      <c r="B26" s="47"/>
      <c r="C26" s="48"/>
      <c r="D26" s="49" t="s">
        <v>48</v>
      </c>
      <c r="E26" s="48"/>
      <c r="F26" s="49" t="s">
        <v>49</v>
      </c>
      <c r="G26" s="48"/>
      <c r="H26" s="48"/>
      <c r="I26" s="48"/>
      <c r="J26" s="48"/>
      <c r="K26" s="48"/>
      <c r="L26" s="344">
        <v>0.21</v>
      </c>
      <c r="M26" s="345"/>
      <c r="N26" s="345"/>
      <c r="O26" s="345"/>
      <c r="P26" s="48"/>
      <c r="Q26" s="48"/>
      <c r="R26" s="48"/>
      <c r="S26" s="48"/>
      <c r="T26" s="48"/>
      <c r="U26" s="48"/>
      <c r="V26" s="48"/>
      <c r="W26" s="346">
        <f>ROUND(AZ51,2)</f>
        <v>0</v>
      </c>
      <c r="X26" s="345"/>
      <c r="Y26" s="345"/>
      <c r="Z26" s="345"/>
      <c r="AA26" s="345"/>
      <c r="AB26" s="345"/>
      <c r="AC26" s="345"/>
      <c r="AD26" s="345"/>
      <c r="AE26" s="345"/>
      <c r="AF26" s="48"/>
      <c r="AG26" s="48"/>
      <c r="AH26" s="48"/>
      <c r="AI26" s="48"/>
      <c r="AJ26" s="48"/>
      <c r="AK26" s="346">
        <f>ROUND(AV51,2)</f>
        <v>0</v>
      </c>
      <c r="AL26" s="345"/>
      <c r="AM26" s="345"/>
      <c r="AN26" s="345"/>
      <c r="AO26" s="345"/>
      <c r="AP26" s="48"/>
      <c r="AQ26" s="50"/>
      <c r="BE26" s="334"/>
    </row>
    <row r="27" spans="2:57" s="2" customFormat="1" ht="14.45" customHeight="1">
      <c r="B27" s="47"/>
      <c r="C27" s="48"/>
      <c r="D27" s="48"/>
      <c r="E27" s="48"/>
      <c r="F27" s="49" t="s">
        <v>50</v>
      </c>
      <c r="G27" s="48"/>
      <c r="H27" s="48"/>
      <c r="I27" s="48"/>
      <c r="J27" s="48"/>
      <c r="K27" s="48"/>
      <c r="L27" s="344">
        <v>0.15</v>
      </c>
      <c r="M27" s="345"/>
      <c r="N27" s="345"/>
      <c r="O27" s="345"/>
      <c r="P27" s="48"/>
      <c r="Q27" s="48"/>
      <c r="R27" s="48"/>
      <c r="S27" s="48"/>
      <c r="T27" s="48"/>
      <c r="U27" s="48"/>
      <c r="V27" s="48"/>
      <c r="W27" s="346">
        <f>ROUND(BA51,2)</f>
        <v>0</v>
      </c>
      <c r="X27" s="345"/>
      <c r="Y27" s="345"/>
      <c r="Z27" s="345"/>
      <c r="AA27" s="345"/>
      <c r="AB27" s="345"/>
      <c r="AC27" s="345"/>
      <c r="AD27" s="345"/>
      <c r="AE27" s="345"/>
      <c r="AF27" s="48"/>
      <c r="AG27" s="48"/>
      <c r="AH27" s="48"/>
      <c r="AI27" s="48"/>
      <c r="AJ27" s="48"/>
      <c r="AK27" s="346">
        <f>ROUND(AW51,2)</f>
        <v>0</v>
      </c>
      <c r="AL27" s="345"/>
      <c r="AM27" s="345"/>
      <c r="AN27" s="345"/>
      <c r="AO27" s="345"/>
      <c r="AP27" s="48"/>
      <c r="AQ27" s="50"/>
      <c r="BE27" s="334"/>
    </row>
    <row r="28" spans="2:57" s="2" customFormat="1" ht="14.45" customHeight="1" hidden="1">
      <c r="B28" s="47"/>
      <c r="C28" s="48"/>
      <c r="D28" s="48"/>
      <c r="E28" s="48"/>
      <c r="F28" s="49" t="s">
        <v>51</v>
      </c>
      <c r="G28" s="48"/>
      <c r="H28" s="48"/>
      <c r="I28" s="48"/>
      <c r="J28" s="48"/>
      <c r="K28" s="48"/>
      <c r="L28" s="344">
        <v>0.21</v>
      </c>
      <c r="M28" s="345"/>
      <c r="N28" s="345"/>
      <c r="O28" s="345"/>
      <c r="P28" s="48"/>
      <c r="Q28" s="48"/>
      <c r="R28" s="48"/>
      <c r="S28" s="48"/>
      <c r="T28" s="48"/>
      <c r="U28" s="48"/>
      <c r="V28" s="48"/>
      <c r="W28" s="346">
        <f>ROUND(BB51,2)</f>
        <v>0</v>
      </c>
      <c r="X28" s="345"/>
      <c r="Y28" s="345"/>
      <c r="Z28" s="345"/>
      <c r="AA28" s="345"/>
      <c r="AB28" s="345"/>
      <c r="AC28" s="345"/>
      <c r="AD28" s="345"/>
      <c r="AE28" s="345"/>
      <c r="AF28" s="48"/>
      <c r="AG28" s="48"/>
      <c r="AH28" s="48"/>
      <c r="AI28" s="48"/>
      <c r="AJ28" s="48"/>
      <c r="AK28" s="346">
        <v>0</v>
      </c>
      <c r="AL28" s="345"/>
      <c r="AM28" s="345"/>
      <c r="AN28" s="345"/>
      <c r="AO28" s="345"/>
      <c r="AP28" s="48"/>
      <c r="AQ28" s="50"/>
      <c r="BE28" s="334"/>
    </row>
    <row r="29" spans="2:57" s="2" customFormat="1" ht="14.45" customHeight="1" hidden="1">
      <c r="B29" s="47"/>
      <c r="C29" s="48"/>
      <c r="D29" s="48"/>
      <c r="E29" s="48"/>
      <c r="F29" s="49" t="s">
        <v>52</v>
      </c>
      <c r="G29" s="48"/>
      <c r="H29" s="48"/>
      <c r="I29" s="48"/>
      <c r="J29" s="48"/>
      <c r="K29" s="48"/>
      <c r="L29" s="344">
        <v>0.15</v>
      </c>
      <c r="M29" s="345"/>
      <c r="N29" s="345"/>
      <c r="O29" s="345"/>
      <c r="P29" s="48"/>
      <c r="Q29" s="48"/>
      <c r="R29" s="48"/>
      <c r="S29" s="48"/>
      <c r="T29" s="48"/>
      <c r="U29" s="48"/>
      <c r="V29" s="48"/>
      <c r="W29" s="346">
        <f>ROUND(BC51,2)</f>
        <v>0</v>
      </c>
      <c r="X29" s="345"/>
      <c r="Y29" s="345"/>
      <c r="Z29" s="345"/>
      <c r="AA29" s="345"/>
      <c r="AB29" s="345"/>
      <c r="AC29" s="345"/>
      <c r="AD29" s="345"/>
      <c r="AE29" s="345"/>
      <c r="AF29" s="48"/>
      <c r="AG29" s="48"/>
      <c r="AH29" s="48"/>
      <c r="AI29" s="48"/>
      <c r="AJ29" s="48"/>
      <c r="AK29" s="346">
        <v>0</v>
      </c>
      <c r="AL29" s="345"/>
      <c r="AM29" s="345"/>
      <c r="AN29" s="345"/>
      <c r="AO29" s="345"/>
      <c r="AP29" s="48"/>
      <c r="AQ29" s="50"/>
      <c r="BE29" s="334"/>
    </row>
    <row r="30" spans="2:57" s="2" customFormat="1" ht="14.45" customHeight="1" hidden="1">
      <c r="B30" s="47"/>
      <c r="C30" s="48"/>
      <c r="D30" s="48"/>
      <c r="E30" s="48"/>
      <c r="F30" s="49" t="s">
        <v>53</v>
      </c>
      <c r="G30" s="48"/>
      <c r="H30" s="48"/>
      <c r="I30" s="48"/>
      <c r="J30" s="48"/>
      <c r="K30" s="48"/>
      <c r="L30" s="344">
        <v>0</v>
      </c>
      <c r="M30" s="345"/>
      <c r="N30" s="345"/>
      <c r="O30" s="345"/>
      <c r="P30" s="48"/>
      <c r="Q30" s="48"/>
      <c r="R30" s="48"/>
      <c r="S30" s="48"/>
      <c r="T30" s="48"/>
      <c r="U30" s="48"/>
      <c r="V30" s="48"/>
      <c r="W30" s="346">
        <f>ROUND(BD51,2)</f>
        <v>0</v>
      </c>
      <c r="X30" s="345"/>
      <c r="Y30" s="345"/>
      <c r="Z30" s="345"/>
      <c r="AA30" s="345"/>
      <c r="AB30" s="345"/>
      <c r="AC30" s="345"/>
      <c r="AD30" s="345"/>
      <c r="AE30" s="345"/>
      <c r="AF30" s="48"/>
      <c r="AG30" s="48"/>
      <c r="AH30" s="48"/>
      <c r="AI30" s="48"/>
      <c r="AJ30" s="48"/>
      <c r="AK30" s="346">
        <v>0</v>
      </c>
      <c r="AL30" s="345"/>
      <c r="AM30" s="345"/>
      <c r="AN30" s="345"/>
      <c r="AO30" s="345"/>
      <c r="AP30" s="48"/>
      <c r="AQ30" s="50"/>
      <c r="BE30" s="334"/>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34"/>
    </row>
    <row r="32" spans="2:57" s="1" customFormat="1" ht="25.9" customHeight="1">
      <c r="B32" s="41"/>
      <c r="C32" s="51"/>
      <c r="D32" s="52" t="s">
        <v>54</v>
      </c>
      <c r="E32" s="53"/>
      <c r="F32" s="53"/>
      <c r="G32" s="53"/>
      <c r="H32" s="53"/>
      <c r="I32" s="53"/>
      <c r="J32" s="53"/>
      <c r="K32" s="53"/>
      <c r="L32" s="53"/>
      <c r="M32" s="53"/>
      <c r="N32" s="53"/>
      <c r="O32" s="53"/>
      <c r="P32" s="53"/>
      <c r="Q32" s="53"/>
      <c r="R32" s="53"/>
      <c r="S32" s="53"/>
      <c r="T32" s="54" t="s">
        <v>55</v>
      </c>
      <c r="U32" s="53"/>
      <c r="V32" s="53"/>
      <c r="W32" s="53"/>
      <c r="X32" s="347" t="s">
        <v>56</v>
      </c>
      <c r="Y32" s="348"/>
      <c r="Z32" s="348"/>
      <c r="AA32" s="348"/>
      <c r="AB32" s="348"/>
      <c r="AC32" s="53"/>
      <c r="AD32" s="53"/>
      <c r="AE32" s="53"/>
      <c r="AF32" s="53"/>
      <c r="AG32" s="53"/>
      <c r="AH32" s="53"/>
      <c r="AI32" s="53"/>
      <c r="AJ32" s="53"/>
      <c r="AK32" s="349">
        <f>SUM(AK23:AK30)</f>
        <v>0</v>
      </c>
      <c r="AL32" s="348"/>
      <c r="AM32" s="348"/>
      <c r="AN32" s="348"/>
      <c r="AO32" s="350"/>
      <c r="AP32" s="51"/>
      <c r="AQ32" s="55"/>
      <c r="BE32" s="334"/>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57</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kol15</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51" t="str">
        <f>K6</f>
        <v xml:space="preserve"> Dům č.p. 159, ul. Komenského - výměna odpadního potrubí a zdravotechniky</v>
      </c>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5">
      <c r="B44" s="41"/>
      <c r="C44" s="65" t="s">
        <v>24</v>
      </c>
      <c r="D44" s="63"/>
      <c r="E44" s="63"/>
      <c r="F44" s="63"/>
      <c r="G44" s="63"/>
      <c r="H44" s="63"/>
      <c r="I44" s="63"/>
      <c r="J44" s="63"/>
      <c r="K44" s="63"/>
      <c r="L44" s="72" t="str">
        <f>IF(K8="","",K8)</f>
        <v xml:space="preserve"> </v>
      </c>
      <c r="M44" s="63"/>
      <c r="N44" s="63"/>
      <c r="O44" s="63"/>
      <c r="P44" s="63"/>
      <c r="Q44" s="63"/>
      <c r="R44" s="63"/>
      <c r="S44" s="63"/>
      <c r="T44" s="63"/>
      <c r="U44" s="63"/>
      <c r="V44" s="63"/>
      <c r="W44" s="63"/>
      <c r="X44" s="63"/>
      <c r="Y44" s="63"/>
      <c r="Z44" s="63"/>
      <c r="AA44" s="63"/>
      <c r="AB44" s="63"/>
      <c r="AC44" s="63"/>
      <c r="AD44" s="63"/>
      <c r="AE44" s="63"/>
      <c r="AF44" s="63"/>
      <c r="AG44" s="63"/>
      <c r="AH44" s="63"/>
      <c r="AI44" s="65" t="s">
        <v>26</v>
      </c>
      <c r="AJ44" s="63"/>
      <c r="AK44" s="63"/>
      <c r="AL44" s="63"/>
      <c r="AM44" s="353" t="str">
        <f>IF(AN8="","",AN8)</f>
        <v>15.7.2017</v>
      </c>
      <c r="AN44" s="353"/>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5">
      <c r="B46" s="41"/>
      <c r="C46" s="65" t="s">
        <v>32</v>
      </c>
      <c r="D46" s="63"/>
      <c r="E46" s="63"/>
      <c r="F46" s="63"/>
      <c r="G46" s="63"/>
      <c r="H46" s="63"/>
      <c r="I46" s="63"/>
      <c r="J46" s="63"/>
      <c r="K46" s="63"/>
      <c r="L46" s="66" t="str">
        <f>IF(E11="","",E11)</f>
        <v>statutární město Frýdek - Místek,Radniční 1148</v>
      </c>
      <c r="M46" s="63"/>
      <c r="N46" s="63"/>
      <c r="O46" s="63"/>
      <c r="P46" s="63"/>
      <c r="Q46" s="63"/>
      <c r="R46" s="63"/>
      <c r="S46" s="63"/>
      <c r="T46" s="63"/>
      <c r="U46" s="63"/>
      <c r="V46" s="63"/>
      <c r="W46" s="63"/>
      <c r="X46" s="63"/>
      <c r="Y46" s="63"/>
      <c r="Z46" s="63"/>
      <c r="AA46" s="63"/>
      <c r="AB46" s="63"/>
      <c r="AC46" s="63"/>
      <c r="AD46" s="63"/>
      <c r="AE46" s="63"/>
      <c r="AF46" s="63"/>
      <c r="AG46" s="63"/>
      <c r="AH46" s="63"/>
      <c r="AI46" s="65" t="s">
        <v>39</v>
      </c>
      <c r="AJ46" s="63"/>
      <c r="AK46" s="63"/>
      <c r="AL46" s="63"/>
      <c r="AM46" s="354" t="str">
        <f>IF(E17="","",E17)</f>
        <v>TZB PROJEKT Ing.Jiří Kolář,Anenská 121,Bohumín</v>
      </c>
      <c r="AN46" s="354"/>
      <c r="AO46" s="354"/>
      <c r="AP46" s="354"/>
      <c r="AQ46" s="63"/>
      <c r="AR46" s="61"/>
      <c r="AS46" s="355" t="s">
        <v>58</v>
      </c>
      <c r="AT46" s="356"/>
      <c r="AU46" s="74"/>
      <c r="AV46" s="74"/>
      <c r="AW46" s="74"/>
      <c r="AX46" s="74"/>
      <c r="AY46" s="74"/>
      <c r="AZ46" s="74"/>
      <c r="BA46" s="74"/>
      <c r="BB46" s="74"/>
      <c r="BC46" s="74"/>
      <c r="BD46" s="75"/>
    </row>
    <row r="47" spans="2:56" s="1" customFormat="1" ht="13.5">
      <c r="B47" s="41"/>
      <c r="C47" s="65" t="s">
        <v>37</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57"/>
      <c r="AT47" s="358"/>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59"/>
      <c r="AT48" s="360"/>
      <c r="AU48" s="42"/>
      <c r="AV48" s="42"/>
      <c r="AW48" s="42"/>
      <c r="AX48" s="42"/>
      <c r="AY48" s="42"/>
      <c r="AZ48" s="42"/>
      <c r="BA48" s="42"/>
      <c r="BB48" s="42"/>
      <c r="BC48" s="42"/>
      <c r="BD48" s="78"/>
    </row>
    <row r="49" spans="2:56" s="1" customFormat="1" ht="29.25" customHeight="1">
      <c r="B49" s="41"/>
      <c r="C49" s="361" t="s">
        <v>59</v>
      </c>
      <c r="D49" s="362"/>
      <c r="E49" s="362"/>
      <c r="F49" s="362"/>
      <c r="G49" s="362"/>
      <c r="H49" s="79"/>
      <c r="I49" s="363" t="s">
        <v>60</v>
      </c>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4" t="s">
        <v>61</v>
      </c>
      <c r="AH49" s="362"/>
      <c r="AI49" s="362"/>
      <c r="AJ49" s="362"/>
      <c r="AK49" s="362"/>
      <c r="AL49" s="362"/>
      <c r="AM49" s="362"/>
      <c r="AN49" s="363" t="s">
        <v>62</v>
      </c>
      <c r="AO49" s="362"/>
      <c r="AP49" s="362"/>
      <c r="AQ49" s="80" t="s">
        <v>63</v>
      </c>
      <c r="AR49" s="61"/>
      <c r="AS49" s="81" t="s">
        <v>64</v>
      </c>
      <c r="AT49" s="82" t="s">
        <v>65</v>
      </c>
      <c r="AU49" s="82" t="s">
        <v>66</v>
      </c>
      <c r="AV49" s="82" t="s">
        <v>67</v>
      </c>
      <c r="AW49" s="82" t="s">
        <v>68</v>
      </c>
      <c r="AX49" s="82" t="s">
        <v>69</v>
      </c>
      <c r="AY49" s="82" t="s">
        <v>70</v>
      </c>
      <c r="AZ49" s="82" t="s">
        <v>71</v>
      </c>
      <c r="BA49" s="82" t="s">
        <v>72</v>
      </c>
      <c r="BB49" s="82" t="s">
        <v>73</v>
      </c>
      <c r="BC49" s="82" t="s">
        <v>74</v>
      </c>
      <c r="BD49" s="83" t="s">
        <v>75</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76</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68">
        <f>ROUND(SUM(AG52:AG53),2)</f>
        <v>0</v>
      </c>
      <c r="AH51" s="368"/>
      <c r="AI51" s="368"/>
      <c r="AJ51" s="368"/>
      <c r="AK51" s="368"/>
      <c r="AL51" s="368"/>
      <c r="AM51" s="368"/>
      <c r="AN51" s="369">
        <f>SUM(AG51,AT51)</f>
        <v>0</v>
      </c>
      <c r="AO51" s="369"/>
      <c r="AP51" s="369"/>
      <c r="AQ51" s="89" t="s">
        <v>34</v>
      </c>
      <c r="AR51" s="71"/>
      <c r="AS51" s="90">
        <f>ROUND(SUM(AS52:AS53),2)</f>
        <v>0</v>
      </c>
      <c r="AT51" s="91">
        <f>ROUND(SUM(AV51:AW51),2)</f>
        <v>0</v>
      </c>
      <c r="AU51" s="92">
        <f>ROUND(SUM(AU52:AU53),5)</f>
        <v>0</v>
      </c>
      <c r="AV51" s="91">
        <f>ROUND(AZ51*L26,2)</f>
        <v>0</v>
      </c>
      <c r="AW51" s="91">
        <f>ROUND(BA51*L27,2)</f>
        <v>0</v>
      </c>
      <c r="AX51" s="91">
        <f>ROUND(BB51*L26,2)</f>
        <v>0</v>
      </c>
      <c r="AY51" s="91">
        <f>ROUND(BC51*L27,2)</f>
        <v>0</v>
      </c>
      <c r="AZ51" s="91">
        <f>ROUND(SUM(AZ52:AZ53),2)</f>
        <v>0</v>
      </c>
      <c r="BA51" s="91">
        <f>ROUND(SUM(BA52:BA53),2)</f>
        <v>0</v>
      </c>
      <c r="BB51" s="91">
        <f>ROUND(SUM(BB52:BB53),2)</f>
        <v>0</v>
      </c>
      <c r="BC51" s="91">
        <f>ROUND(SUM(BC52:BC53),2)</f>
        <v>0</v>
      </c>
      <c r="BD51" s="93">
        <f>ROUND(SUM(BD52:BD53),2)</f>
        <v>0</v>
      </c>
      <c r="BS51" s="94" t="s">
        <v>77</v>
      </c>
      <c r="BT51" s="94" t="s">
        <v>78</v>
      </c>
      <c r="BU51" s="95" t="s">
        <v>79</v>
      </c>
      <c r="BV51" s="94" t="s">
        <v>80</v>
      </c>
      <c r="BW51" s="94" t="s">
        <v>7</v>
      </c>
      <c r="BX51" s="94" t="s">
        <v>81</v>
      </c>
      <c r="CL51" s="94" t="s">
        <v>21</v>
      </c>
    </row>
    <row r="52" spans="1:91" s="5" customFormat="1" ht="16.5" customHeight="1">
      <c r="A52" s="96" t="s">
        <v>82</v>
      </c>
      <c r="B52" s="97"/>
      <c r="C52" s="98"/>
      <c r="D52" s="367" t="s">
        <v>83</v>
      </c>
      <c r="E52" s="367"/>
      <c r="F52" s="367"/>
      <c r="G52" s="367"/>
      <c r="H52" s="367"/>
      <c r="I52" s="99"/>
      <c r="J52" s="367" t="s">
        <v>84</v>
      </c>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5">
        <f>'1 - Etapa č.1 - stoupací ...'!J27</f>
        <v>0</v>
      </c>
      <c r="AH52" s="366"/>
      <c r="AI52" s="366"/>
      <c r="AJ52" s="366"/>
      <c r="AK52" s="366"/>
      <c r="AL52" s="366"/>
      <c r="AM52" s="366"/>
      <c r="AN52" s="365">
        <f>SUM(AG52,AT52)</f>
        <v>0</v>
      </c>
      <c r="AO52" s="366"/>
      <c r="AP52" s="366"/>
      <c r="AQ52" s="100" t="s">
        <v>85</v>
      </c>
      <c r="AR52" s="101"/>
      <c r="AS52" s="102">
        <v>0</v>
      </c>
      <c r="AT52" s="103">
        <f>ROUND(SUM(AV52:AW52),2)</f>
        <v>0</v>
      </c>
      <c r="AU52" s="104">
        <f>'1 - Etapa č.1 - stoupací ...'!P97</f>
        <v>0</v>
      </c>
      <c r="AV52" s="103">
        <f>'1 - Etapa č.1 - stoupací ...'!J30</f>
        <v>0</v>
      </c>
      <c r="AW52" s="103">
        <f>'1 - Etapa č.1 - stoupací ...'!J31</f>
        <v>0</v>
      </c>
      <c r="AX52" s="103">
        <f>'1 - Etapa č.1 - stoupací ...'!J32</f>
        <v>0</v>
      </c>
      <c r="AY52" s="103">
        <f>'1 - Etapa č.1 - stoupací ...'!J33</f>
        <v>0</v>
      </c>
      <c r="AZ52" s="103">
        <f>'1 - Etapa č.1 - stoupací ...'!F30</f>
        <v>0</v>
      </c>
      <c r="BA52" s="103">
        <f>'1 - Etapa č.1 - stoupací ...'!F31</f>
        <v>0</v>
      </c>
      <c r="BB52" s="103">
        <f>'1 - Etapa č.1 - stoupací ...'!F32</f>
        <v>0</v>
      </c>
      <c r="BC52" s="103">
        <f>'1 - Etapa č.1 - stoupací ...'!F33</f>
        <v>0</v>
      </c>
      <c r="BD52" s="105">
        <f>'1 - Etapa č.1 - stoupací ...'!F34</f>
        <v>0</v>
      </c>
      <c r="BT52" s="106" t="s">
        <v>83</v>
      </c>
      <c r="BV52" s="106" t="s">
        <v>80</v>
      </c>
      <c r="BW52" s="106" t="s">
        <v>86</v>
      </c>
      <c r="BX52" s="106" t="s">
        <v>7</v>
      </c>
      <c r="CL52" s="106" t="s">
        <v>21</v>
      </c>
      <c r="CM52" s="106" t="s">
        <v>83</v>
      </c>
    </row>
    <row r="53" spans="1:91" s="5" customFormat="1" ht="31.5" customHeight="1">
      <c r="A53" s="96" t="s">
        <v>82</v>
      </c>
      <c r="B53" s="97"/>
      <c r="C53" s="98"/>
      <c r="D53" s="367" t="s">
        <v>87</v>
      </c>
      <c r="E53" s="367"/>
      <c r="F53" s="367"/>
      <c r="G53" s="367"/>
      <c r="H53" s="367"/>
      <c r="I53" s="99"/>
      <c r="J53" s="367" t="s">
        <v>88</v>
      </c>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5">
        <f>'2 - Etapa č.2 - oprava ka...'!J27</f>
        <v>0</v>
      </c>
      <c r="AH53" s="366"/>
      <c r="AI53" s="366"/>
      <c r="AJ53" s="366"/>
      <c r="AK53" s="366"/>
      <c r="AL53" s="366"/>
      <c r="AM53" s="366"/>
      <c r="AN53" s="365">
        <f>SUM(AG53,AT53)</f>
        <v>0</v>
      </c>
      <c r="AO53" s="366"/>
      <c r="AP53" s="366"/>
      <c r="AQ53" s="100" t="s">
        <v>85</v>
      </c>
      <c r="AR53" s="101"/>
      <c r="AS53" s="107">
        <v>0</v>
      </c>
      <c r="AT53" s="108">
        <f>ROUND(SUM(AV53:AW53),2)</f>
        <v>0</v>
      </c>
      <c r="AU53" s="109">
        <f>'2 - Etapa č.2 - oprava ka...'!P91</f>
        <v>0</v>
      </c>
      <c r="AV53" s="108">
        <f>'2 - Etapa č.2 - oprava ka...'!J30</f>
        <v>0</v>
      </c>
      <c r="AW53" s="108">
        <f>'2 - Etapa č.2 - oprava ka...'!J31</f>
        <v>0</v>
      </c>
      <c r="AX53" s="108">
        <f>'2 - Etapa č.2 - oprava ka...'!J32</f>
        <v>0</v>
      </c>
      <c r="AY53" s="108">
        <f>'2 - Etapa č.2 - oprava ka...'!J33</f>
        <v>0</v>
      </c>
      <c r="AZ53" s="108">
        <f>'2 - Etapa č.2 - oprava ka...'!F30</f>
        <v>0</v>
      </c>
      <c r="BA53" s="108">
        <f>'2 - Etapa č.2 - oprava ka...'!F31</f>
        <v>0</v>
      </c>
      <c r="BB53" s="108">
        <f>'2 - Etapa č.2 - oprava ka...'!F32</f>
        <v>0</v>
      </c>
      <c r="BC53" s="108">
        <f>'2 - Etapa č.2 - oprava ka...'!F33</f>
        <v>0</v>
      </c>
      <c r="BD53" s="110">
        <f>'2 - Etapa č.2 - oprava ka...'!F34</f>
        <v>0</v>
      </c>
      <c r="BT53" s="106" t="s">
        <v>83</v>
      </c>
      <c r="BV53" s="106" t="s">
        <v>80</v>
      </c>
      <c r="BW53" s="106" t="s">
        <v>89</v>
      </c>
      <c r="BX53" s="106" t="s">
        <v>7</v>
      </c>
      <c r="CL53" s="106" t="s">
        <v>21</v>
      </c>
      <c r="CM53" s="106" t="s">
        <v>83</v>
      </c>
    </row>
    <row r="54" spans="2:44" s="1" customFormat="1" ht="30" customHeight="1">
      <c r="B54" s="41"/>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1"/>
    </row>
    <row r="55" spans="2:44" s="1" customFormat="1" ht="6.95" customHeight="1">
      <c r="B55" s="56"/>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61"/>
    </row>
  </sheetData>
  <sheetProtection algorithmName="SHA-512" hashValue="g+udrjsMxjk5Rf2VZ8BnlxifVvXuPZ1JvCUtIVWikfGyIeAhawGm5JRPpsirnkWGioKJTQ51dnpdrZhEntUBEA==" saltValue="Kv5y9PV43BZSFWTcM4G/28+Wfrte6k/dsrAaLrx2xrlFS8xvU76CO13zKkea6n7DUFIWcEjndVY5AotlCsylug==" spinCount="100000" sheet="1" objects="1" scenarios="1" formatColumns="0" formatRows="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1 - Etapa č.1 - stoupací ...'!C2" display="/"/>
    <hyperlink ref="A53" location="'2 - Etapa č.2 - oprava ka...'!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2"/>
      <c r="C1" s="112"/>
      <c r="D1" s="113" t="s">
        <v>1</v>
      </c>
      <c r="E1" s="112"/>
      <c r="F1" s="114" t="s">
        <v>90</v>
      </c>
      <c r="G1" s="379" t="s">
        <v>91</v>
      </c>
      <c r="H1" s="379"/>
      <c r="I1" s="115"/>
      <c r="J1" s="114" t="s">
        <v>92</v>
      </c>
      <c r="K1" s="113" t="s">
        <v>93</v>
      </c>
      <c r="L1" s="114" t="s">
        <v>94</v>
      </c>
      <c r="M1" s="114"/>
      <c r="N1" s="114"/>
      <c r="O1" s="114"/>
      <c r="P1" s="114"/>
      <c r="Q1" s="114"/>
      <c r="R1" s="114"/>
      <c r="S1" s="114"/>
      <c r="T1" s="11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56" ht="36.95" customHeight="1">
      <c r="L2" s="370"/>
      <c r="M2" s="370"/>
      <c r="N2" s="370"/>
      <c r="O2" s="370"/>
      <c r="P2" s="370"/>
      <c r="Q2" s="370"/>
      <c r="R2" s="370"/>
      <c r="S2" s="370"/>
      <c r="T2" s="370"/>
      <c r="U2" s="370"/>
      <c r="V2" s="370"/>
      <c r="AT2" s="23" t="s">
        <v>86</v>
      </c>
      <c r="AZ2" s="116" t="s">
        <v>95</v>
      </c>
      <c r="BA2" s="116" t="s">
        <v>96</v>
      </c>
      <c r="BB2" s="116" t="s">
        <v>34</v>
      </c>
      <c r="BC2" s="116" t="s">
        <v>97</v>
      </c>
      <c r="BD2" s="116" t="s">
        <v>87</v>
      </c>
    </row>
    <row r="3" spans="2:46" ht="6.95" customHeight="1">
      <c r="B3" s="24"/>
      <c r="C3" s="25"/>
      <c r="D3" s="25"/>
      <c r="E3" s="25"/>
      <c r="F3" s="25"/>
      <c r="G3" s="25"/>
      <c r="H3" s="25"/>
      <c r="I3" s="117"/>
      <c r="J3" s="25"/>
      <c r="K3" s="26"/>
      <c r="AT3" s="23" t="s">
        <v>83</v>
      </c>
    </row>
    <row r="4" spans="2:46" ht="36.95" customHeight="1">
      <c r="B4" s="27"/>
      <c r="C4" s="28"/>
      <c r="D4" s="29" t="s">
        <v>98</v>
      </c>
      <c r="E4" s="28"/>
      <c r="F4" s="28"/>
      <c r="G4" s="28"/>
      <c r="H4" s="28"/>
      <c r="I4" s="118"/>
      <c r="J4" s="28"/>
      <c r="K4" s="30"/>
      <c r="M4" s="31" t="s">
        <v>12</v>
      </c>
      <c r="AT4" s="23" t="s">
        <v>6</v>
      </c>
    </row>
    <row r="5" spans="2:11" ht="6.95" customHeight="1">
      <c r="B5" s="27"/>
      <c r="C5" s="28"/>
      <c r="D5" s="28"/>
      <c r="E5" s="28"/>
      <c r="F5" s="28"/>
      <c r="G5" s="28"/>
      <c r="H5" s="28"/>
      <c r="I5" s="118"/>
      <c r="J5" s="28"/>
      <c r="K5" s="30"/>
    </row>
    <row r="6" spans="2:11" ht="13.5">
      <c r="B6" s="27"/>
      <c r="C6" s="28"/>
      <c r="D6" s="36" t="s">
        <v>18</v>
      </c>
      <c r="E6" s="28"/>
      <c r="F6" s="28"/>
      <c r="G6" s="28"/>
      <c r="H6" s="28"/>
      <c r="I6" s="118"/>
      <c r="J6" s="28"/>
      <c r="K6" s="30"/>
    </row>
    <row r="7" spans="2:11" ht="16.5" customHeight="1">
      <c r="B7" s="27"/>
      <c r="C7" s="28"/>
      <c r="D7" s="28"/>
      <c r="E7" s="371" t="str">
        <f>'Rekapitulace stavby'!K6</f>
        <v xml:space="preserve"> Dům č.p. 159, ul. Komenského - výměna odpadního potrubí a zdravotechniky</v>
      </c>
      <c r="F7" s="372"/>
      <c r="G7" s="372"/>
      <c r="H7" s="372"/>
      <c r="I7" s="118"/>
      <c r="J7" s="28"/>
      <c r="K7" s="30"/>
    </row>
    <row r="8" spans="2:11" s="1" customFormat="1" ht="13.5">
      <c r="B8" s="41"/>
      <c r="C8" s="42"/>
      <c r="D8" s="36" t="s">
        <v>99</v>
      </c>
      <c r="E8" s="42"/>
      <c r="F8" s="42"/>
      <c r="G8" s="42"/>
      <c r="H8" s="42"/>
      <c r="I8" s="119"/>
      <c r="J8" s="42"/>
      <c r="K8" s="45"/>
    </row>
    <row r="9" spans="2:11" s="1" customFormat="1" ht="36.95" customHeight="1">
      <c r="B9" s="41"/>
      <c r="C9" s="42"/>
      <c r="D9" s="42"/>
      <c r="E9" s="373" t="s">
        <v>100</v>
      </c>
      <c r="F9" s="374"/>
      <c r="G9" s="374"/>
      <c r="H9" s="374"/>
      <c r="I9" s="119"/>
      <c r="J9" s="42"/>
      <c r="K9" s="45"/>
    </row>
    <row r="10" spans="2:11" s="1" customFormat="1" ht="13.5">
      <c r="B10" s="41"/>
      <c r="C10" s="42"/>
      <c r="D10" s="42"/>
      <c r="E10" s="42"/>
      <c r="F10" s="42"/>
      <c r="G10" s="42"/>
      <c r="H10" s="42"/>
      <c r="I10" s="119"/>
      <c r="J10" s="42"/>
      <c r="K10" s="45"/>
    </row>
    <row r="11" spans="2:11" s="1" customFormat="1" ht="14.45" customHeight="1">
      <c r="B11" s="41"/>
      <c r="C11" s="42"/>
      <c r="D11" s="36" t="s">
        <v>20</v>
      </c>
      <c r="E11" s="42"/>
      <c r="F11" s="34" t="s">
        <v>21</v>
      </c>
      <c r="G11" s="42"/>
      <c r="H11" s="42"/>
      <c r="I11" s="120" t="s">
        <v>22</v>
      </c>
      <c r="J11" s="34" t="s">
        <v>23</v>
      </c>
      <c r="K11" s="45"/>
    </row>
    <row r="12" spans="2:11" s="1" customFormat="1" ht="14.45" customHeight="1">
      <c r="B12" s="41"/>
      <c r="C12" s="42"/>
      <c r="D12" s="36" t="s">
        <v>24</v>
      </c>
      <c r="E12" s="42"/>
      <c r="F12" s="34" t="s">
        <v>25</v>
      </c>
      <c r="G12" s="42"/>
      <c r="H12" s="42"/>
      <c r="I12" s="120" t="s">
        <v>26</v>
      </c>
      <c r="J12" s="121" t="str">
        <f>'Rekapitulace stavby'!AN8</f>
        <v>15.7.2017</v>
      </c>
      <c r="K12" s="45"/>
    </row>
    <row r="13" spans="2:11" s="1" customFormat="1" ht="21.75" customHeight="1">
      <c r="B13" s="41"/>
      <c r="C13" s="42"/>
      <c r="D13" s="33" t="s">
        <v>28</v>
      </c>
      <c r="E13" s="42"/>
      <c r="F13" s="38" t="s">
        <v>101</v>
      </c>
      <c r="G13" s="42"/>
      <c r="H13" s="42"/>
      <c r="I13" s="122" t="s">
        <v>30</v>
      </c>
      <c r="J13" s="38" t="s">
        <v>102</v>
      </c>
      <c r="K13" s="45"/>
    </row>
    <row r="14" spans="2:11" s="1" customFormat="1" ht="14.45" customHeight="1">
      <c r="B14" s="41"/>
      <c r="C14" s="42"/>
      <c r="D14" s="36" t="s">
        <v>32</v>
      </c>
      <c r="E14" s="42"/>
      <c r="F14" s="42"/>
      <c r="G14" s="42"/>
      <c r="H14" s="42"/>
      <c r="I14" s="120" t="s">
        <v>33</v>
      </c>
      <c r="J14" s="34" t="s">
        <v>34</v>
      </c>
      <c r="K14" s="45"/>
    </row>
    <row r="15" spans="2:11" s="1" customFormat="1" ht="18" customHeight="1">
      <c r="B15" s="41"/>
      <c r="C15" s="42"/>
      <c r="D15" s="42"/>
      <c r="E15" s="34" t="s">
        <v>35</v>
      </c>
      <c r="F15" s="42"/>
      <c r="G15" s="42"/>
      <c r="H15" s="42"/>
      <c r="I15" s="120" t="s">
        <v>36</v>
      </c>
      <c r="J15" s="34" t="s">
        <v>34</v>
      </c>
      <c r="K15" s="45"/>
    </row>
    <row r="16" spans="2:11" s="1" customFormat="1" ht="6.95" customHeight="1">
      <c r="B16" s="41"/>
      <c r="C16" s="42"/>
      <c r="D16" s="42"/>
      <c r="E16" s="42"/>
      <c r="F16" s="42"/>
      <c r="G16" s="42"/>
      <c r="H16" s="42"/>
      <c r="I16" s="119"/>
      <c r="J16" s="42"/>
      <c r="K16" s="45"/>
    </row>
    <row r="17" spans="2:11" s="1" customFormat="1" ht="14.45" customHeight="1">
      <c r="B17" s="41"/>
      <c r="C17" s="42"/>
      <c r="D17" s="36" t="s">
        <v>37</v>
      </c>
      <c r="E17" s="42"/>
      <c r="F17" s="42"/>
      <c r="G17" s="42"/>
      <c r="H17" s="42"/>
      <c r="I17" s="120" t="s">
        <v>33</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20" t="s">
        <v>36</v>
      </c>
      <c r="J18" s="34"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6" t="s">
        <v>39</v>
      </c>
      <c r="E20" s="42"/>
      <c r="F20" s="42"/>
      <c r="G20" s="42"/>
      <c r="H20" s="42"/>
      <c r="I20" s="120" t="s">
        <v>33</v>
      </c>
      <c r="J20" s="34" t="s">
        <v>34</v>
      </c>
      <c r="K20" s="45"/>
    </row>
    <row r="21" spans="2:11" s="1" customFormat="1" ht="18" customHeight="1">
      <c r="B21" s="41"/>
      <c r="C21" s="42"/>
      <c r="D21" s="42"/>
      <c r="E21" s="34" t="s">
        <v>40</v>
      </c>
      <c r="F21" s="42"/>
      <c r="G21" s="42"/>
      <c r="H21" s="42"/>
      <c r="I21" s="120" t="s">
        <v>36</v>
      </c>
      <c r="J21" s="34" t="s">
        <v>34</v>
      </c>
      <c r="K21" s="45"/>
    </row>
    <row r="22" spans="2:11" s="1" customFormat="1" ht="6.95" customHeight="1">
      <c r="B22" s="41"/>
      <c r="C22" s="42"/>
      <c r="D22" s="42"/>
      <c r="E22" s="42"/>
      <c r="F22" s="42"/>
      <c r="G22" s="42"/>
      <c r="H22" s="42"/>
      <c r="I22" s="119"/>
      <c r="J22" s="42"/>
      <c r="K22" s="45"/>
    </row>
    <row r="23" spans="2:11" s="1" customFormat="1" ht="14.45" customHeight="1">
      <c r="B23" s="41"/>
      <c r="C23" s="42"/>
      <c r="D23" s="36" t="s">
        <v>42</v>
      </c>
      <c r="E23" s="42"/>
      <c r="F23" s="42"/>
      <c r="G23" s="42"/>
      <c r="H23" s="42"/>
      <c r="I23" s="119"/>
      <c r="J23" s="42"/>
      <c r="K23" s="45"/>
    </row>
    <row r="24" spans="2:11" s="6" customFormat="1" ht="16.5" customHeight="1">
      <c r="B24" s="123"/>
      <c r="C24" s="124"/>
      <c r="D24" s="124"/>
      <c r="E24" s="340" t="s">
        <v>34</v>
      </c>
      <c r="F24" s="340"/>
      <c r="G24" s="340"/>
      <c r="H24" s="340"/>
      <c r="I24" s="125"/>
      <c r="J24" s="124"/>
      <c r="K24" s="126"/>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7"/>
      <c r="J26" s="85"/>
      <c r="K26" s="128"/>
    </row>
    <row r="27" spans="2:11" s="1" customFormat="1" ht="25.35" customHeight="1">
      <c r="B27" s="41"/>
      <c r="C27" s="42"/>
      <c r="D27" s="129" t="s">
        <v>44</v>
      </c>
      <c r="E27" s="42"/>
      <c r="F27" s="42"/>
      <c r="G27" s="42"/>
      <c r="H27" s="42"/>
      <c r="I27" s="119"/>
      <c r="J27" s="130">
        <f>ROUND(J97,2)</f>
        <v>0</v>
      </c>
      <c r="K27" s="45"/>
    </row>
    <row r="28" spans="2:11" s="1" customFormat="1" ht="6.95" customHeight="1">
      <c r="B28" s="41"/>
      <c r="C28" s="42"/>
      <c r="D28" s="85"/>
      <c r="E28" s="85"/>
      <c r="F28" s="85"/>
      <c r="G28" s="85"/>
      <c r="H28" s="85"/>
      <c r="I28" s="127"/>
      <c r="J28" s="85"/>
      <c r="K28" s="128"/>
    </row>
    <row r="29" spans="2:11" s="1" customFormat="1" ht="14.45" customHeight="1">
      <c r="B29" s="41"/>
      <c r="C29" s="42"/>
      <c r="D29" s="42"/>
      <c r="E29" s="42"/>
      <c r="F29" s="46" t="s">
        <v>46</v>
      </c>
      <c r="G29" s="42"/>
      <c r="H29" s="42"/>
      <c r="I29" s="131" t="s">
        <v>45</v>
      </c>
      <c r="J29" s="46" t="s">
        <v>47</v>
      </c>
      <c r="K29" s="45"/>
    </row>
    <row r="30" spans="2:11" s="1" customFormat="1" ht="14.45" customHeight="1">
      <c r="B30" s="41"/>
      <c r="C30" s="42"/>
      <c r="D30" s="49" t="s">
        <v>48</v>
      </c>
      <c r="E30" s="49" t="s">
        <v>49</v>
      </c>
      <c r="F30" s="132">
        <f>ROUND(SUM(BE97:BE413),2)</f>
        <v>0</v>
      </c>
      <c r="G30" s="42"/>
      <c r="H30" s="42"/>
      <c r="I30" s="133">
        <v>0.21</v>
      </c>
      <c r="J30" s="132">
        <f>ROUND(ROUND((SUM(BE97:BE413)),2)*I30,2)</f>
        <v>0</v>
      </c>
      <c r="K30" s="45"/>
    </row>
    <row r="31" spans="2:11" s="1" customFormat="1" ht="14.45" customHeight="1">
      <c r="B31" s="41"/>
      <c r="C31" s="42"/>
      <c r="D31" s="42"/>
      <c r="E31" s="49" t="s">
        <v>50</v>
      </c>
      <c r="F31" s="132">
        <f>ROUND(SUM(BF97:BF413),2)</f>
        <v>0</v>
      </c>
      <c r="G31" s="42"/>
      <c r="H31" s="42"/>
      <c r="I31" s="133">
        <v>0.15</v>
      </c>
      <c r="J31" s="132">
        <f>ROUND(ROUND((SUM(BF97:BF413)),2)*I31,2)</f>
        <v>0</v>
      </c>
      <c r="K31" s="45"/>
    </row>
    <row r="32" spans="2:11" s="1" customFormat="1" ht="14.45" customHeight="1" hidden="1">
      <c r="B32" s="41"/>
      <c r="C32" s="42"/>
      <c r="D32" s="42"/>
      <c r="E32" s="49" t="s">
        <v>51</v>
      </c>
      <c r="F32" s="132">
        <f>ROUND(SUM(BG97:BG413),2)</f>
        <v>0</v>
      </c>
      <c r="G32" s="42"/>
      <c r="H32" s="42"/>
      <c r="I32" s="133">
        <v>0.21</v>
      </c>
      <c r="J32" s="132">
        <v>0</v>
      </c>
      <c r="K32" s="45"/>
    </row>
    <row r="33" spans="2:11" s="1" customFormat="1" ht="14.45" customHeight="1" hidden="1">
      <c r="B33" s="41"/>
      <c r="C33" s="42"/>
      <c r="D33" s="42"/>
      <c r="E33" s="49" t="s">
        <v>52</v>
      </c>
      <c r="F33" s="132">
        <f>ROUND(SUM(BH97:BH413),2)</f>
        <v>0</v>
      </c>
      <c r="G33" s="42"/>
      <c r="H33" s="42"/>
      <c r="I33" s="133">
        <v>0.15</v>
      </c>
      <c r="J33" s="132">
        <v>0</v>
      </c>
      <c r="K33" s="45"/>
    </row>
    <row r="34" spans="2:11" s="1" customFormat="1" ht="14.45" customHeight="1" hidden="1">
      <c r="B34" s="41"/>
      <c r="C34" s="42"/>
      <c r="D34" s="42"/>
      <c r="E34" s="49" t="s">
        <v>53</v>
      </c>
      <c r="F34" s="132">
        <f>ROUND(SUM(BI97:BI413),2)</f>
        <v>0</v>
      </c>
      <c r="G34" s="42"/>
      <c r="H34" s="42"/>
      <c r="I34" s="133">
        <v>0</v>
      </c>
      <c r="J34" s="132">
        <v>0</v>
      </c>
      <c r="K34" s="45"/>
    </row>
    <row r="35" spans="2:11" s="1" customFormat="1" ht="6.95" customHeight="1">
      <c r="B35" s="41"/>
      <c r="C35" s="42"/>
      <c r="D35" s="42"/>
      <c r="E35" s="42"/>
      <c r="F35" s="42"/>
      <c r="G35" s="42"/>
      <c r="H35" s="42"/>
      <c r="I35" s="119"/>
      <c r="J35" s="42"/>
      <c r="K35" s="45"/>
    </row>
    <row r="36" spans="2:11" s="1" customFormat="1" ht="25.35" customHeight="1">
      <c r="B36" s="41"/>
      <c r="C36" s="134"/>
      <c r="D36" s="135" t="s">
        <v>54</v>
      </c>
      <c r="E36" s="79"/>
      <c r="F36" s="79"/>
      <c r="G36" s="136" t="s">
        <v>55</v>
      </c>
      <c r="H36" s="137" t="s">
        <v>56</v>
      </c>
      <c r="I36" s="138"/>
      <c r="J36" s="139">
        <f>SUM(J27:J34)</f>
        <v>0</v>
      </c>
      <c r="K36" s="140"/>
    </row>
    <row r="37" spans="2:11" s="1" customFormat="1" ht="14.45" customHeight="1">
      <c r="B37" s="56"/>
      <c r="C37" s="57"/>
      <c r="D37" s="57"/>
      <c r="E37" s="57"/>
      <c r="F37" s="57"/>
      <c r="G37" s="57"/>
      <c r="H37" s="57"/>
      <c r="I37" s="141"/>
      <c r="J37" s="57"/>
      <c r="K37" s="58"/>
    </row>
    <row r="41" spans="2:11" s="1" customFormat="1" ht="6.95" customHeight="1">
      <c r="B41" s="142"/>
      <c r="C41" s="143"/>
      <c r="D41" s="143"/>
      <c r="E41" s="143"/>
      <c r="F41" s="143"/>
      <c r="G41" s="143"/>
      <c r="H41" s="143"/>
      <c r="I41" s="144"/>
      <c r="J41" s="143"/>
      <c r="K41" s="145"/>
    </row>
    <row r="42" spans="2:11" s="1" customFormat="1" ht="36.95" customHeight="1">
      <c r="B42" s="41"/>
      <c r="C42" s="29" t="s">
        <v>103</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6" t="s">
        <v>18</v>
      </c>
      <c r="D44" s="42"/>
      <c r="E44" s="42"/>
      <c r="F44" s="42"/>
      <c r="G44" s="42"/>
      <c r="H44" s="42"/>
      <c r="I44" s="119"/>
      <c r="J44" s="42"/>
      <c r="K44" s="45"/>
    </row>
    <row r="45" spans="2:11" s="1" customFormat="1" ht="16.5" customHeight="1">
      <c r="B45" s="41"/>
      <c r="C45" s="42"/>
      <c r="D45" s="42"/>
      <c r="E45" s="371" t="str">
        <f>E7</f>
        <v xml:space="preserve"> Dům č.p. 159, ul. Komenského - výměna odpadního potrubí a zdravotechniky</v>
      </c>
      <c r="F45" s="372"/>
      <c r="G45" s="372"/>
      <c r="H45" s="372"/>
      <c r="I45" s="119"/>
      <c r="J45" s="42"/>
      <c r="K45" s="45"/>
    </row>
    <row r="46" spans="2:11" s="1" customFormat="1" ht="14.45" customHeight="1">
      <c r="B46" s="41"/>
      <c r="C46" s="36" t="s">
        <v>99</v>
      </c>
      <c r="D46" s="42"/>
      <c r="E46" s="42"/>
      <c r="F46" s="42"/>
      <c r="G46" s="42"/>
      <c r="H46" s="42"/>
      <c r="I46" s="119"/>
      <c r="J46" s="42"/>
      <c r="K46" s="45"/>
    </row>
    <row r="47" spans="2:11" s="1" customFormat="1" ht="17.25" customHeight="1">
      <c r="B47" s="41"/>
      <c r="C47" s="42"/>
      <c r="D47" s="42"/>
      <c r="E47" s="373" t="str">
        <f>E9</f>
        <v>1 - Etapa č.1 - stoupací  potrubí</v>
      </c>
      <c r="F47" s="374"/>
      <c r="G47" s="374"/>
      <c r="H47" s="374"/>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6" t="s">
        <v>24</v>
      </c>
      <c r="D49" s="42"/>
      <c r="E49" s="42"/>
      <c r="F49" s="34" t="str">
        <f>F12</f>
        <v xml:space="preserve"> </v>
      </c>
      <c r="G49" s="42"/>
      <c r="H49" s="42"/>
      <c r="I49" s="120" t="s">
        <v>26</v>
      </c>
      <c r="J49" s="121" t="str">
        <f>IF(J12="","",J12)</f>
        <v>15.7.2017</v>
      </c>
      <c r="K49" s="45"/>
    </row>
    <row r="50" spans="2:11" s="1" customFormat="1" ht="6.95" customHeight="1">
      <c r="B50" s="41"/>
      <c r="C50" s="42"/>
      <c r="D50" s="42"/>
      <c r="E50" s="42"/>
      <c r="F50" s="42"/>
      <c r="G50" s="42"/>
      <c r="H50" s="42"/>
      <c r="I50" s="119"/>
      <c r="J50" s="42"/>
      <c r="K50" s="45"/>
    </row>
    <row r="51" spans="2:11" s="1" customFormat="1" ht="13.5">
      <c r="B51" s="41"/>
      <c r="C51" s="36" t="s">
        <v>32</v>
      </c>
      <c r="D51" s="42"/>
      <c r="E51" s="42"/>
      <c r="F51" s="34" t="str">
        <f>E15</f>
        <v>statutární město Frýdek - Místek,Radniční 1148</v>
      </c>
      <c r="G51" s="42"/>
      <c r="H51" s="42"/>
      <c r="I51" s="120" t="s">
        <v>39</v>
      </c>
      <c r="J51" s="340" t="str">
        <f>E21</f>
        <v>TZB PROJEKT Ing.Jiří Kolář,Anenská 121,Bohumín</v>
      </c>
      <c r="K51" s="45"/>
    </row>
    <row r="52" spans="2:11" s="1" customFormat="1" ht="14.45" customHeight="1">
      <c r="B52" s="41"/>
      <c r="C52" s="36" t="s">
        <v>37</v>
      </c>
      <c r="D52" s="42"/>
      <c r="E52" s="42"/>
      <c r="F52" s="34" t="str">
        <f>IF(E18="","",E18)</f>
        <v/>
      </c>
      <c r="G52" s="42"/>
      <c r="H52" s="42"/>
      <c r="I52" s="119"/>
      <c r="J52" s="375"/>
      <c r="K52" s="45"/>
    </row>
    <row r="53" spans="2:11" s="1" customFormat="1" ht="10.35" customHeight="1">
      <c r="B53" s="41"/>
      <c r="C53" s="42"/>
      <c r="D53" s="42"/>
      <c r="E53" s="42"/>
      <c r="F53" s="42"/>
      <c r="G53" s="42"/>
      <c r="H53" s="42"/>
      <c r="I53" s="119"/>
      <c r="J53" s="42"/>
      <c r="K53" s="45"/>
    </row>
    <row r="54" spans="2:11" s="1" customFormat="1" ht="29.25" customHeight="1">
      <c r="B54" s="41"/>
      <c r="C54" s="146" t="s">
        <v>104</v>
      </c>
      <c r="D54" s="134"/>
      <c r="E54" s="134"/>
      <c r="F54" s="134"/>
      <c r="G54" s="134"/>
      <c r="H54" s="134"/>
      <c r="I54" s="147"/>
      <c r="J54" s="148" t="s">
        <v>105</v>
      </c>
      <c r="K54" s="149"/>
    </row>
    <row r="55" spans="2:11" s="1" customFormat="1" ht="10.35" customHeight="1">
      <c r="B55" s="41"/>
      <c r="C55" s="42"/>
      <c r="D55" s="42"/>
      <c r="E55" s="42"/>
      <c r="F55" s="42"/>
      <c r="G55" s="42"/>
      <c r="H55" s="42"/>
      <c r="I55" s="119"/>
      <c r="J55" s="42"/>
      <c r="K55" s="45"/>
    </row>
    <row r="56" spans="2:47" s="1" customFormat="1" ht="29.25" customHeight="1">
      <c r="B56" s="41"/>
      <c r="C56" s="150" t="s">
        <v>106</v>
      </c>
      <c r="D56" s="42"/>
      <c r="E56" s="42"/>
      <c r="F56" s="42"/>
      <c r="G56" s="42"/>
      <c r="H56" s="42"/>
      <c r="I56" s="119"/>
      <c r="J56" s="130">
        <f>J97</f>
        <v>0</v>
      </c>
      <c r="K56" s="45"/>
      <c r="AU56" s="23" t="s">
        <v>107</v>
      </c>
    </row>
    <row r="57" spans="2:11" s="7" customFormat="1" ht="24.95" customHeight="1">
      <c r="B57" s="151"/>
      <c r="C57" s="152"/>
      <c r="D57" s="153" t="s">
        <v>108</v>
      </c>
      <c r="E57" s="154"/>
      <c r="F57" s="154"/>
      <c r="G57" s="154"/>
      <c r="H57" s="154"/>
      <c r="I57" s="155"/>
      <c r="J57" s="156">
        <f>J98</f>
        <v>0</v>
      </c>
      <c r="K57" s="157"/>
    </row>
    <row r="58" spans="2:11" s="8" customFormat="1" ht="19.9" customHeight="1">
      <c r="B58" s="158"/>
      <c r="C58" s="159"/>
      <c r="D58" s="160" t="s">
        <v>109</v>
      </c>
      <c r="E58" s="161"/>
      <c r="F58" s="161"/>
      <c r="G58" s="161"/>
      <c r="H58" s="161"/>
      <c r="I58" s="162"/>
      <c r="J58" s="163">
        <f>J99</f>
        <v>0</v>
      </c>
      <c r="K58" s="164"/>
    </row>
    <row r="59" spans="2:11" s="8" customFormat="1" ht="19.9" customHeight="1">
      <c r="B59" s="158"/>
      <c r="C59" s="159"/>
      <c r="D59" s="160" t="s">
        <v>110</v>
      </c>
      <c r="E59" s="161"/>
      <c r="F59" s="161"/>
      <c r="G59" s="161"/>
      <c r="H59" s="161"/>
      <c r="I59" s="162"/>
      <c r="J59" s="163">
        <f>J113</f>
        <v>0</v>
      </c>
      <c r="K59" s="164"/>
    </row>
    <row r="60" spans="2:11" s="8" customFormat="1" ht="19.9" customHeight="1">
      <c r="B60" s="158"/>
      <c r="C60" s="159"/>
      <c r="D60" s="160" t="s">
        <v>111</v>
      </c>
      <c r="E60" s="161"/>
      <c r="F60" s="161"/>
      <c r="G60" s="161"/>
      <c r="H60" s="161"/>
      <c r="I60" s="162"/>
      <c r="J60" s="163">
        <f>J118</f>
        <v>0</v>
      </c>
      <c r="K60" s="164"/>
    </row>
    <row r="61" spans="2:11" s="8" customFormat="1" ht="19.9" customHeight="1">
      <c r="B61" s="158"/>
      <c r="C61" s="159"/>
      <c r="D61" s="160" t="s">
        <v>112</v>
      </c>
      <c r="E61" s="161"/>
      <c r="F61" s="161"/>
      <c r="G61" s="161"/>
      <c r="H61" s="161"/>
      <c r="I61" s="162"/>
      <c r="J61" s="163">
        <f>J136</f>
        <v>0</v>
      </c>
      <c r="K61" s="164"/>
    </row>
    <row r="62" spans="2:11" s="8" customFormat="1" ht="19.9" customHeight="1">
      <c r="B62" s="158"/>
      <c r="C62" s="159"/>
      <c r="D62" s="160" t="s">
        <v>113</v>
      </c>
      <c r="E62" s="161"/>
      <c r="F62" s="161"/>
      <c r="G62" s="161"/>
      <c r="H62" s="161"/>
      <c r="I62" s="162"/>
      <c r="J62" s="163">
        <f>J145</f>
        <v>0</v>
      </c>
      <c r="K62" s="164"/>
    </row>
    <row r="63" spans="2:11" s="8" customFormat="1" ht="19.9" customHeight="1">
      <c r="B63" s="158"/>
      <c r="C63" s="159"/>
      <c r="D63" s="160" t="s">
        <v>114</v>
      </c>
      <c r="E63" s="161"/>
      <c r="F63" s="161"/>
      <c r="G63" s="161"/>
      <c r="H63" s="161"/>
      <c r="I63" s="162"/>
      <c r="J63" s="163">
        <f>J180</f>
        <v>0</v>
      </c>
      <c r="K63" s="164"/>
    </row>
    <row r="64" spans="2:11" s="8" customFormat="1" ht="19.9" customHeight="1">
      <c r="B64" s="158"/>
      <c r="C64" s="159"/>
      <c r="D64" s="160" t="s">
        <v>115</v>
      </c>
      <c r="E64" s="161"/>
      <c r="F64" s="161"/>
      <c r="G64" s="161"/>
      <c r="H64" s="161"/>
      <c r="I64" s="162"/>
      <c r="J64" s="163">
        <f>J198</f>
        <v>0</v>
      </c>
      <c r="K64" s="164"/>
    </row>
    <row r="65" spans="2:11" s="7" customFormat="1" ht="24.95" customHeight="1">
      <c r="B65" s="151"/>
      <c r="C65" s="152"/>
      <c r="D65" s="153" t="s">
        <v>116</v>
      </c>
      <c r="E65" s="154"/>
      <c r="F65" s="154"/>
      <c r="G65" s="154"/>
      <c r="H65" s="154"/>
      <c r="I65" s="155"/>
      <c r="J65" s="156">
        <f>J201</f>
        <v>0</v>
      </c>
      <c r="K65" s="157"/>
    </row>
    <row r="66" spans="2:11" s="8" customFormat="1" ht="19.9" customHeight="1">
      <c r="B66" s="158"/>
      <c r="C66" s="159"/>
      <c r="D66" s="160" t="s">
        <v>117</v>
      </c>
      <c r="E66" s="161"/>
      <c r="F66" s="161"/>
      <c r="G66" s="161"/>
      <c r="H66" s="161"/>
      <c r="I66" s="162"/>
      <c r="J66" s="163">
        <f>J202</f>
        <v>0</v>
      </c>
      <c r="K66" s="164"/>
    </row>
    <row r="67" spans="2:11" s="8" customFormat="1" ht="19.9" customHeight="1">
      <c r="B67" s="158"/>
      <c r="C67" s="159"/>
      <c r="D67" s="160" t="s">
        <v>118</v>
      </c>
      <c r="E67" s="161"/>
      <c r="F67" s="161"/>
      <c r="G67" s="161"/>
      <c r="H67" s="161"/>
      <c r="I67" s="162"/>
      <c r="J67" s="163">
        <f>J211</f>
        <v>0</v>
      </c>
      <c r="K67" s="164"/>
    </row>
    <row r="68" spans="2:11" s="8" customFormat="1" ht="19.9" customHeight="1">
      <c r="B68" s="158"/>
      <c r="C68" s="159"/>
      <c r="D68" s="160" t="s">
        <v>119</v>
      </c>
      <c r="E68" s="161"/>
      <c r="F68" s="161"/>
      <c r="G68" s="161"/>
      <c r="H68" s="161"/>
      <c r="I68" s="162"/>
      <c r="J68" s="163">
        <f>J346</f>
        <v>0</v>
      </c>
      <c r="K68" s="164"/>
    </row>
    <row r="69" spans="2:11" s="8" customFormat="1" ht="19.9" customHeight="1">
      <c r="B69" s="158"/>
      <c r="C69" s="159"/>
      <c r="D69" s="160" t="s">
        <v>120</v>
      </c>
      <c r="E69" s="161"/>
      <c r="F69" s="161"/>
      <c r="G69" s="161"/>
      <c r="H69" s="161"/>
      <c r="I69" s="162"/>
      <c r="J69" s="163">
        <f>J359</f>
        <v>0</v>
      </c>
      <c r="K69" s="164"/>
    </row>
    <row r="70" spans="2:11" s="8" customFormat="1" ht="19.9" customHeight="1">
      <c r="B70" s="158"/>
      <c r="C70" s="159"/>
      <c r="D70" s="160" t="s">
        <v>121</v>
      </c>
      <c r="E70" s="161"/>
      <c r="F70" s="161"/>
      <c r="G70" s="161"/>
      <c r="H70" s="161"/>
      <c r="I70" s="162"/>
      <c r="J70" s="163">
        <f>J372</f>
        <v>0</v>
      </c>
      <c r="K70" s="164"/>
    </row>
    <row r="71" spans="2:11" s="8" customFormat="1" ht="19.9" customHeight="1">
      <c r="B71" s="158"/>
      <c r="C71" s="159"/>
      <c r="D71" s="160" t="s">
        <v>122</v>
      </c>
      <c r="E71" s="161"/>
      <c r="F71" s="161"/>
      <c r="G71" s="161"/>
      <c r="H71" s="161"/>
      <c r="I71" s="162"/>
      <c r="J71" s="163">
        <f>J385</f>
        <v>0</v>
      </c>
      <c r="K71" s="164"/>
    </row>
    <row r="72" spans="2:11" s="7" customFormat="1" ht="24.95" customHeight="1">
      <c r="B72" s="151"/>
      <c r="C72" s="152"/>
      <c r="D72" s="153" t="s">
        <v>123</v>
      </c>
      <c r="E72" s="154"/>
      <c r="F72" s="154"/>
      <c r="G72" s="154"/>
      <c r="H72" s="154"/>
      <c r="I72" s="155"/>
      <c r="J72" s="156">
        <f>J392</f>
        <v>0</v>
      </c>
      <c r="K72" s="157"/>
    </row>
    <row r="73" spans="2:11" s="7" customFormat="1" ht="24.95" customHeight="1">
      <c r="B73" s="151"/>
      <c r="C73" s="152"/>
      <c r="D73" s="153" t="s">
        <v>124</v>
      </c>
      <c r="E73" s="154"/>
      <c r="F73" s="154"/>
      <c r="G73" s="154"/>
      <c r="H73" s="154"/>
      <c r="I73" s="155"/>
      <c r="J73" s="156">
        <f>J400</f>
        <v>0</v>
      </c>
      <c r="K73" s="157"/>
    </row>
    <row r="74" spans="2:11" s="8" customFormat="1" ht="19.9" customHeight="1">
      <c r="B74" s="158"/>
      <c r="C74" s="159"/>
      <c r="D74" s="160" t="s">
        <v>125</v>
      </c>
      <c r="E74" s="161"/>
      <c r="F74" s="161"/>
      <c r="G74" s="161"/>
      <c r="H74" s="161"/>
      <c r="I74" s="162"/>
      <c r="J74" s="163">
        <f>J401</f>
        <v>0</v>
      </c>
      <c r="K74" s="164"/>
    </row>
    <row r="75" spans="2:11" s="8" customFormat="1" ht="19.9" customHeight="1">
      <c r="B75" s="158"/>
      <c r="C75" s="159"/>
      <c r="D75" s="160" t="s">
        <v>126</v>
      </c>
      <c r="E75" s="161"/>
      <c r="F75" s="161"/>
      <c r="G75" s="161"/>
      <c r="H75" s="161"/>
      <c r="I75" s="162"/>
      <c r="J75" s="163">
        <f>J408</f>
        <v>0</v>
      </c>
      <c r="K75" s="164"/>
    </row>
    <row r="76" spans="2:11" s="8" customFormat="1" ht="19.9" customHeight="1">
      <c r="B76" s="158"/>
      <c r="C76" s="159"/>
      <c r="D76" s="160" t="s">
        <v>127</v>
      </c>
      <c r="E76" s="161"/>
      <c r="F76" s="161"/>
      <c r="G76" s="161"/>
      <c r="H76" s="161"/>
      <c r="I76" s="162"/>
      <c r="J76" s="163">
        <f>J410</f>
        <v>0</v>
      </c>
      <c r="K76" s="164"/>
    </row>
    <row r="77" spans="2:11" s="8" customFormat="1" ht="19.9" customHeight="1">
      <c r="B77" s="158"/>
      <c r="C77" s="159"/>
      <c r="D77" s="160" t="s">
        <v>128</v>
      </c>
      <c r="E77" s="161"/>
      <c r="F77" s="161"/>
      <c r="G77" s="161"/>
      <c r="H77" s="161"/>
      <c r="I77" s="162"/>
      <c r="J77" s="163">
        <f>J412</f>
        <v>0</v>
      </c>
      <c r="K77" s="164"/>
    </row>
    <row r="78" spans="2:11" s="1" customFormat="1" ht="21.75" customHeight="1">
      <c r="B78" s="41"/>
      <c r="C78" s="42"/>
      <c r="D78" s="42"/>
      <c r="E78" s="42"/>
      <c r="F78" s="42"/>
      <c r="G78" s="42"/>
      <c r="H78" s="42"/>
      <c r="I78" s="119"/>
      <c r="J78" s="42"/>
      <c r="K78" s="45"/>
    </row>
    <row r="79" spans="2:11" s="1" customFormat="1" ht="6.95" customHeight="1">
      <c r="B79" s="56"/>
      <c r="C79" s="57"/>
      <c r="D79" s="57"/>
      <c r="E79" s="57"/>
      <c r="F79" s="57"/>
      <c r="G79" s="57"/>
      <c r="H79" s="57"/>
      <c r="I79" s="141"/>
      <c r="J79" s="57"/>
      <c r="K79" s="58"/>
    </row>
    <row r="83" spans="2:12" s="1" customFormat="1" ht="6.95" customHeight="1">
      <c r="B83" s="59"/>
      <c r="C83" s="60"/>
      <c r="D83" s="60"/>
      <c r="E83" s="60"/>
      <c r="F83" s="60"/>
      <c r="G83" s="60"/>
      <c r="H83" s="60"/>
      <c r="I83" s="144"/>
      <c r="J83" s="60"/>
      <c r="K83" s="60"/>
      <c r="L83" s="61"/>
    </row>
    <row r="84" spans="2:12" s="1" customFormat="1" ht="36.95" customHeight="1">
      <c r="B84" s="41"/>
      <c r="C84" s="62" t="s">
        <v>129</v>
      </c>
      <c r="D84" s="63"/>
      <c r="E84" s="63"/>
      <c r="F84" s="63"/>
      <c r="G84" s="63"/>
      <c r="H84" s="63"/>
      <c r="I84" s="165"/>
      <c r="J84" s="63"/>
      <c r="K84" s="63"/>
      <c r="L84" s="61"/>
    </row>
    <row r="85" spans="2:12" s="1" customFormat="1" ht="6.95" customHeight="1">
      <c r="B85" s="41"/>
      <c r="C85" s="63"/>
      <c r="D85" s="63"/>
      <c r="E85" s="63"/>
      <c r="F85" s="63"/>
      <c r="G85" s="63"/>
      <c r="H85" s="63"/>
      <c r="I85" s="165"/>
      <c r="J85" s="63"/>
      <c r="K85" s="63"/>
      <c r="L85" s="61"/>
    </row>
    <row r="86" spans="2:12" s="1" customFormat="1" ht="14.45" customHeight="1">
      <c r="B86" s="41"/>
      <c r="C86" s="65" t="s">
        <v>18</v>
      </c>
      <c r="D86" s="63"/>
      <c r="E86" s="63"/>
      <c r="F86" s="63"/>
      <c r="G86" s="63"/>
      <c r="H86" s="63"/>
      <c r="I86" s="165"/>
      <c r="J86" s="63"/>
      <c r="K86" s="63"/>
      <c r="L86" s="61"/>
    </row>
    <row r="87" spans="2:12" s="1" customFormat="1" ht="16.5" customHeight="1">
      <c r="B87" s="41"/>
      <c r="C87" s="63"/>
      <c r="D87" s="63"/>
      <c r="E87" s="376" t="str">
        <f>E7</f>
        <v xml:space="preserve"> Dům č.p. 159, ul. Komenského - výměna odpadního potrubí a zdravotechniky</v>
      </c>
      <c r="F87" s="377"/>
      <c r="G87" s="377"/>
      <c r="H87" s="377"/>
      <c r="I87" s="165"/>
      <c r="J87" s="63"/>
      <c r="K87" s="63"/>
      <c r="L87" s="61"/>
    </row>
    <row r="88" spans="2:12" s="1" customFormat="1" ht="14.45" customHeight="1">
      <c r="B88" s="41"/>
      <c r="C88" s="65" t="s">
        <v>99</v>
      </c>
      <c r="D88" s="63"/>
      <c r="E88" s="63"/>
      <c r="F88" s="63"/>
      <c r="G88" s="63"/>
      <c r="H88" s="63"/>
      <c r="I88" s="165"/>
      <c r="J88" s="63"/>
      <c r="K88" s="63"/>
      <c r="L88" s="61"/>
    </row>
    <row r="89" spans="2:12" s="1" customFormat="1" ht="17.25" customHeight="1">
      <c r="B89" s="41"/>
      <c r="C89" s="63"/>
      <c r="D89" s="63"/>
      <c r="E89" s="351" t="str">
        <f>E9</f>
        <v>1 - Etapa č.1 - stoupací  potrubí</v>
      </c>
      <c r="F89" s="378"/>
      <c r="G89" s="378"/>
      <c r="H89" s="378"/>
      <c r="I89" s="165"/>
      <c r="J89" s="63"/>
      <c r="K89" s="63"/>
      <c r="L89" s="61"/>
    </row>
    <row r="90" spans="2:12" s="1" customFormat="1" ht="6.95" customHeight="1">
      <c r="B90" s="41"/>
      <c r="C90" s="63"/>
      <c r="D90" s="63"/>
      <c r="E90" s="63"/>
      <c r="F90" s="63"/>
      <c r="G90" s="63"/>
      <c r="H90" s="63"/>
      <c r="I90" s="165"/>
      <c r="J90" s="63"/>
      <c r="K90" s="63"/>
      <c r="L90" s="61"/>
    </row>
    <row r="91" spans="2:12" s="1" customFormat="1" ht="18" customHeight="1">
      <c r="B91" s="41"/>
      <c r="C91" s="65" t="s">
        <v>24</v>
      </c>
      <c r="D91" s="63"/>
      <c r="E91" s="63"/>
      <c r="F91" s="166" t="str">
        <f>F12</f>
        <v xml:space="preserve"> </v>
      </c>
      <c r="G91" s="63"/>
      <c r="H91" s="63"/>
      <c r="I91" s="167" t="s">
        <v>26</v>
      </c>
      <c r="J91" s="73" t="str">
        <f>IF(J12="","",J12)</f>
        <v>15.7.2017</v>
      </c>
      <c r="K91" s="63"/>
      <c r="L91" s="61"/>
    </row>
    <row r="92" spans="2:12" s="1" customFormat="1" ht="6.95" customHeight="1">
      <c r="B92" s="41"/>
      <c r="C92" s="63"/>
      <c r="D92" s="63"/>
      <c r="E92" s="63"/>
      <c r="F92" s="63"/>
      <c r="G92" s="63"/>
      <c r="H92" s="63"/>
      <c r="I92" s="165"/>
      <c r="J92" s="63"/>
      <c r="K92" s="63"/>
      <c r="L92" s="61"/>
    </row>
    <row r="93" spans="2:12" s="1" customFormat="1" ht="13.5">
      <c r="B93" s="41"/>
      <c r="C93" s="65" t="s">
        <v>32</v>
      </c>
      <c r="D93" s="63"/>
      <c r="E93" s="63"/>
      <c r="F93" s="166" t="str">
        <f>E15</f>
        <v>statutární město Frýdek - Místek,Radniční 1148</v>
      </c>
      <c r="G93" s="63"/>
      <c r="H93" s="63"/>
      <c r="I93" s="167" t="s">
        <v>39</v>
      </c>
      <c r="J93" s="166" t="str">
        <f>E21</f>
        <v>TZB PROJEKT Ing.Jiří Kolář,Anenská 121,Bohumín</v>
      </c>
      <c r="K93" s="63"/>
      <c r="L93" s="61"/>
    </row>
    <row r="94" spans="2:12" s="1" customFormat="1" ht="14.45" customHeight="1">
      <c r="B94" s="41"/>
      <c r="C94" s="65" t="s">
        <v>37</v>
      </c>
      <c r="D94" s="63"/>
      <c r="E94" s="63"/>
      <c r="F94" s="166" t="str">
        <f>IF(E18="","",E18)</f>
        <v/>
      </c>
      <c r="G94" s="63"/>
      <c r="H94" s="63"/>
      <c r="I94" s="165"/>
      <c r="J94" s="63"/>
      <c r="K94" s="63"/>
      <c r="L94" s="61"/>
    </row>
    <row r="95" spans="2:12" s="1" customFormat="1" ht="10.35" customHeight="1">
      <c r="B95" s="41"/>
      <c r="C95" s="63"/>
      <c r="D95" s="63"/>
      <c r="E95" s="63"/>
      <c r="F95" s="63"/>
      <c r="G95" s="63"/>
      <c r="H95" s="63"/>
      <c r="I95" s="165"/>
      <c r="J95" s="63"/>
      <c r="K95" s="63"/>
      <c r="L95" s="61"/>
    </row>
    <row r="96" spans="2:20" s="9" customFormat="1" ht="29.25" customHeight="1">
      <c r="B96" s="168"/>
      <c r="C96" s="169" t="s">
        <v>130</v>
      </c>
      <c r="D96" s="170" t="s">
        <v>63</v>
      </c>
      <c r="E96" s="170" t="s">
        <v>59</v>
      </c>
      <c r="F96" s="170" t="s">
        <v>131</v>
      </c>
      <c r="G96" s="170" t="s">
        <v>132</v>
      </c>
      <c r="H96" s="170" t="s">
        <v>133</v>
      </c>
      <c r="I96" s="171" t="s">
        <v>134</v>
      </c>
      <c r="J96" s="170" t="s">
        <v>105</v>
      </c>
      <c r="K96" s="172" t="s">
        <v>135</v>
      </c>
      <c r="L96" s="173"/>
      <c r="M96" s="81" t="s">
        <v>136</v>
      </c>
      <c r="N96" s="82" t="s">
        <v>48</v>
      </c>
      <c r="O96" s="82" t="s">
        <v>137</v>
      </c>
      <c r="P96" s="82" t="s">
        <v>138</v>
      </c>
      <c r="Q96" s="82" t="s">
        <v>139</v>
      </c>
      <c r="R96" s="82" t="s">
        <v>140</v>
      </c>
      <c r="S96" s="82" t="s">
        <v>141</v>
      </c>
      <c r="T96" s="83" t="s">
        <v>142</v>
      </c>
    </row>
    <row r="97" spans="2:63" s="1" customFormat="1" ht="29.25" customHeight="1">
      <c r="B97" s="41"/>
      <c r="C97" s="87" t="s">
        <v>106</v>
      </c>
      <c r="D97" s="63"/>
      <c r="E97" s="63"/>
      <c r="F97" s="63"/>
      <c r="G97" s="63"/>
      <c r="H97" s="63"/>
      <c r="I97" s="165"/>
      <c r="J97" s="174">
        <f>BK97</f>
        <v>0</v>
      </c>
      <c r="K97" s="63"/>
      <c r="L97" s="61"/>
      <c r="M97" s="84"/>
      <c r="N97" s="85"/>
      <c r="O97" s="85"/>
      <c r="P97" s="175">
        <f>P98+P201+P392+P400</f>
        <v>0</v>
      </c>
      <c r="Q97" s="85"/>
      <c r="R97" s="175">
        <f>R98+R201+R392+R400</f>
        <v>61.108548</v>
      </c>
      <c r="S97" s="85"/>
      <c r="T97" s="176">
        <f>T98+T201+T392+T400</f>
        <v>125.43066</v>
      </c>
      <c r="AT97" s="23" t="s">
        <v>77</v>
      </c>
      <c r="AU97" s="23" t="s">
        <v>107</v>
      </c>
      <c r="BK97" s="177">
        <f>BK98+BK201+BK392+BK400</f>
        <v>0</v>
      </c>
    </row>
    <row r="98" spans="2:63" s="10" customFormat="1" ht="37.35" customHeight="1">
      <c r="B98" s="178"/>
      <c r="C98" s="179"/>
      <c r="D98" s="180" t="s">
        <v>77</v>
      </c>
      <c r="E98" s="181" t="s">
        <v>143</v>
      </c>
      <c r="F98" s="181" t="s">
        <v>144</v>
      </c>
      <c r="G98" s="179"/>
      <c r="H98" s="179"/>
      <c r="I98" s="182"/>
      <c r="J98" s="183">
        <f>BK98</f>
        <v>0</v>
      </c>
      <c r="K98" s="179"/>
      <c r="L98" s="184"/>
      <c r="M98" s="185"/>
      <c r="N98" s="186"/>
      <c r="O98" s="186"/>
      <c r="P98" s="187">
        <f>P99+P113+P118+P136+P145+P180+P198</f>
        <v>0</v>
      </c>
      <c r="Q98" s="186"/>
      <c r="R98" s="187">
        <f>R99+R113+R118+R136+R145+R180+R198</f>
        <v>35.150318</v>
      </c>
      <c r="S98" s="186"/>
      <c r="T98" s="188">
        <f>T99+T113+T118+T136+T145+T180+T198</f>
        <v>50.241</v>
      </c>
      <c r="AR98" s="189" t="s">
        <v>83</v>
      </c>
      <c r="AT98" s="190" t="s">
        <v>77</v>
      </c>
      <c r="AU98" s="190" t="s">
        <v>78</v>
      </c>
      <c r="AY98" s="189" t="s">
        <v>145</v>
      </c>
      <c r="BK98" s="191">
        <f>BK99+BK113+BK118+BK136+BK145+BK180+BK198</f>
        <v>0</v>
      </c>
    </row>
    <row r="99" spans="2:63" s="10" customFormat="1" ht="19.9" customHeight="1">
      <c r="B99" s="178"/>
      <c r="C99" s="179"/>
      <c r="D99" s="180" t="s">
        <v>77</v>
      </c>
      <c r="E99" s="192" t="s">
        <v>146</v>
      </c>
      <c r="F99" s="192" t="s">
        <v>147</v>
      </c>
      <c r="G99" s="179"/>
      <c r="H99" s="179"/>
      <c r="I99" s="182"/>
      <c r="J99" s="193">
        <f>BK99</f>
        <v>0</v>
      </c>
      <c r="K99" s="179"/>
      <c r="L99" s="184"/>
      <c r="M99" s="185"/>
      <c r="N99" s="186"/>
      <c r="O99" s="186"/>
      <c r="P99" s="187">
        <f>SUM(P100:P112)</f>
        <v>0</v>
      </c>
      <c r="Q99" s="186"/>
      <c r="R99" s="187">
        <f>SUM(R100:R112)</f>
        <v>24.250826</v>
      </c>
      <c r="S99" s="186"/>
      <c r="T99" s="188">
        <f>SUM(T100:T112)</f>
        <v>0</v>
      </c>
      <c r="AR99" s="189" t="s">
        <v>83</v>
      </c>
      <c r="AT99" s="190" t="s">
        <v>77</v>
      </c>
      <c r="AU99" s="190" t="s">
        <v>83</v>
      </c>
      <c r="AY99" s="189" t="s">
        <v>145</v>
      </c>
      <c r="BK99" s="191">
        <f>SUM(BK100:BK112)</f>
        <v>0</v>
      </c>
    </row>
    <row r="100" spans="2:65" s="1" customFormat="1" ht="25.5" customHeight="1">
      <c r="B100" s="41"/>
      <c r="C100" s="194" t="s">
        <v>83</v>
      </c>
      <c r="D100" s="194" t="s">
        <v>148</v>
      </c>
      <c r="E100" s="195" t="s">
        <v>149</v>
      </c>
      <c r="F100" s="196" t="s">
        <v>150</v>
      </c>
      <c r="G100" s="197" t="s">
        <v>151</v>
      </c>
      <c r="H100" s="198">
        <v>17</v>
      </c>
      <c r="I100" s="199"/>
      <c r="J100" s="200">
        <f>ROUND(I100*H100,2)</f>
        <v>0</v>
      </c>
      <c r="K100" s="196" t="s">
        <v>152</v>
      </c>
      <c r="L100" s="61"/>
      <c r="M100" s="201" t="s">
        <v>34</v>
      </c>
      <c r="N100" s="202" t="s">
        <v>50</v>
      </c>
      <c r="O100" s="42"/>
      <c r="P100" s="203">
        <f>O100*H100</f>
        <v>0</v>
      </c>
      <c r="Q100" s="203">
        <v>0.02391</v>
      </c>
      <c r="R100" s="203">
        <f>Q100*H100</f>
        <v>0.40647</v>
      </c>
      <c r="S100" s="203">
        <v>0</v>
      </c>
      <c r="T100" s="204">
        <f>S100*H100</f>
        <v>0</v>
      </c>
      <c r="AR100" s="23" t="s">
        <v>153</v>
      </c>
      <c r="AT100" s="23" t="s">
        <v>148</v>
      </c>
      <c r="AU100" s="23" t="s">
        <v>87</v>
      </c>
      <c r="AY100" s="23" t="s">
        <v>145</v>
      </c>
      <c r="BE100" s="205">
        <f>IF(N100="základní",J100,0)</f>
        <v>0</v>
      </c>
      <c r="BF100" s="205">
        <f>IF(N100="snížená",J100,0)</f>
        <v>0</v>
      </c>
      <c r="BG100" s="205">
        <f>IF(N100="zákl. přenesená",J100,0)</f>
        <v>0</v>
      </c>
      <c r="BH100" s="205">
        <f>IF(N100="sníž. přenesená",J100,0)</f>
        <v>0</v>
      </c>
      <c r="BI100" s="205">
        <f>IF(N100="nulová",J100,0)</f>
        <v>0</v>
      </c>
      <c r="BJ100" s="23" t="s">
        <v>87</v>
      </c>
      <c r="BK100" s="205">
        <f>ROUND(I100*H100,2)</f>
        <v>0</v>
      </c>
      <c r="BL100" s="23" t="s">
        <v>153</v>
      </c>
      <c r="BM100" s="23" t="s">
        <v>154</v>
      </c>
    </row>
    <row r="101" spans="2:51" s="11" customFormat="1" ht="13.5">
      <c r="B101" s="206"/>
      <c r="C101" s="207"/>
      <c r="D101" s="208" t="s">
        <v>155</v>
      </c>
      <c r="E101" s="209" t="s">
        <v>34</v>
      </c>
      <c r="F101" s="210" t="s">
        <v>156</v>
      </c>
      <c r="G101" s="207"/>
      <c r="H101" s="209" t="s">
        <v>34</v>
      </c>
      <c r="I101" s="211"/>
      <c r="J101" s="207"/>
      <c r="K101" s="207"/>
      <c r="L101" s="212"/>
      <c r="M101" s="213"/>
      <c r="N101" s="214"/>
      <c r="O101" s="214"/>
      <c r="P101" s="214"/>
      <c r="Q101" s="214"/>
      <c r="R101" s="214"/>
      <c r="S101" s="214"/>
      <c r="T101" s="215"/>
      <c r="AT101" s="216" t="s">
        <v>155</v>
      </c>
      <c r="AU101" s="216" t="s">
        <v>87</v>
      </c>
      <c r="AV101" s="11" t="s">
        <v>83</v>
      </c>
      <c r="AW101" s="11" t="s">
        <v>41</v>
      </c>
      <c r="AX101" s="11" t="s">
        <v>78</v>
      </c>
      <c r="AY101" s="216" t="s">
        <v>145</v>
      </c>
    </row>
    <row r="102" spans="2:51" s="12" customFormat="1" ht="13.5">
      <c r="B102" s="217"/>
      <c r="C102" s="218"/>
      <c r="D102" s="208" t="s">
        <v>155</v>
      </c>
      <c r="E102" s="219" t="s">
        <v>34</v>
      </c>
      <c r="F102" s="220" t="s">
        <v>157</v>
      </c>
      <c r="G102" s="218"/>
      <c r="H102" s="221">
        <v>17</v>
      </c>
      <c r="I102" s="222"/>
      <c r="J102" s="218"/>
      <c r="K102" s="218"/>
      <c r="L102" s="223"/>
      <c r="M102" s="224"/>
      <c r="N102" s="225"/>
      <c r="O102" s="225"/>
      <c r="P102" s="225"/>
      <c r="Q102" s="225"/>
      <c r="R102" s="225"/>
      <c r="S102" s="225"/>
      <c r="T102" s="226"/>
      <c r="AT102" s="227" t="s">
        <v>155</v>
      </c>
      <c r="AU102" s="227" t="s">
        <v>87</v>
      </c>
      <c r="AV102" s="12" t="s">
        <v>87</v>
      </c>
      <c r="AW102" s="12" t="s">
        <v>41</v>
      </c>
      <c r="AX102" s="12" t="s">
        <v>78</v>
      </c>
      <c r="AY102" s="227" t="s">
        <v>145</v>
      </c>
    </row>
    <row r="103" spans="2:51" s="13" customFormat="1" ht="13.5">
      <c r="B103" s="228"/>
      <c r="C103" s="229"/>
      <c r="D103" s="208" t="s">
        <v>155</v>
      </c>
      <c r="E103" s="230" t="s">
        <v>34</v>
      </c>
      <c r="F103" s="231" t="s">
        <v>158</v>
      </c>
      <c r="G103" s="229"/>
      <c r="H103" s="232">
        <v>17</v>
      </c>
      <c r="I103" s="233"/>
      <c r="J103" s="229"/>
      <c r="K103" s="229"/>
      <c r="L103" s="234"/>
      <c r="M103" s="235"/>
      <c r="N103" s="236"/>
      <c r="O103" s="236"/>
      <c r="P103" s="236"/>
      <c r="Q103" s="236"/>
      <c r="R103" s="236"/>
      <c r="S103" s="236"/>
      <c r="T103" s="237"/>
      <c r="AT103" s="238" t="s">
        <v>155</v>
      </c>
      <c r="AU103" s="238" t="s">
        <v>87</v>
      </c>
      <c r="AV103" s="13" t="s">
        <v>153</v>
      </c>
      <c r="AW103" s="13" t="s">
        <v>41</v>
      </c>
      <c r="AX103" s="13" t="s">
        <v>83</v>
      </c>
      <c r="AY103" s="238" t="s">
        <v>145</v>
      </c>
    </row>
    <row r="104" spans="2:65" s="1" customFormat="1" ht="25.5" customHeight="1">
      <c r="B104" s="41"/>
      <c r="C104" s="194" t="s">
        <v>159</v>
      </c>
      <c r="D104" s="194" t="s">
        <v>148</v>
      </c>
      <c r="E104" s="195" t="s">
        <v>160</v>
      </c>
      <c r="F104" s="196" t="s">
        <v>161</v>
      </c>
      <c r="G104" s="197" t="s">
        <v>162</v>
      </c>
      <c r="H104" s="198">
        <v>94</v>
      </c>
      <c r="I104" s="199"/>
      <c r="J104" s="200">
        <f>ROUND(I104*H104,2)</f>
        <v>0</v>
      </c>
      <c r="K104" s="196" t="s">
        <v>152</v>
      </c>
      <c r="L104" s="61"/>
      <c r="M104" s="201" t="s">
        <v>34</v>
      </c>
      <c r="N104" s="202" t="s">
        <v>50</v>
      </c>
      <c r="O104" s="42"/>
      <c r="P104" s="203">
        <f>O104*H104</f>
        <v>0</v>
      </c>
      <c r="Q104" s="203">
        <v>0.25365</v>
      </c>
      <c r="R104" s="203">
        <f>Q104*H104</f>
        <v>23.8431</v>
      </c>
      <c r="S104" s="203">
        <v>0</v>
      </c>
      <c r="T104" s="204">
        <f>S104*H104</f>
        <v>0</v>
      </c>
      <c r="AR104" s="23" t="s">
        <v>153</v>
      </c>
      <c r="AT104" s="23" t="s">
        <v>148</v>
      </c>
      <c r="AU104" s="23" t="s">
        <v>87</v>
      </c>
      <c r="AY104" s="23" t="s">
        <v>145</v>
      </c>
      <c r="BE104" s="205">
        <f>IF(N104="základní",J104,0)</f>
        <v>0</v>
      </c>
      <c r="BF104" s="205">
        <f>IF(N104="snížená",J104,0)</f>
        <v>0</v>
      </c>
      <c r="BG104" s="205">
        <f>IF(N104="zákl. přenesená",J104,0)</f>
        <v>0</v>
      </c>
      <c r="BH104" s="205">
        <f>IF(N104="sníž. přenesená",J104,0)</f>
        <v>0</v>
      </c>
      <c r="BI104" s="205">
        <f>IF(N104="nulová",J104,0)</f>
        <v>0</v>
      </c>
      <c r="BJ104" s="23" t="s">
        <v>87</v>
      </c>
      <c r="BK104" s="205">
        <f>ROUND(I104*H104,2)</f>
        <v>0</v>
      </c>
      <c r="BL104" s="23" t="s">
        <v>153</v>
      </c>
      <c r="BM104" s="23" t="s">
        <v>163</v>
      </c>
    </row>
    <row r="105" spans="2:51" s="11" customFormat="1" ht="13.5">
      <c r="B105" s="206"/>
      <c r="C105" s="207"/>
      <c r="D105" s="208" t="s">
        <v>155</v>
      </c>
      <c r="E105" s="209" t="s">
        <v>34</v>
      </c>
      <c r="F105" s="210" t="s">
        <v>164</v>
      </c>
      <c r="G105" s="207"/>
      <c r="H105" s="209" t="s">
        <v>34</v>
      </c>
      <c r="I105" s="211"/>
      <c r="J105" s="207"/>
      <c r="K105" s="207"/>
      <c r="L105" s="212"/>
      <c r="M105" s="213"/>
      <c r="N105" s="214"/>
      <c r="O105" s="214"/>
      <c r="P105" s="214"/>
      <c r="Q105" s="214"/>
      <c r="R105" s="214"/>
      <c r="S105" s="214"/>
      <c r="T105" s="215"/>
      <c r="AT105" s="216" t="s">
        <v>155</v>
      </c>
      <c r="AU105" s="216" t="s">
        <v>87</v>
      </c>
      <c r="AV105" s="11" t="s">
        <v>83</v>
      </c>
      <c r="AW105" s="11" t="s">
        <v>41</v>
      </c>
      <c r="AX105" s="11" t="s">
        <v>78</v>
      </c>
      <c r="AY105" s="216" t="s">
        <v>145</v>
      </c>
    </row>
    <row r="106" spans="2:51" s="12" customFormat="1" ht="13.5">
      <c r="B106" s="217"/>
      <c r="C106" s="218"/>
      <c r="D106" s="208" t="s">
        <v>155</v>
      </c>
      <c r="E106" s="219" t="s">
        <v>34</v>
      </c>
      <c r="F106" s="220" t="s">
        <v>165</v>
      </c>
      <c r="G106" s="218"/>
      <c r="H106" s="221">
        <v>94</v>
      </c>
      <c r="I106" s="222"/>
      <c r="J106" s="218"/>
      <c r="K106" s="218"/>
      <c r="L106" s="223"/>
      <c r="M106" s="224"/>
      <c r="N106" s="225"/>
      <c r="O106" s="225"/>
      <c r="P106" s="225"/>
      <c r="Q106" s="225"/>
      <c r="R106" s="225"/>
      <c r="S106" s="225"/>
      <c r="T106" s="226"/>
      <c r="AT106" s="227" t="s">
        <v>155</v>
      </c>
      <c r="AU106" s="227" t="s">
        <v>87</v>
      </c>
      <c r="AV106" s="12" t="s">
        <v>87</v>
      </c>
      <c r="AW106" s="12" t="s">
        <v>41</v>
      </c>
      <c r="AX106" s="12" t="s">
        <v>78</v>
      </c>
      <c r="AY106" s="227" t="s">
        <v>145</v>
      </c>
    </row>
    <row r="107" spans="2:51" s="13" customFormat="1" ht="13.5">
      <c r="B107" s="228"/>
      <c r="C107" s="229"/>
      <c r="D107" s="208" t="s">
        <v>155</v>
      </c>
      <c r="E107" s="230" t="s">
        <v>34</v>
      </c>
      <c r="F107" s="231" t="s">
        <v>158</v>
      </c>
      <c r="G107" s="229"/>
      <c r="H107" s="232">
        <v>94</v>
      </c>
      <c r="I107" s="233"/>
      <c r="J107" s="229"/>
      <c r="K107" s="229"/>
      <c r="L107" s="234"/>
      <c r="M107" s="235"/>
      <c r="N107" s="236"/>
      <c r="O107" s="236"/>
      <c r="P107" s="236"/>
      <c r="Q107" s="236"/>
      <c r="R107" s="236"/>
      <c r="S107" s="236"/>
      <c r="T107" s="237"/>
      <c r="AT107" s="238" t="s">
        <v>155</v>
      </c>
      <c r="AU107" s="238" t="s">
        <v>87</v>
      </c>
      <c r="AV107" s="13" t="s">
        <v>153</v>
      </c>
      <c r="AW107" s="13" t="s">
        <v>41</v>
      </c>
      <c r="AX107" s="13" t="s">
        <v>83</v>
      </c>
      <c r="AY107" s="238" t="s">
        <v>145</v>
      </c>
    </row>
    <row r="108" spans="2:65" s="1" customFormat="1" ht="16.5" customHeight="1">
      <c r="B108" s="41"/>
      <c r="C108" s="194" t="s">
        <v>87</v>
      </c>
      <c r="D108" s="194" t="s">
        <v>148</v>
      </c>
      <c r="E108" s="195" t="s">
        <v>166</v>
      </c>
      <c r="F108" s="196" t="s">
        <v>167</v>
      </c>
      <c r="G108" s="197" t="s">
        <v>168</v>
      </c>
      <c r="H108" s="198">
        <v>15.7</v>
      </c>
      <c r="I108" s="199"/>
      <c r="J108" s="200">
        <f>ROUND(I108*H108,2)</f>
        <v>0</v>
      </c>
      <c r="K108" s="196" t="s">
        <v>152</v>
      </c>
      <c r="L108" s="61"/>
      <c r="M108" s="201" t="s">
        <v>34</v>
      </c>
      <c r="N108" s="202" t="s">
        <v>50</v>
      </c>
      <c r="O108" s="42"/>
      <c r="P108" s="203">
        <f>O108*H108</f>
        <v>0</v>
      </c>
      <c r="Q108" s="203">
        <v>8E-05</v>
      </c>
      <c r="R108" s="203">
        <f>Q108*H108</f>
        <v>0.001256</v>
      </c>
      <c r="S108" s="203">
        <v>0</v>
      </c>
      <c r="T108" s="204">
        <f>S108*H108</f>
        <v>0</v>
      </c>
      <c r="AR108" s="23" t="s">
        <v>153</v>
      </c>
      <c r="AT108" s="23" t="s">
        <v>148</v>
      </c>
      <c r="AU108" s="23" t="s">
        <v>87</v>
      </c>
      <c r="AY108" s="23" t="s">
        <v>145</v>
      </c>
      <c r="BE108" s="205">
        <f>IF(N108="základní",J108,0)</f>
        <v>0</v>
      </c>
      <c r="BF108" s="205">
        <f>IF(N108="snížená",J108,0)</f>
        <v>0</v>
      </c>
      <c r="BG108" s="205">
        <f>IF(N108="zákl. přenesená",J108,0)</f>
        <v>0</v>
      </c>
      <c r="BH108" s="205">
        <f>IF(N108="sníž. přenesená",J108,0)</f>
        <v>0</v>
      </c>
      <c r="BI108" s="205">
        <f>IF(N108="nulová",J108,0)</f>
        <v>0</v>
      </c>
      <c r="BJ108" s="23" t="s">
        <v>87</v>
      </c>
      <c r="BK108" s="205">
        <f>ROUND(I108*H108,2)</f>
        <v>0</v>
      </c>
      <c r="BL108" s="23" t="s">
        <v>153</v>
      </c>
      <c r="BM108" s="23" t="s">
        <v>169</v>
      </c>
    </row>
    <row r="109" spans="2:47" s="1" customFormat="1" ht="54">
      <c r="B109" s="41"/>
      <c r="C109" s="63"/>
      <c r="D109" s="208" t="s">
        <v>170</v>
      </c>
      <c r="E109" s="63"/>
      <c r="F109" s="239" t="s">
        <v>171</v>
      </c>
      <c r="G109" s="63"/>
      <c r="H109" s="63"/>
      <c r="I109" s="165"/>
      <c r="J109" s="63"/>
      <c r="K109" s="63"/>
      <c r="L109" s="61"/>
      <c r="M109" s="240"/>
      <c r="N109" s="42"/>
      <c r="O109" s="42"/>
      <c r="P109" s="42"/>
      <c r="Q109" s="42"/>
      <c r="R109" s="42"/>
      <c r="S109" s="42"/>
      <c r="T109" s="78"/>
      <c r="AT109" s="23" t="s">
        <v>170</v>
      </c>
      <c r="AU109" s="23" t="s">
        <v>87</v>
      </c>
    </row>
    <row r="110" spans="2:51" s="11" customFormat="1" ht="13.5">
      <c r="B110" s="206"/>
      <c r="C110" s="207"/>
      <c r="D110" s="208" t="s">
        <v>155</v>
      </c>
      <c r="E110" s="209" t="s">
        <v>34</v>
      </c>
      <c r="F110" s="210" t="s">
        <v>172</v>
      </c>
      <c r="G110" s="207"/>
      <c r="H110" s="209" t="s">
        <v>34</v>
      </c>
      <c r="I110" s="211"/>
      <c r="J110" s="207"/>
      <c r="K110" s="207"/>
      <c r="L110" s="212"/>
      <c r="M110" s="213"/>
      <c r="N110" s="214"/>
      <c r="O110" s="214"/>
      <c r="P110" s="214"/>
      <c r="Q110" s="214"/>
      <c r="R110" s="214"/>
      <c r="S110" s="214"/>
      <c r="T110" s="215"/>
      <c r="AT110" s="216" t="s">
        <v>155</v>
      </c>
      <c r="AU110" s="216" t="s">
        <v>87</v>
      </c>
      <c r="AV110" s="11" t="s">
        <v>83</v>
      </c>
      <c r="AW110" s="11" t="s">
        <v>41</v>
      </c>
      <c r="AX110" s="11" t="s">
        <v>78</v>
      </c>
      <c r="AY110" s="216" t="s">
        <v>145</v>
      </c>
    </row>
    <row r="111" spans="2:51" s="12" customFormat="1" ht="13.5">
      <c r="B111" s="217"/>
      <c r="C111" s="218"/>
      <c r="D111" s="208" t="s">
        <v>155</v>
      </c>
      <c r="E111" s="219" t="s">
        <v>34</v>
      </c>
      <c r="F111" s="220" t="s">
        <v>173</v>
      </c>
      <c r="G111" s="218"/>
      <c r="H111" s="221">
        <v>15.7</v>
      </c>
      <c r="I111" s="222"/>
      <c r="J111" s="218"/>
      <c r="K111" s="218"/>
      <c r="L111" s="223"/>
      <c r="M111" s="224"/>
      <c r="N111" s="225"/>
      <c r="O111" s="225"/>
      <c r="P111" s="225"/>
      <c r="Q111" s="225"/>
      <c r="R111" s="225"/>
      <c r="S111" s="225"/>
      <c r="T111" s="226"/>
      <c r="AT111" s="227" t="s">
        <v>155</v>
      </c>
      <c r="AU111" s="227" t="s">
        <v>87</v>
      </c>
      <c r="AV111" s="12" t="s">
        <v>87</v>
      </c>
      <c r="AW111" s="12" t="s">
        <v>41</v>
      </c>
      <c r="AX111" s="12" t="s">
        <v>78</v>
      </c>
      <c r="AY111" s="227" t="s">
        <v>145</v>
      </c>
    </row>
    <row r="112" spans="2:51" s="13" customFormat="1" ht="13.5">
      <c r="B112" s="228"/>
      <c r="C112" s="229"/>
      <c r="D112" s="208" t="s">
        <v>155</v>
      </c>
      <c r="E112" s="230" t="s">
        <v>34</v>
      </c>
      <c r="F112" s="231" t="s">
        <v>158</v>
      </c>
      <c r="G112" s="229"/>
      <c r="H112" s="232">
        <v>15.7</v>
      </c>
      <c r="I112" s="233"/>
      <c r="J112" s="229"/>
      <c r="K112" s="229"/>
      <c r="L112" s="234"/>
      <c r="M112" s="235"/>
      <c r="N112" s="236"/>
      <c r="O112" s="236"/>
      <c r="P112" s="236"/>
      <c r="Q112" s="236"/>
      <c r="R112" s="236"/>
      <c r="S112" s="236"/>
      <c r="T112" s="237"/>
      <c r="AT112" s="238" t="s">
        <v>155</v>
      </c>
      <c r="AU112" s="238" t="s">
        <v>87</v>
      </c>
      <c r="AV112" s="13" t="s">
        <v>153</v>
      </c>
      <c r="AW112" s="13" t="s">
        <v>41</v>
      </c>
      <c r="AX112" s="13" t="s">
        <v>83</v>
      </c>
      <c r="AY112" s="238" t="s">
        <v>145</v>
      </c>
    </row>
    <row r="113" spans="2:63" s="10" customFormat="1" ht="29.85" customHeight="1">
      <c r="B113" s="178"/>
      <c r="C113" s="179"/>
      <c r="D113" s="180" t="s">
        <v>77</v>
      </c>
      <c r="E113" s="192" t="s">
        <v>153</v>
      </c>
      <c r="F113" s="192" t="s">
        <v>174</v>
      </c>
      <c r="G113" s="179"/>
      <c r="H113" s="179"/>
      <c r="I113" s="182"/>
      <c r="J113" s="193">
        <f>BK113</f>
        <v>0</v>
      </c>
      <c r="K113" s="179"/>
      <c r="L113" s="184"/>
      <c r="M113" s="185"/>
      <c r="N113" s="186"/>
      <c r="O113" s="186"/>
      <c r="P113" s="187">
        <f>SUM(P114:P117)</f>
        <v>0</v>
      </c>
      <c r="Q113" s="186"/>
      <c r="R113" s="187">
        <f>SUM(R114:R117)</f>
        <v>0.1576</v>
      </c>
      <c r="S113" s="186"/>
      <c r="T113" s="188">
        <f>SUM(T114:T117)</f>
        <v>0</v>
      </c>
      <c r="AR113" s="189" t="s">
        <v>83</v>
      </c>
      <c r="AT113" s="190" t="s">
        <v>77</v>
      </c>
      <c r="AU113" s="190" t="s">
        <v>83</v>
      </c>
      <c r="AY113" s="189" t="s">
        <v>145</v>
      </c>
      <c r="BK113" s="191">
        <f>SUM(BK114:BK117)</f>
        <v>0</v>
      </c>
    </row>
    <row r="114" spans="2:65" s="1" customFormat="1" ht="38.25" customHeight="1">
      <c r="B114" s="41"/>
      <c r="C114" s="194" t="s">
        <v>146</v>
      </c>
      <c r="D114" s="194" t="s">
        <v>148</v>
      </c>
      <c r="E114" s="195" t="s">
        <v>175</v>
      </c>
      <c r="F114" s="196" t="s">
        <v>176</v>
      </c>
      <c r="G114" s="197" t="s">
        <v>151</v>
      </c>
      <c r="H114" s="198">
        <v>8</v>
      </c>
      <c r="I114" s="199"/>
      <c r="J114" s="200">
        <f>ROUND(I114*H114,2)</f>
        <v>0</v>
      </c>
      <c r="K114" s="196" t="s">
        <v>152</v>
      </c>
      <c r="L114" s="61"/>
      <c r="M114" s="201" t="s">
        <v>34</v>
      </c>
      <c r="N114" s="202" t="s">
        <v>50</v>
      </c>
      <c r="O114" s="42"/>
      <c r="P114" s="203">
        <f>O114*H114</f>
        <v>0</v>
      </c>
      <c r="Q114" s="203">
        <v>0.0197</v>
      </c>
      <c r="R114" s="203">
        <f>Q114*H114</f>
        <v>0.1576</v>
      </c>
      <c r="S114" s="203">
        <v>0</v>
      </c>
      <c r="T114" s="204">
        <f>S114*H114</f>
        <v>0</v>
      </c>
      <c r="AR114" s="23" t="s">
        <v>153</v>
      </c>
      <c r="AT114" s="23" t="s">
        <v>148</v>
      </c>
      <c r="AU114" s="23" t="s">
        <v>87</v>
      </c>
      <c r="AY114" s="23" t="s">
        <v>145</v>
      </c>
      <c r="BE114" s="205">
        <f>IF(N114="základní",J114,0)</f>
        <v>0</v>
      </c>
      <c r="BF114" s="205">
        <f>IF(N114="snížená",J114,0)</f>
        <v>0</v>
      </c>
      <c r="BG114" s="205">
        <f>IF(N114="zákl. přenesená",J114,0)</f>
        <v>0</v>
      </c>
      <c r="BH114" s="205">
        <f>IF(N114="sníž. přenesená",J114,0)</f>
        <v>0</v>
      </c>
      <c r="BI114" s="205">
        <f>IF(N114="nulová",J114,0)</f>
        <v>0</v>
      </c>
      <c r="BJ114" s="23" t="s">
        <v>87</v>
      </c>
      <c r="BK114" s="205">
        <f>ROUND(I114*H114,2)</f>
        <v>0</v>
      </c>
      <c r="BL114" s="23" t="s">
        <v>153</v>
      </c>
      <c r="BM114" s="23" t="s">
        <v>177</v>
      </c>
    </row>
    <row r="115" spans="2:51" s="11" customFormat="1" ht="13.5">
      <c r="B115" s="206"/>
      <c r="C115" s="207"/>
      <c r="D115" s="208" t="s">
        <v>155</v>
      </c>
      <c r="E115" s="209" t="s">
        <v>34</v>
      </c>
      <c r="F115" s="210" t="s">
        <v>172</v>
      </c>
      <c r="G115" s="207"/>
      <c r="H115" s="209" t="s">
        <v>34</v>
      </c>
      <c r="I115" s="211"/>
      <c r="J115" s="207"/>
      <c r="K115" s="207"/>
      <c r="L115" s="212"/>
      <c r="M115" s="213"/>
      <c r="N115" s="214"/>
      <c r="O115" s="214"/>
      <c r="P115" s="214"/>
      <c r="Q115" s="214"/>
      <c r="R115" s="214"/>
      <c r="S115" s="214"/>
      <c r="T115" s="215"/>
      <c r="AT115" s="216" t="s">
        <v>155</v>
      </c>
      <c r="AU115" s="216" t="s">
        <v>87</v>
      </c>
      <c r="AV115" s="11" t="s">
        <v>83</v>
      </c>
      <c r="AW115" s="11" t="s">
        <v>41</v>
      </c>
      <c r="AX115" s="11" t="s">
        <v>78</v>
      </c>
      <c r="AY115" s="216" t="s">
        <v>145</v>
      </c>
    </row>
    <row r="116" spans="2:51" s="12" customFormat="1" ht="13.5">
      <c r="B116" s="217"/>
      <c r="C116" s="218"/>
      <c r="D116" s="208" t="s">
        <v>155</v>
      </c>
      <c r="E116" s="219" t="s">
        <v>34</v>
      </c>
      <c r="F116" s="220" t="s">
        <v>178</v>
      </c>
      <c r="G116" s="218"/>
      <c r="H116" s="221">
        <v>8</v>
      </c>
      <c r="I116" s="222"/>
      <c r="J116" s="218"/>
      <c r="K116" s="218"/>
      <c r="L116" s="223"/>
      <c r="M116" s="224"/>
      <c r="N116" s="225"/>
      <c r="O116" s="225"/>
      <c r="P116" s="225"/>
      <c r="Q116" s="225"/>
      <c r="R116" s="225"/>
      <c r="S116" s="225"/>
      <c r="T116" s="226"/>
      <c r="AT116" s="227" t="s">
        <v>155</v>
      </c>
      <c r="AU116" s="227" t="s">
        <v>87</v>
      </c>
      <c r="AV116" s="12" t="s">
        <v>87</v>
      </c>
      <c r="AW116" s="12" t="s">
        <v>41</v>
      </c>
      <c r="AX116" s="12" t="s">
        <v>78</v>
      </c>
      <c r="AY116" s="227" t="s">
        <v>145</v>
      </c>
    </row>
    <row r="117" spans="2:51" s="13" customFormat="1" ht="13.5">
      <c r="B117" s="228"/>
      <c r="C117" s="229"/>
      <c r="D117" s="208" t="s">
        <v>155</v>
      </c>
      <c r="E117" s="230" t="s">
        <v>34</v>
      </c>
      <c r="F117" s="231" t="s">
        <v>158</v>
      </c>
      <c r="G117" s="229"/>
      <c r="H117" s="232">
        <v>8</v>
      </c>
      <c r="I117" s="233"/>
      <c r="J117" s="229"/>
      <c r="K117" s="229"/>
      <c r="L117" s="234"/>
      <c r="M117" s="235"/>
      <c r="N117" s="236"/>
      <c r="O117" s="236"/>
      <c r="P117" s="236"/>
      <c r="Q117" s="236"/>
      <c r="R117" s="236"/>
      <c r="S117" s="236"/>
      <c r="T117" s="237"/>
      <c r="AT117" s="238" t="s">
        <v>155</v>
      </c>
      <c r="AU117" s="238" t="s">
        <v>87</v>
      </c>
      <c r="AV117" s="13" t="s">
        <v>153</v>
      </c>
      <c r="AW117" s="13" t="s">
        <v>41</v>
      </c>
      <c r="AX117" s="13" t="s">
        <v>83</v>
      </c>
      <c r="AY117" s="238" t="s">
        <v>145</v>
      </c>
    </row>
    <row r="118" spans="2:63" s="10" customFormat="1" ht="29.85" customHeight="1">
      <c r="B118" s="178"/>
      <c r="C118" s="179"/>
      <c r="D118" s="180" t="s">
        <v>77</v>
      </c>
      <c r="E118" s="192" t="s">
        <v>179</v>
      </c>
      <c r="F118" s="192" t="s">
        <v>180</v>
      </c>
      <c r="G118" s="179"/>
      <c r="H118" s="179"/>
      <c r="I118" s="182"/>
      <c r="J118" s="193">
        <f>BK118</f>
        <v>0</v>
      </c>
      <c r="K118" s="179"/>
      <c r="L118" s="184"/>
      <c r="M118" s="185"/>
      <c r="N118" s="186"/>
      <c r="O118" s="186"/>
      <c r="P118" s="187">
        <f>SUM(P119:P135)</f>
        <v>0</v>
      </c>
      <c r="Q118" s="186"/>
      <c r="R118" s="187">
        <f>SUM(R119:R135)</f>
        <v>10.708</v>
      </c>
      <c r="S118" s="186"/>
      <c r="T118" s="188">
        <f>SUM(T119:T135)</f>
        <v>0</v>
      </c>
      <c r="AR118" s="189" t="s">
        <v>83</v>
      </c>
      <c r="AT118" s="190" t="s">
        <v>77</v>
      </c>
      <c r="AU118" s="190" t="s">
        <v>83</v>
      </c>
      <c r="AY118" s="189" t="s">
        <v>145</v>
      </c>
      <c r="BK118" s="191">
        <f>SUM(BK119:BK135)</f>
        <v>0</v>
      </c>
    </row>
    <row r="119" spans="2:65" s="1" customFormat="1" ht="25.5" customHeight="1">
      <c r="B119" s="41"/>
      <c r="C119" s="194" t="s">
        <v>153</v>
      </c>
      <c r="D119" s="194" t="s">
        <v>148</v>
      </c>
      <c r="E119" s="195" t="s">
        <v>181</v>
      </c>
      <c r="F119" s="196" t="s">
        <v>182</v>
      </c>
      <c r="G119" s="197" t="s">
        <v>151</v>
      </c>
      <c r="H119" s="198">
        <v>8</v>
      </c>
      <c r="I119" s="199"/>
      <c r="J119" s="200">
        <f>ROUND(I119*H119,2)</f>
        <v>0</v>
      </c>
      <c r="K119" s="196" t="s">
        <v>152</v>
      </c>
      <c r="L119" s="61"/>
      <c r="M119" s="201" t="s">
        <v>34</v>
      </c>
      <c r="N119" s="202" t="s">
        <v>50</v>
      </c>
      <c r="O119" s="42"/>
      <c r="P119" s="203">
        <f>O119*H119</f>
        <v>0</v>
      </c>
      <c r="Q119" s="203">
        <v>0.0035</v>
      </c>
      <c r="R119" s="203">
        <f>Q119*H119</f>
        <v>0.028</v>
      </c>
      <c r="S119" s="203">
        <v>0</v>
      </c>
      <c r="T119" s="204">
        <f>S119*H119</f>
        <v>0</v>
      </c>
      <c r="AR119" s="23" t="s">
        <v>153</v>
      </c>
      <c r="AT119" s="23" t="s">
        <v>148</v>
      </c>
      <c r="AU119" s="23" t="s">
        <v>87</v>
      </c>
      <c r="AY119" s="23" t="s">
        <v>145</v>
      </c>
      <c r="BE119" s="205">
        <f>IF(N119="základní",J119,0)</f>
        <v>0</v>
      </c>
      <c r="BF119" s="205">
        <f>IF(N119="snížená",J119,0)</f>
        <v>0</v>
      </c>
      <c r="BG119" s="205">
        <f>IF(N119="zákl. přenesená",J119,0)</f>
        <v>0</v>
      </c>
      <c r="BH119" s="205">
        <f>IF(N119="sníž. přenesená",J119,0)</f>
        <v>0</v>
      </c>
      <c r="BI119" s="205">
        <f>IF(N119="nulová",J119,0)</f>
        <v>0</v>
      </c>
      <c r="BJ119" s="23" t="s">
        <v>87</v>
      </c>
      <c r="BK119" s="205">
        <f>ROUND(I119*H119,2)</f>
        <v>0</v>
      </c>
      <c r="BL119" s="23" t="s">
        <v>153</v>
      </c>
      <c r="BM119" s="23" t="s">
        <v>183</v>
      </c>
    </row>
    <row r="120" spans="2:51" s="11" customFormat="1" ht="13.5">
      <c r="B120" s="206"/>
      <c r="C120" s="207"/>
      <c r="D120" s="208" t="s">
        <v>155</v>
      </c>
      <c r="E120" s="209" t="s">
        <v>34</v>
      </c>
      <c r="F120" s="210" t="s">
        <v>172</v>
      </c>
      <c r="G120" s="207"/>
      <c r="H120" s="209" t="s">
        <v>34</v>
      </c>
      <c r="I120" s="211"/>
      <c r="J120" s="207"/>
      <c r="K120" s="207"/>
      <c r="L120" s="212"/>
      <c r="M120" s="213"/>
      <c r="N120" s="214"/>
      <c r="O120" s="214"/>
      <c r="P120" s="214"/>
      <c r="Q120" s="214"/>
      <c r="R120" s="214"/>
      <c r="S120" s="214"/>
      <c r="T120" s="215"/>
      <c r="AT120" s="216" t="s">
        <v>155</v>
      </c>
      <c r="AU120" s="216" t="s">
        <v>87</v>
      </c>
      <c r="AV120" s="11" t="s">
        <v>83</v>
      </c>
      <c r="AW120" s="11" t="s">
        <v>41</v>
      </c>
      <c r="AX120" s="11" t="s">
        <v>78</v>
      </c>
      <c r="AY120" s="216" t="s">
        <v>145</v>
      </c>
    </row>
    <row r="121" spans="2:51" s="12" customFormat="1" ht="13.5">
      <c r="B121" s="217"/>
      <c r="C121" s="218"/>
      <c r="D121" s="208" t="s">
        <v>155</v>
      </c>
      <c r="E121" s="219" t="s">
        <v>34</v>
      </c>
      <c r="F121" s="220" t="s">
        <v>178</v>
      </c>
      <c r="G121" s="218"/>
      <c r="H121" s="221">
        <v>8</v>
      </c>
      <c r="I121" s="222"/>
      <c r="J121" s="218"/>
      <c r="K121" s="218"/>
      <c r="L121" s="223"/>
      <c r="M121" s="224"/>
      <c r="N121" s="225"/>
      <c r="O121" s="225"/>
      <c r="P121" s="225"/>
      <c r="Q121" s="225"/>
      <c r="R121" s="225"/>
      <c r="S121" s="225"/>
      <c r="T121" s="226"/>
      <c r="AT121" s="227" t="s">
        <v>155</v>
      </c>
      <c r="AU121" s="227" t="s">
        <v>87</v>
      </c>
      <c r="AV121" s="12" t="s">
        <v>87</v>
      </c>
      <c r="AW121" s="12" t="s">
        <v>41</v>
      </c>
      <c r="AX121" s="12" t="s">
        <v>78</v>
      </c>
      <c r="AY121" s="227" t="s">
        <v>145</v>
      </c>
    </row>
    <row r="122" spans="2:51" s="13" customFormat="1" ht="13.5">
      <c r="B122" s="228"/>
      <c r="C122" s="229"/>
      <c r="D122" s="208" t="s">
        <v>155</v>
      </c>
      <c r="E122" s="230" t="s">
        <v>34</v>
      </c>
      <c r="F122" s="231" t="s">
        <v>158</v>
      </c>
      <c r="G122" s="229"/>
      <c r="H122" s="232">
        <v>8</v>
      </c>
      <c r="I122" s="233"/>
      <c r="J122" s="229"/>
      <c r="K122" s="229"/>
      <c r="L122" s="234"/>
      <c r="M122" s="235"/>
      <c r="N122" s="236"/>
      <c r="O122" s="236"/>
      <c r="P122" s="236"/>
      <c r="Q122" s="236"/>
      <c r="R122" s="236"/>
      <c r="S122" s="236"/>
      <c r="T122" s="237"/>
      <c r="AT122" s="238" t="s">
        <v>155</v>
      </c>
      <c r="AU122" s="238" t="s">
        <v>87</v>
      </c>
      <c r="AV122" s="13" t="s">
        <v>153</v>
      </c>
      <c r="AW122" s="13" t="s">
        <v>41</v>
      </c>
      <c r="AX122" s="13" t="s">
        <v>83</v>
      </c>
      <c r="AY122" s="238" t="s">
        <v>145</v>
      </c>
    </row>
    <row r="123" spans="2:65" s="1" customFormat="1" ht="16.5" customHeight="1">
      <c r="B123" s="41"/>
      <c r="C123" s="194" t="s">
        <v>184</v>
      </c>
      <c r="D123" s="194" t="s">
        <v>148</v>
      </c>
      <c r="E123" s="195" t="s">
        <v>185</v>
      </c>
      <c r="F123" s="196" t="s">
        <v>186</v>
      </c>
      <c r="G123" s="197" t="s">
        <v>162</v>
      </c>
      <c r="H123" s="198">
        <v>166.5</v>
      </c>
      <c r="I123" s="199"/>
      <c r="J123" s="200">
        <f>ROUND(I123*H123,2)</f>
        <v>0</v>
      </c>
      <c r="K123" s="196" t="s">
        <v>152</v>
      </c>
      <c r="L123" s="61"/>
      <c r="M123" s="201" t="s">
        <v>34</v>
      </c>
      <c r="N123" s="202" t="s">
        <v>50</v>
      </c>
      <c r="O123" s="42"/>
      <c r="P123" s="203">
        <f>O123*H123</f>
        <v>0</v>
      </c>
      <c r="Q123" s="203">
        <v>0.04</v>
      </c>
      <c r="R123" s="203">
        <f>Q123*H123</f>
        <v>6.66</v>
      </c>
      <c r="S123" s="203">
        <v>0</v>
      </c>
      <c r="T123" s="204">
        <f>S123*H123</f>
        <v>0</v>
      </c>
      <c r="AR123" s="23" t="s">
        <v>153</v>
      </c>
      <c r="AT123" s="23" t="s">
        <v>148</v>
      </c>
      <c r="AU123" s="23" t="s">
        <v>87</v>
      </c>
      <c r="AY123" s="23" t="s">
        <v>145</v>
      </c>
      <c r="BE123" s="205">
        <f>IF(N123="základní",J123,0)</f>
        <v>0</v>
      </c>
      <c r="BF123" s="205">
        <f>IF(N123="snížená",J123,0)</f>
        <v>0</v>
      </c>
      <c r="BG123" s="205">
        <f>IF(N123="zákl. přenesená",J123,0)</f>
        <v>0</v>
      </c>
      <c r="BH123" s="205">
        <f>IF(N123="sníž. přenesená",J123,0)</f>
        <v>0</v>
      </c>
      <c r="BI123" s="205">
        <f>IF(N123="nulová",J123,0)</f>
        <v>0</v>
      </c>
      <c r="BJ123" s="23" t="s">
        <v>87</v>
      </c>
      <c r="BK123" s="205">
        <f>ROUND(I123*H123,2)</f>
        <v>0</v>
      </c>
      <c r="BL123" s="23" t="s">
        <v>153</v>
      </c>
      <c r="BM123" s="23" t="s">
        <v>187</v>
      </c>
    </row>
    <row r="124" spans="2:47" s="1" customFormat="1" ht="40.5">
      <c r="B124" s="41"/>
      <c r="C124" s="63"/>
      <c r="D124" s="208" t="s">
        <v>170</v>
      </c>
      <c r="E124" s="63"/>
      <c r="F124" s="239" t="s">
        <v>188</v>
      </c>
      <c r="G124" s="63"/>
      <c r="H124" s="63"/>
      <c r="I124" s="165"/>
      <c r="J124" s="63"/>
      <c r="K124" s="63"/>
      <c r="L124" s="61"/>
      <c r="M124" s="240"/>
      <c r="N124" s="42"/>
      <c r="O124" s="42"/>
      <c r="P124" s="42"/>
      <c r="Q124" s="42"/>
      <c r="R124" s="42"/>
      <c r="S124" s="42"/>
      <c r="T124" s="78"/>
      <c r="AT124" s="23" t="s">
        <v>170</v>
      </c>
      <c r="AU124" s="23" t="s">
        <v>87</v>
      </c>
    </row>
    <row r="125" spans="2:51" s="11" customFormat="1" ht="13.5">
      <c r="B125" s="206"/>
      <c r="C125" s="207"/>
      <c r="D125" s="208" t="s">
        <v>155</v>
      </c>
      <c r="E125" s="209" t="s">
        <v>34</v>
      </c>
      <c r="F125" s="210" t="s">
        <v>189</v>
      </c>
      <c r="G125" s="207"/>
      <c r="H125" s="209" t="s">
        <v>34</v>
      </c>
      <c r="I125" s="211"/>
      <c r="J125" s="207"/>
      <c r="K125" s="207"/>
      <c r="L125" s="212"/>
      <c r="M125" s="213"/>
      <c r="N125" s="214"/>
      <c r="O125" s="214"/>
      <c r="P125" s="214"/>
      <c r="Q125" s="214"/>
      <c r="R125" s="214"/>
      <c r="S125" s="214"/>
      <c r="T125" s="215"/>
      <c r="AT125" s="216" t="s">
        <v>155</v>
      </c>
      <c r="AU125" s="216" t="s">
        <v>87</v>
      </c>
      <c r="AV125" s="11" t="s">
        <v>83</v>
      </c>
      <c r="AW125" s="11" t="s">
        <v>41</v>
      </c>
      <c r="AX125" s="11" t="s">
        <v>78</v>
      </c>
      <c r="AY125" s="216" t="s">
        <v>145</v>
      </c>
    </row>
    <row r="126" spans="2:51" s="12" customFormat="1" ht="13.5">
      <c r="B126" s="217"/>
      <c r="C126" s="218"/>
      <c r="D126" s="208" t="s">
        <v>155</v>
      </c>
      <c r="E126" s="219" t="s">
        <v>34</v>
      </c>
      <c r="F126" s="220" t="s">
        <v>190</v>
      </c>
      <c r="G126" s="218"/>
      <c r="H126" s="221">
        <v>166.5</v>
      </c>
      <c r="I126" s="222"/>
      <c r="J126" s="218"/>
      <c r="K126" s="218"/>
      <c r="L126" s="223"/>
      <c r="M126" s="224"/>
      <c r="N126" s="225"/>
      <c r="O126" s="225"/>
      <c r="P126" s="225"/>
      <c r="Q126" s="225"/>
      <c r="R126" s="225"/>
      <c r="S126" s="225"/>
      <c r="T126" s="226"/>
      <c r="AT126" s="227" t="s">
        <v>155</v>
      </c>
      <c r="AU126" s="227" t="s">
        <v>87</v>
      </c>
      <c r="AV126" s="12" t="s">
        <v>87</v>
      </c>
      <c r="AW126" s="12" t="s">
        <v>41</v>
      </c>
      <c r="AX126" s="12" t="s">
        <v>78</v>
      </c>
      <c r="AY126" s="227" t="s">
        <v>145</v>
      </c>
    </row>
    <row r="127" spans="2:51" s="13" customFormat="1" ht="13.5">
      <c r="B127" s="228"/>
      <c r="C127" s="229"/>
      <c r="D127" s="208" t="s">
        <v>155</v>
      </c>
      <c r="E127" s="230" t="s">
        <v>34</v>
      </c>
      <c r="F127" s="231" t="s">
        <v>158</v>
      </c>
      <c r="G127" s="229"/>
      <c r="H127" s="232">
        <v>166.5</v>
      </c>
      <c r="I127" s="233"/>
      <c r="J127" s="229"/>
      <c r="K127" s="229"/>
      <c r="L127" s="234"/>
      <c r="M127" s="235"/>
      <c r="N127" s="236"/>
      <c r="O127" s="236"/>
      <c r="P127" s="236"/>
      <c r="Q127" s="236"/>
      <c r="R127" s="236"/>
      <c r="S127" s="236"/>
      <c r="T127" s="237"/>
      <c r="AT127" s="238" t="s">
        <v>155</v>
      </c>
      <c r="AU127" s="238" t="s">
        <v>87</v>
      </c>
      <c r="AV127" s="13" t="s">
        <v>153</v>
      </c>
      <c r="AW127" s="13" t="s">
        <v>41</v>
      </c>
      <c r="AX127" s="13" t="s">
        <v>83</v>
      </c>
      <c r="AY127" s="238" t="s">
        <v>145</v>
      </c>
    </row>
    <row r="128" spans="2:65" s="1" customFormat="1" ht="25.5" customHeight="1">
      <c r="B128" s="41"/>
      <c r="C128" s="194" t="s">
        <v>179</v>
      </c>
      <c r="D128" s="194" t="s">
        <v>148</v>
      </c>
      <c r="E128" s="195" t="s">
        <v>191</v>
      </c>
      <c r="F128" s="196" t="s">
        <v>192</v>
      </c>
      <c r="G128" s="197" t="s">
        <v>151</v>
      </c>
      <c r="H128" s="198">
        <v>34</v>
      </c>
      <c r="I128" s="199"/>
      <c r="J128" s="200">
        <f>ROUND(I128*H128,2)</f>
        <v>0</v>
      </c>
      <c r="K128" s="196" t="s">
        <v>152</v>
      </c>
      <c r="L128" s="61"/>
      <c r="M128" s="201" t="s">
        <v>34</v>
      </c>
      <c r="N128" s="202" t="s">
        <v>50</v>
      </c>
      <c r="O128" s="42"/>
      <c r="P128" s="203">
        <f>O128*H128</f>
        <v>0</v>
      </c>
      <c r="Q128" s="203">
        <v>0.0035</v>
      </c>
      <c r="R128" s="203">
        <f>Q128*H128</f>
        <v>0.11900000000000001</v>
      </c>
      <c r="S128" s="203">
        <v>0</v>
      </c>
      <c r="T128" s="204">
        <f>S128*H128</f>
        <v>0</v>
      </c>
      <c r="AR128" s="23" t="s">
        <v>153</v>
      </c>
      <c r="AT128" s="23" t="s">
        <v>148</v>
      </c>
      <c r="AU128" s="23" t="s">
        <v>87</v>
      </c>
      <c r="AY128" s="23" t="s">
        <v>145</v>
      </c>
      <c r="BE128" s="205">
        <f>IF(N128="základní",J128,0)</f>
        <v>0</v>
      </c>
      <c r="BF128" s="205">
        <f>IF(N128="snížená",J128,0)</f>
        <v>0</v>
      </c>
      <c r="BG128" s="205">
        <f>IF(N128="zákl. přenesená",J128,0)</f>
        <v>0</v>
      </c>
      <c r="BH128" s="205">
        <f>IF(N128="sníž. přenesená",J128,0)</f>
        <v>0</v>
      </c>
      <c r="BI128" s="205">
        <f>IF(N128="nulová",J128,0)</f>
        <v>0</v>
      </c>
      <c r="BJ128" s="23" t="s">
        <v>87</v>
      </c>
      <c r="BK128" s="205">
        <f>ROUND(I128*H128,2)</f>
        <v>0</v>
      </c>
      <c r="BL128" s="23" t="s">
        <v>153</v>
      </c>
      <c r="BM128" s="23" t="s">
        <v>193</v>
      </c>
    </row>
    <row r="129" spans="2:51" s="11" customFormat="1" ht="13.5">
      <c r="B129" s="206"/>
      <c r="C129" s="207"/>
      <c r="D129" s="208" t="s">
        <v>155</v>
      </c>
      <c r="E129" s="209" t="s">
        <v>34</v>
      </c>
      <c r="F129" s="210" t="s">
        <v>156</v>
      </c>
      <c r="G129" s="207"/>
      <c r="H129" s="209" t="s">
        <v>34</v>
      </c>
      <c r="I129" s="211"/>
      <c r="J129" s="207"/>
      <c r="K129" s="207"/>
      <c r="L129" s="212"/>
      <c r="M129" s="213"/>
      <c r="N129" s="214"/>
      <c r="O129" s="214"/>
      <c r="P129" s="214"/>
      <c r="Q129" s="214"/>
      <c r="R129" s="214"/>
      <c r="S129" s="214"/>
      <c r="T129" s="215"/>
      <c r="AT129" s="216" t="s">
        <v>155</v>
      </c>
      <c r="AU129" s="216" t="s">
        <v>87</v>
      </c>
      <c r="AV129" s="11" t="s">
        <v>83</v>
      </c>
      <c r="AW129" s="11" t="s">
        <v>41</v>
      </c>
      <c r="AX129" s="11" t="s">
        <v>78</v>
      </c>
      <c r="AY129" s="216" t="s">
        <v>145</v>
      </c>
    </row>
    <row r="130" spans="2:51" s="12" customFormat="1" ht="13.5">
      <c r="B130" s="217"/>
      <c r="C130" s="218"/>
      <c r="D130" s="208" t="s">
        <v>155</v>
      </c>
      <c r="E130" s="219" t="s">
        <v>34</v>
      </c>
      <c r="F130" s="220" t="s">
        <v>194</v>
      </c>
      <c r="G130" s="218"/>
      <c r="H130" s="221">
        <v>34</v>
      </c>
      <c r="I130" s="222"/>
      <c r="J130" s="218"/>
      <c r="K130" s="218"/>
      <c r="L130" s="223"/>
      <c r="M130" s="224"/>
      <c r="N130" s="225"/>
      <c r="O130" s="225"/>
      <c r="P130" s="225"/>
      <c r="Q130" s="225"/>
      <c r="R130" s="225"/>
      <c r="S130" s="225"/>
      <c r="T130" s="226"/>
      <c r="AT130" s="227" t="s">
        <v>155</v>
      </c>
      <c r="AU130" s="227" t="s">
        <v>87</v>
      </c>
      <c r="AV130" s="12" t="s">
        <v>87</v>
      </c>
      <c r="AW130" s="12" t="s">
        <v>41</v>
      </c>
      <c r="AX130" s="12" t="s">
        <v>78</v>
      </c>
      <c r="AY130" s="227" t="s">
        <v>145</v>
      </c>
    </row>
    <row r="131" spans="2:51" s="13" customFormat="1" ht="13.5">
      <c r="B131" s="228"/>
      <c r="C131" s="229"/>
      <c r="D131" s="208" t="s">
        <v>155</v>
      </c>
      <c r="E131" s="230" t="s">
        <v>34</v>
      </c>
      <c r="F131" s="231" t="s">
        <v>158</v>
      </c>
      <c r="G131" s="229"/>
      <c r="H131" s="232">
        <v>34</v>
      </c>
      <c r="I131" s="233"/>
      <c r="J131" s="229"/>
      <c r="K131" s="229"/>
      <c r="L131" s="234"/>
      <c r="M131" s="235"/>
      <c r="N131" s="236"/>
      <c r="O131" s="236"/>
      <c r="P131" s="236"/>
      <c r="Q131" s="236"/>
      <c r="R131" s="236"/>
      <c r="S131" s="236"/>
      <c r="T131" s="237"/>
      <c r="AT131" s="238" t="s">
        <v>155</v>
      </c>
      <c r="AU131" s="238" t="s">
        <v>87</v>
      </c>
      <c r="AV131" s="13" t="s">
        <v>153</v>
      </c>
      <c r="AW131" s="13" t="s">
        <v>41</v>
      </c>
      <c r="AX131" s="13" t="s">
        <v>83</v>
      </c>
      <c r="AY131" s="238" t="s">
        <v>145</v>
      </c>
    </row>
    <row r="132" spans="2:65" s="1" customFormat="1" ht="25.5" customHeight="1">
      <c r="B132" s="41"/>
      <c r="C132" s="194" t="s">
        <v>195</v>
      </c>
      <c r="D132" s="194" t="s">
        <v>148</v>
      </c>
      <c r="E132" s="195" t="s">
        <v>196</v>
      </c>
      <c r="F132" s="196" t="s">
        <v>197</v>
      </c>
      <c r="G132" s="197" t="s">
        <v>151</v>
      </c>
      <c r="H132" s="198">
        <v>94</v>
      </c>
      <c r="I132" s="199"/>
      <c r="J132" s="200">
        <f>ROUND(I132*H132,2)</f>
        <v>0</v>
      </c>
      <c r="K132" s="196" t="s">
        <v>152</v>
      </c>
      <c r="L132" s="61"/>
      <c r="M132" s="201" t="s">
        <v>34</v>
      </c>
      <c r="N132" s="202" t="s">
        <v>50</v>
      </c>
      <c r="O132" s="42"/>
      <c r="P132" s="203">
        <f>O132*H132</f>
        <v>0</v>
      </c>
      <c r="Q132" s="203">
        <v>0.0415</v>
      </c>
      <c r="R132" s="203">
        <f>Q132*H132</f>
        <v>3.9010000000000002</v>
      </c>
      <c r="S132" s="203">
        <v>0</v>
      </c>
      <c r="T132" s="204">
        <f>S132*H132</f>
        <v>0</v>
      </c>
      <c r="AR132" s="23" t="s">
        <v>153</v>
      </c>
      <c r="AT132" s="23" t="s">
        <v>148</v>
      </c>
      <c r="AU132" s="23" t="s">
        <v>87</v>
      </c>
      <c r="AY132" s="23" t="s">
        <v>145</v>
      </c>
      <c r="BE132" s="205">
        <f>IF(N132="základní",J132,0)</f>
        <v>0</v>
      </c>
      <c r="BF132" s="205">
        <f>IF(N132="snížená",J132,0)</f>
        <v>0</v>
      </c>
      <c r="BG132" s="205">
        <f>IF(N132="zákl. přenesená",J132,0)</f>
        <v>0</v>
      </c>
      <c r="BH132" s="205">
        <f>IF(N132="sníž. přenesená",J132,0)</f>
        <v>0</v>
      </c>
      <c r="BI132" s="205">
        <f>IF(N132="nulová",J132,0)</f>
        <v>0</v>
      </c>
      <c r="BJ132" s="23" t="s">
        <v>87</v>
      </c>
      <c r="BK132" s="205">
        <f>ROUND(I132*H132,2)</f>
        <v>0</v>
      </c>
      <c r="BL132" s="23" t="s">
        <v>153</v>
      </c>
      <c r="BM132" s="23" t="s">
        <v>198</v>
      </c>
    </row>
    <row r="133" spans="2:51" s="11" customFormat="1" ht="13.5">
      <c r="B133" s="206"/>
      <c r="C133" s="207"/>
      <c r="D133" s="208" t="s">
        <v>155</v>
      </c>
      <c r="E133" s="209" t="s">
        <v>34</v>
      </c>
      <c r="F133" s="210" t="s">
        <v>164</v>
      </c>
      <c r="G133" s="207"/>
      <c r="H133" s="209" t="s">
        <v>34</v>
      </c>
      <c r="I133" s="211"/>
      <c r="J133" s="207"/>
      <c r="K133" s="207"/>
      <c r="L133" s="212"/>
      <c r="M133" s="213"/>
      <c r="N133" s="214"/>
      <c r="O133" s="214"/>
      <c r="P133" s="214"/>
      <c r="Q133" s="214"/>
      <c r="R133" s="214"/>
      <c r="S133" s="214"/>
      <c r="T133" s="215"/>
      <c r="AT133" s="216" t="s">
        <v>155</v>
      </c>
      <c r="AU133" s="216" t="s">
        <v>87</v>
      </c>
      <c r="AV133" s="11" t="s">
        <v>83</v>
      </c>
      <c r="AW133" s="11" t="s">
        <v>41</v>
      </c>
      <c r="AX133" s="11" t="s">
        <v>78</v>
      </c>
      <c r="AY133" s="216" t="s">
        <v>145</v>
      </c>
    </row>
    <row r="134" spans="2:51" s="12" customFormat="1" ht="13.5">
      <c r="B134" s="217"/>
      <c r="C134" s="218"/>
      <c r="D134" s="208" t="s">
        <v>155</v>
      </c>
      <c r="E134" s="219" t="s">
        <v>34</v>
      </c>
      <c r="F134" s="220" t="s">
        <v>165</v>
      </c>
      <c r="G134" s="218"/>
      <c r="H134" s="221">
        <v>94</v>
      </c>
      <c r="I134" s="222"/>
      <c r="J134" s="218"/>
      <c r="K134" s="218"/>
      <c r="L134" s="223"/>
      <c r="M134" s="224"/>
      <c r="N134" s="225"/>
      <c r="O134" s="225"/>
      <c r="P134" s="225"/>
      <c r="Q134" s="225"/>
      <c r="R134" s="225"/>
      <c r="S134" s="225"/>
      <c r="T134" s="226"/>
      <c r="AT134" s="227" t="s">
        <v>155</v>
      </c>
      <c r="AU134" s="227" t="s">
        <v>87</v>
      </c>
      <c r="AV134" s="12" t="s">
        <v>87</v>
      </c>
      <c r="AW134" s="12" t="s">
        <v>41</v>
      </c>
      <c r="AX134" s="12" t="s">
        <v>78</v>
      </c>
      <c r="AY134" s="227" t="s">
        <v>145</v>
      </c>
    </row>
    <row r="135" spans="2:51" s="13" customFormat="1" ht="13.5">
      <c r="B135" s="228"/>
      <c r="C135" s="229"/>
      <c r="D135" s="208" t="s">
        <v>155</v>
      </c>
      <c r="E135" s="230" t="s">
        <v>34</v>
      </c>
      <c r="F135" s="231" t="s">
        <v>158</v>
      </c>
      <c r="G135" s="229"/>
      <c r="H135" s="232">
        <v>94</v>
      </c>
      <c r="I135" s="233"/>
      <c r="J135" s="229"/>
      <c r="K135" s="229"/>
      <c r="L135" s="234"/>
      <c r="M135" s="235"/>
      <c r="N135" s="236"/>
      <c r="O135" s="236"/>
      <c r="P135" s="236"/>
      <c r="Q135" s="236"/>
      <c r="R135" s="236"/>
      <c r="S135" s="236"/>
      <c r="T135" s="237"/>
      <c r="AT135" s="238" t="s">
        <v>155</v>
      </c>
      <c r="AU135" s="238" t="s">
        <v>87</v>
      </c>
      <c r="AV135" s="13" t="s">
        <v>153</v>
      </c>
      <c r="AW135" s="13" t="s">
        <v>41</v>
      </c>
      <c r="AX135" s="13" t="s">
        <v>83</v>
      </c>
      <c r="AY135" s="238" t="s">
        <v>145</v>
      </c>
    </row>
    <row r="136" spans="2:63" s="10" customFormat="1" ht="29.85" customHeight="1">
      <c r="B136" s="178"/>
      <c r="C136" s="179"/>
      <c r="D136" s="180" t="s">
        <v>77</v>
      </c>
      <c r="E136" s="192" t="s">
        <v>178</v>
      </c>
      <c r="F136" s="192" t="s">
        <v>199</v>
      </c>
      <c r="G136" s="179"/>
      <c r="H136" s="179"/>
      <c r="I136" s="182"/>
      <c r="J136" s="193">
        <f>BK136</f>
        <v>0</v>
      </c>
      <c r="K136" s="179"/>
      <c r="L136" s="184"/>
      <c r="M136" s="185"/>
      <c r="N136" s="186"/>
      <c r="O136" s="186"/>
      <c r="P136" s="187">
        <f>SUM(P137:P144)</f>
        <v>0</v>
      </c>
      <c r="Q136" s="186"/>
      <c r="R136" s="187">
        <f>SUM(R137:R144)</f>
        <v>0.025</v>
      </c>
      <c r="S136" s="186"/>
      <c r="T136" s="188">
        <f>SUM(T137:T144)</f>
        <v>0</v>
      </c>
      <c r="AR136" s="189" t="s">
        <v>83</v>
      </c>
      <c r="AT136" s="190" t="s">
        <v>77</v>
      </c>
      <c r="AU136" s="190" t="s">
        <v>83</v>
      </c>
      <c r="AY136" s="189" t="s">
        <v>145</v>
      </c>
      <c r="BK136" s="191">
        <f>SUM(BK137:BK144)</f>
        <v>0</v>
      </c>
    </row>
    <row r="137" spans="2:65" s="1" customFormat="1" ht="16.5" customHeight="1">
      <c r="B137" s="41"/>
      <c r="C137" s="194" t="s">
        <v>200</v>
      </c>
      <c r="D137" s="194" t="s">
        <v>148</v>
      </c>
      <c r="E137" s="195" t="s">
        <v>201</v>
      </c>
      <c r="F137" s="196" t="s">
        <v>202</v>
      </c>
      <c r="G137" s="197" t="s">
        <v>151</v>
      </c>
      <c r="H137" s="198">
        <v>1</v>
      </c>
      <c r="I137" s="199"/>
      <c r="J137" s="200">
        <f>ROUND(I137*H137,2)</f>
        <v>0</v>
      </c>
      <c r="K137" s="196" t="s">
        <v>34</v>
      </c>
      <c r="L137" s="61"/>
      <c r="M137" s="201" t="s">
        <v>34</v>
      </c>
      <c r="N137" s="202" t="s">
        <v>50</v>
      </c>
      <c r="O137" s="42"/>
      <c r="P137" s="203">
        <f>O137*H137</f>
        <v>0</v>
      </c>
      <c r="Q137" s="203">
        <v>0.01</v>
      </c>
      <c r="R137" s="203">
        <f>Q137*H137</f>
        <v>0.01</v>
      </c>
      <c r="S137" s="203">
        <v>0</v>
      </c>
      <c r="T137" s="204">
        <f>S137*H137</f>
        <v>0</v>
      </c>
      <c r="AR137" s="23" t="s">
        <v>153</v>
      </c>
      <c r="AT137" s="23" t="s">
        <v>148</v>
      </c>
      <c r="AU137" s="23" t="s">
        <v>87</v>
      </c>
      <c r="AY137" s="23" t="s">
        <v>145</v>
      </c>
      <c r="BE137" s="205">
        <f>IF(N137="základní",J137,0)</f>
        <v>0</v>
      </c>
      <c r="BF137" s="205">
        <f>IF(N137="snížená",J137,0)</f>
        <v>0</v>
      </c>
      <c r="BG137" s="205">
        <f>IF(N137="zákl. přenesená",J137,0)</f>
        <v>0</v>
      </c>
      <c r="BH137" s="205">
        <f>IF(N137="sníž. přenesená",J137,0)</f>
        <v>0</v>
      </c>
      <c r="BI137" s="205">
        <f>IF(N137="nulová",J137,0)</f>
        <v>0</v>
      </c>
      <c r="BJ137" s="23" t="s">
        <v>87</v>
      </c>
      <c r="BK137" s="205">
        <f>ROUND(I137*H137,2)</f>
        <v>0</v>
      </c>
      <c r="BL137" s="23" t="s">
        <v>153</v>
      </c>
      <c r="BM137" s="23" t="s">
        <v>203</v>
      </c>
    </row>
    <row r="138" spans="2:51" s="11" customFormat="1" ht="13.5">
      <c r="B138" s="206"/>
      <c r="C138" s="207"/>
      <c r="D138" s="208" t="s">
        <v>155</v>
      </c>
      <c r="E138" s="209" t="s">
        <v>34</v>
      </c>
      <c r="F138" s="210" t="s">
        <v>204</v>
      </c>
      <c r="G138" s="207"/>
      <c r="H138" s="209" t="s">
        <v>34</v>
      </c>
      <c r="I138" s="211"/>
      <c r="J138" s="207"/>
      <c r="K138" s="207"/>
      <c r="L138" s="212"/>
      <c r="M138" s="213"/>
      <c r="N138" s="214"/>
      <c r="O138" s="214"/>
      <c r="P138" s="214"/>
      <c r="Q138" s="214"/>
      <c r="R138" s="214"/>
      <c r="S138" s="214"/>
      <c r="T138" s="215"/>
      <c r="AT138" s="216" t="s">
        <v>155</v>
      </c>
      <c r="AU138" s="216" t="s">
        <v>87</v>
      </c>
      <c r="AV138" s="11" t="s">
        <v>83</v>
      </c>
      <c r="AW138" s="11" t="s">
        <v>41</v>
      </c>
      <c r="AX138" s="11" t="s">
        <v>78</v>
      </c>
      <c r="AY138" s="216" t="s">
        <v>145</v>
      </c>
    </row>
    <row r="139" spans="2:51" s="12" customFormat="1" ht="13.5">
      <c r="B139" s="217"/>
      <c r="C139" s="218"/>
      <c r="D139" s="208" t="s">
        <v>155</v>
      </c>
      <c r="E139" s="219" t="s">
        <v>34</v>
      </c>
      <c r="F139" s="220" t="s">
        <v>83</v>
      </c>
      <c r="G139" s="218"/>
      <c r="H139" s="221">
        <v>1</v>
      </c>
      <c r="I139" s="222"/>
      <c r="J139" s="218"/>
      <c r="K139" s="218"/>
      <c r="L139" s="223"/>
      <c r="M139" s="224"/>
      <c r="N139" s="225"/>
      <c r="O139" s="225"/>
      <c r="P139" s="225"/>
      <c r="Q139" s="225"/>
      <c r="R139" s="225"/>
      <c r="S139" s="225"/>
      <c r="T139" s="226"/>
      <c r="AT139" s="227" t="s">
        <v>155</v>
      </c>
      <c r="AU139" s="227" t="s">
        <v>87</v>
      </c>
      <c r="AV139" s="12" t="s">
        <v>87</v>
      </c>
      <c r="AW139" s="12" t="s">
        <v>41</v>
      </c>
      <c r="AX139" s="12" t="s">
        <v>78</v>
      </c>
      <c r="AY139" s="227" t="s">
        <v>145</v>
      </c>
    </row>
    <row r="140" spans="2:51" s="13" customFormat="1" ht="13.5">
      <c r="B140" s="228"/>
      <c r="C140" s="229"/>
      <c r="D140" s="208" t="s">
        <v>155</v>
      </c>
      <c r="E140" s="230" t="s">
        <v>34</v>
      </c>
      <c r="F140" s="231" t="s">
        <v>158</v>
      </c>
      <c r="G140" s="229"/>
      <c r="H140" s="232">
        <v>1</v>
      </c>
      <c r="I140" s="233"/>
      <c r="J140" s="229"/>
      <c r="K140" s="229"/>
      <c r="L140" s="234"/>
      <c r="M140" s="235"/>
      <c r="N140" s="236"/>
      <c r="O140" s="236"/>
      <c r="P140" s="236"/>
      <c r="Q140" s="236"/>
      <c r="R140" s="236"/>
      <c r="S140" s="236"/>
      <c r="T140" s="237"/>
      <c r="AT140" s="238" t="s">
        <v>155</v>
      </c>
      <c r="AU140" s="238" t="s">
        <v>87</v>
      </c>
      <c r="AV140" s="13" t="s">
        <v>153</v>
      </c>
      <c r="AW140" s="13" t="s">
        <v>41</v>
      </c>
      <c r="AX140" s="13" t="s">
        <v>83</v>
      </c>
      <c r="AY140" s="238" t="s">
        <v>145</v>
      </c>
    </row>
    <row r="141" spans="2:65" s="1" customFormat="1" ht="16.5" customHeight="1">
      <c r="B141" s="41"/>
      <c r="C141" s="194" t="s">
        <v>178</v>
      </c>
      <c r="D141" s="194" t="s">
        <v>148</v>
      </c>
      <c r="E141" s="195" t="s">
        <v>205</v>
      </c>
      <c r="F141" s="196" t="s">
        <v>202</v>
      </c>
      <c r="G141" s="197" t="s">
        <v>151</v>
      </c>
      <c r="H141" s="198">
        <v>1</v>
      </c>
      <c r="I141" s="199"/>
      <c r="J141" s="200">
        <f>ROUND(I141*H141,2)</f>
        <v>0</v>
      </c>
      <c r="K141" s="196" t="s">
        <v>34</v>
      </c>
      <c r="L141" s="61"/>
      <c r="M141" s="201" t="s">
        <v>34</v>
      </c>
      <c r="N141" s="202" t="s">
        <v>50</v>
      </c>
      <c r="O141" s="42"/>
      <c r="P141" s="203">
        <f>O141*H141</f>
        <v>0</v>
      </c>
      <c r="Q141" s="203">
        <v>0.015</v>
      </c>
      <c r="R141" s="203">
        <f>Q141*H141</f>
        <v>0.015</v>
      </c>
      <c r="S141" s="203">
        <v>0</v>
      </c>
      <c r="T141" s="204">
        <f>S141*H141</f>
        <v>0</v>
      </c>
      <c r="AR141" s="23" t="s">
        <v>153</v>
      </c>
      <c r="AT141" s="23" t="s">
        <v>148</v>
      </c>
      <c r="AU141" s="23" t="s">
        <v>87</v>
      </c>
      <c r="AY141" s="23" t="s">
        <v>145</v>
      </c>
      <c r="BE141" s="205">
        <f>IF(N141="základní",J141,0)</f>
        <v>0</v>
      </c>
      <c r="BF141" s="205">
        <f>IF(N141="snížená",J141,0)</f>
        <v>0</v>
      </c>
      <c r="BG141" s="205">
        <f>IF(N141="zákl. přenesená",J141,0)</f>
        <v>0</v>
      </c>
      <c r="BH141" s="205">
        <f>IF(N141="sníž. přenesená",J141,0)</f>
        <v>0</v>
      </c>
      <c r="BI141" s="205">
        <f>IF(N141="nulová",J141,0)</f>
        <v>0</v>
      </c>
      <c r="BJ141" s="23" t="s">
        <v>87</v>
      </c>
      <c r="BK141" s="205">
        <f>ROUND(I141*H141,2)</f>
        <v>0</v>
      </c>
      <c r="BL141" s="23" t="s">
        <v>153</v>
      </c>
      <c r="BM141" s="23" t="s">
        <v>206</v>
      </c>
    </row>
    <row r="142" spans="2:51" s="11" customFormat="1" ht="13.5">
      <c r="B142" s="206"/>
      <c r="C142" s="207"/>
      <c r="D142" s="208" t="s">
        <v>155</v>
      </c>
      <c r="E142" s="209" t="s">
        <v>34</v>
      </c>
      <c r="F142" s="210" t="s">
        <v>204</v>
      </c>
      <c r="G142" s="207"/>
      <c r="H142" s="209" t="s">
        <v>34</v>
      </c>
      <c r="I142" s="211"/>
      <c r="J142" s="207"/>
      <c r="K142" s="207"/>
      <c r="L142" s="212"/>
      <c r="M142" s="213"/>
      <c r="N142" s="214"/>
      <c r="O142" s="214"/>
      <c r="P142" s="214"/>
      <c r="Q142" s="214"/>
      <c r="R142" s="214"/>
      <c r="S142" s="214"/>
      <c r="T142" s="215"/>
      <c r="AT142" s="216" t="s">
        <v>155</v>
      </c>
      <c r="AU142" s="216" t="s">
        <v>87</v>
      </c>
      <c r="AV142" s="11" t="s">
        <v>83</v>
      </c>
      <c r="AW142" s="11" t="s">
        <v>41</v>
      </c>
      <c r="AX142" s="11" t="s">
        <v>78</v>
      </c>
      <c r="AY142" s="216" t="s">
        <v>145</v>
      </c>
    </row>
    <row r="143" spans="2:51" s="12" customFormat="1" ht="13.5">
      <c r="B143" s="217"/>
      <c r="C143" s="218"/>
      <c r="D143" s="208" t="s">
        <v>155</v>
      </c>
      <c r="E143" s="219" t="s">
        <v>34</v>
      </c>
      <c r="F143" s="220" t="s">
        <v>83</v>
      </c>
      <c r="G143" s="218"/>
      <c r="H143" s="221">
        <v>1</v>
      </c>
      <c r="I143" s="222"/>
      <c r="J143" s="218"/>
      <c r="K143" s="218"/>
      <c r="L143" s="223"/>
      <c r="M143" s="224"/>
      <c r="N143" s="225"/>
      <c r="O143" s="225"/>
      <c r="P143" s="225"/>
      <c r="Q143" s="225"/>
      <c r="R143" s="225"/>
      <c r="S143" s="225"/>
      <c r="T143" s="226"/>
      <c r="AT143" s="227" t="s">
        <v>155</v>
      </c>
      <c r="AU143" s="227" t="s">
        <v>87</v>
      </c>
      <c r="AV143" s="12" t="s">
        <v>87</v>
      </c>
      <c r="AW143" s="12" t="s">
        <v>41</v>
      </c>
      <c r="AX143" s="12" t="s">
        <v>78</v>
      </c>
      <c r="AY143" s="227" t="s">
        <v>145</v>
      </c>
    </row>
    <row r="144" spans="2:51" s="13" customFormat="1" ht="13.5">
      <c r="B144" s="228"/>
      <c r="C144" s="229"/>
      <c r="D144" s="208" t="s">
        <v>155</v>
      </c>
      <c r="E144" s="230" t="s">
        <v>34</v>
      </c>
      <c r="F144" s="231" t="s">
        <v>158</v>
      </c>
      <c r="G144" s="229"/>
      <c r="H144" s="232">
        <v>1</v>
      </c>
      <c r="I144" s="233"/>
      <c r="J144" s="229"/>
      <c r="K144" s="229"/>
      <c r="L144" s="234"/>
      <c r="M144" s="235"/>
      <c r="N144" s="236"/>
      <c r="O144" s="236"/>
      <c r="P144" s="236"/>
      <c r="Q144" s="236"/>
      <c r="R144" s="236"/>
      <c r="S144" s="236"/>
      <c r="T144" s="237"/>
      <c r="AT144" s="238" t="s">
        <v>155</v>
      </c>
      <c r="AU144" s="238" t="s">
        <v>87</v>
      </c>
      <c r="AV144" s="13" t="s">
        <v>153</v>
      </c>
      <c r="AW144" s="13" t="s">
        <v>41</v>
      </c>
      <c r="AX144" s="13" t="s">
        <v>83</v>
      </c>
      <c r="AY144" s="238" t="s">
        <v>145</v>
      </c>
    </row>
    <row r="145" spans="2:63" s="10" customFormat="1" ht="29.85" customHeight="1">
      <c r="B145" s="178"/>
      <c r="C145" s="179"/>
      <c r="D145" s="180" t="s">
        <v>77</v>
      </c>
      <c r="E145" s="192" t="s">
        <v>207</v>
      </c>
      <c r="F145" s="192" t="s">
        <v>208</v>
      </c>
      <c r="G145" s="179"/>
      <c r="H145" s="179"/>
      <c r="I145" s="182"/>
      <c r="J145" s="193">
        <f>BK145</f>
        <v>0</v>
      </c>
      <c r="K145" s="179"/>
      <c r="L145" s="184"/>
      <c r="M145" s="185"/>
      <c r="N145" s="186"/>
      <c r="O145" s="186"/>
      <c r="P145" s="187">
        <f>SUM(P146:P179)</f>
        <v>0</v>
      </c>
      <c r="Q145" s="186"/>
      <c r="R145" s="187">
        <f>SUM(R146:R179)</f>
        <v>0.008892</v>
      </c>
      <c r="S145" s="186"/>
      <c r="T145" s="188">
        <f>SUM(T146:T179)</f>
        <v>50.241</v>
      </c>
      <c r="AR145" s="189" t="s">
        <v>83</v>
      </c>
      <c r="AT145" s="190" t="s">
        <v>77</v>
      </c>
      <c r="AU145" s="190" t="s">
        <v>83</v>
      </c>
      <c r="AY145" s="189" t="s">
        <v>145</v>
      </c>
      <c r="BK145" s="191">
        <f>SUM(BK146:BK179)</f>
        <v>0</v>
      </c>
    </row>
    <row r="146" spans="2:65" s="1" customFormat="1" ht="25.5" customHeight="1">
      <c r="B146" s="41"/>
      <c r="C146" s="194" t="s">
        <v>207</v>
      </c>
      <c r="D146" s="194" t="s">
        <v>148</v>
      </c>
      <c r="E146" s="195" t="s">
        <v>209</v>
      </c>
      <c r="F146" s="196" t="s">
        <v>210</v>
      </c>
      <c r="G146" s="197" t="s">
        <v>162</v>
      </c>
      <c r="H146" s="198">
        <v>68.4</v>
      </c>
      <c r="I146" s="199"/>
      <c r="J146" s="200">
        <f>ROUND(I146*H146,2)</f>
        <v>0</v>
      </c>
      <c r="K146" s="196" t="s">
        <v>152</v>
      </c>
      <c r="L146" s="61"/>
      <c r="M146" s="201" t="s">
        <v>34</v>
      </c>
      <c r="N146" s="202" t="s">
        <v>50</v>
      </c>
      <c r="O146" s="42"/>
      <c r="P146" s="203">
        <f>O146*H146</f>
        <v>0</v>
      </c>
      <c r="Q146" s="203">
        <v>0.00013</v>
      </c>
      <c r="R146" s="203">
        <f>Q146*H146</f>
        <v>0.008892</v>
      </c>
      <c r="S146" s="203">
        <v>0</v>
      </c>
      <c r="T146" s="204">
        <f>S146*H146</f>
        <v>0</v>
      </c>
      <c r="AR146" s="23" t="s">
        <v>153</v>
      </c>
      <c r="AT146" s="23" t="s">
        <v>148</v>
      </c>
      <c r="AU146" s="23" t="s">
        <v>87</v>
      </c>
      <c r="AY146" s="23" t="s">
        <v>145</v>
      </c>
      <c r="BE146" s="205">
        <f>IF(N146="základní",J146,0)</f>
        <v>0</v>
      </c>
      <c r="BF146" s="205">
        <f>IF(N146="snížená",J146,0)</f>
        <v>0</v>
      </c>
      <c r="BG146" s="205">
        <f>IF(N146="zákl. přenesená",J146,0)</f>
        <v>0</v>
      </c>
      <c r="BH146" s="205">
        <f>IF(N146="sníž. přenesená",J146,0)</f>
        <v>0</v>
      </c>
      <c r="BI146" s="205">
        <f>IF(N146="nulová",J146,0)</f>
        <v>0</v>
      </c>
      <c r="BJ146" s="23" t="s">
        <v>87</v>
      </c>
      <c r="BK146" s="205">
        <f>ROUND(I146*H146,2)</f>
        <v>0</v>
      </c>
      <c r="BL146" s="23" t="s">
        <v>153</v>
      </c>
      <c r="BM146" s="23" t="s">
        <v>211</v>
      </c>
    </row>
    <row r="147" spans="2:47" s="1" customFormat="1" ht="54">
      <c r="B147" s="41"/>
      <c r="C147" s="63"/>
      <c r="D147" s="208" t="s">
        <v>170</v>
      </c>
      <c r="E147" s="63"/>
      <c r="F147" s="239" t="s">
        <v>212</v>
      </c>
      <c r="G147" s="63"/>
      <c r="H147" s="63"/>
      <c r="I147" s="165"/>
      <c r="J147" s="63"/>
      <c r="K147" s="63"/>
      <c r="L147" s="61"/>
      <c r="M147" s="240"/>
      <c r="N147" s="42"/>
      <c r="O147" s="42"/>
      <c r="P147" s="42"/>
      <c r="Q147" s="42"/>
      <c r="R147" s="42"/>
      <c r="S147" s="42"/>
      <c r="T147" s="78"/>
      <c r="AT147" s="23" t="s">
        <v>170</v>
      </c>
      <c r="AU147" s="23" t="s">
        <v>87</v>
      </c>
    </row>
    <row r="148" spans="2:51" s="11" customFormat="1" ht="13.5">
      <c r="B148" s="206"/>
      <c r="C148" s="207"/>
      <c r="D148" s="208" t="s">
        <v>155</v>
      </c>
      <c r="E148" s="209" t="s">
        <v>34</v>
      </c>
      <c r="F148" s="210" t="s">
        <v>172</v>
      </c>
      <c r="G148" s="207"/>
      <c r="H148" s="209" t="s">
        <v>34</v>
      </c>
      <c r="I148" s="211"/>
      <c r="J148" s="207"/>
      <c r="K148" s="207"/>
      <c r="L148" s="212"/>
      <c r="M148" s="213"/>
      <c r="N148" s="214"/>
      <c r="O148" s="214"/>
      <c r="P148" s="214"/>
      <c r="Q148" s="214"/>
      <c r="R148" s="214"/>
      <c r="S148" s="214"/>
      <c r="T148" s="215"/>
      <c r="AT148" s="216" t="s">
        <v>155</v>
      </c>
      <c r="AU148" s="216" t="s">
        <v>87</v>
      </c>
      <c r="AV148" s="11" t="s">
        <v>83</v>
      </c>
      <c r="AW148" s="11" t="s">
        <v>41</v>
      </c>
      <c r="AX148" s="11" t="s">
        <v>78</v>
      </c>
      <c r="AY148" s="216" t="s">
        <v>145</v>
      </c>
    </row>
    <row r="149" spans="2:51" s="12" customFormat="1" ht="13.5">
      <c r="B149" s="217"/>
      <c r="C149" s="218"/>
      <c r="D149" s="208" t="s">
        <v>155</v>
      </c>
      <c r="E149" s="219" t="s">
        <v>34</v>
      </c>
      <c r="F149" s="220" t="s">
        <v>213</v>
      </c>
      <c r="G149" s="218"/>
      <c r="H149" s="221">
        <v>68.4</v>
      </c>
      <c r="I149" s="222"/>
      <c r="J149" s="218"/>
      <c r="K149" s="218"/>
      <c r="L149" s="223"/>
      <c r="M149" s="224"/>
      <c r="N149" s="225"/>
      <c r="O149" s="225"/>
      <c r="P149" s="225"/>
      <c r="Q149" s="225"/>
      <c r="R149" s="225"/>
      <c r="S149" s="225"/>
      <c r="T149" s="226"/>
      <c r="AT149" s="227" t="s">
        <v>155</v>
      </c>
      <c r="AU149" s="227" t="s">
        <v>87</v>
      </c>
      <c r="AV149" s="12" t="s">
        <v>87</v>
      </c>
      <c r="AW149" s="12" t="s">
        <v>41</v>
      </c>
      <c r="AX149" s="12" t="s">
        <v>78</v>
      </c>
      <c r="AY149" s="227" t="s">
        <v>145</v>
      </c>
    </row>
    <row r="150" spans="2:51" s="13" customFormat="1" ht="13.5">
      <c r="B150" s="228"/>
      <c r="C150" s="229"/>
      <c r="D150" s="208" t="s">
        <v>155</v>
      </c>
      <c r="E150" s="230" t="s">
        <v>34</v>
      </c>
      <c r="F150" s="231" t="s">
        <v>158</v>
      </c>
      <c r="G150" s="229"/>
      <c r="H150" s="232">
        <v>68.4</v>
      </c>
      <c r="I150" s="233"/>
      <c r="J150" s="229"/>
      <c r="K150" s="229"/>
      <c r="L150" s="234"/>
      <c r="M150" s="235"/>
      <c r="N150" s="236"/>
      <c r="O150" s="236"/>
      <c r="P150" s="236"/>
      <c r="Q150" s="236"/>
      <c r="R150" s="236"/>
      <c r="S150" s="236"/>
      <c r="T150" s="237"/>
      <c r="AT150" s="238" t="s">
        <v>155</v>
      </c>
      <c r="AU150" s="238" t="s">
        <v>87</v>
      </c>
      <c r="AV150" s="13" t="s">
        <v>153</v>
      </c>
      <c r="AW150" s="13" t="s">
        <v>41</v>
      </c>
      <c r="AX150" s="13" t="s">
        <v>83</v>
      </c>
      <c r="AY150" s="238" t="s">
        <v>145</v>
      </c>
    </row>
    <row r="151" spans="2:65" s="1" customFormat="1" ht="38.25" customHeight="1">
      <c r="B151" s="41"/>
      <c r="C151" s="194" t="s">
        <v>214</v>
      </c>
      <c r="D151" s="194" t="s">
        <v>148</v>
      </c>
      <c r="E151" s="195" t="s">
        <v>215</v>
      </c>
      <c r="F151" s="196" t="s">
        <v>216</v>
      </c>
      <c r="G151" s="197" t="s">
        <v>162</v>
      </c>
      <c r="H151" s="198">
        <v>141</v>
      </c>
      <c r="I151" s="199"/>
      <c r="J151" s="200">
        <f>ROUND(I151*H151,2)</f>
        <v>0</v>
      </c>
      <c r="K151" s="196" t="s">
        <v>152</v>
      </c>
      <c r="L151" s="61"/>
      <c r="M151" s="201" t="s">
        <v>34</v>
      </c>
      <c r="N151" s="202" t="s">
        <v>50</v>
      </c>
      <c r="O151" s="42"/>
      <c r="P151" s="203">
        <f>O151*H151</f>
        <v>0</v>
      </c>
      <c r="Q151" s="203">
        <v>0</v>
      </c>
      <c r="R151" s="203">
        <f>Q151*H151</f>
        <v>0</v>
      </c>
      <c r="S151" s="203">
        <v>0</v>
      </c>
      <c r="T151" s="204">
        <f>S151*H151</f>
        <v>0</v>
      </c>
      <c r="AR151" s="23" t="s">
        <v>153</v>
      </c>
      <c r="AT151" s="23" t="s">
        <v>148</v>
      </c>
      <c r="AU151" s="23" t="s">
        <v>87</v>
      </c>
      <c r="AY151" s="23" t="s">
        <v>145</v>
      </c>
      <c r="BE151" s="205">
        <f>IF(N151="základní",J151,0)</f>
        <v>0</v>
      </c>
      <c r="BF151" s="205">
        <f>IF(N151="snížená",J151,0)</f>
        <v>0</v>
      </c>
      <c r="BG151" s="205">
        <f>IF(N151="zákl. přenesená",J151,0)</f>
        <v>0</v>
      </c>
      <c r="BH151" s="205">
        <f>IF(N151="sníž. přenesená",J151,0)</f>
        <v>0</v>
      </c>
      <c r="BI151" s="205">
        <f>IF(N151="nulová",J151,0)</f>
        <v>0</v>
      </c>
      <c r="BJ151" s="23" t="s">
        <v>87</v>
      </c>
      <c r="BK151" s="205">
        <f>ROUND(I151*H151,2)</f>
        <v>0</v>
      </c>
      <c r="BL151" s="23" t="s">
        <v>153</v>
      </c>
      <c r="BM151" s="23" t="s">
        <v>217</v>
      </c>
    </row>
    <row r="152" spans="2:47" s="1" customFormat="1" ht="81">
      <c r="B152" s="41"/>
      <c r="C152" s="63"/>
      <c r="D152" s="208" t="s">
        <v>170</v>
      </c>
      <c r="E152" s="63"/>
      <c r="F152" s="239" t="s">
        <v>218</v>
      </c>
      <c r="G152" s="63"/>
      <c r="H152" s="63"/>
      <c r="I152" s="165"/>
      <c r="J152" s="63"/>
      <c r="K152" s="63"/>
      <c r="L152" s="61"/>
      <c r="M152" s="240"/>
      <c r="N152" s="42"/>
      <c r="O152" s="42"/>
      <c r="P152" s="42"/>
      <c r="Q152" s="42"/>
      <c r="R152" s="42"/>
      <c r="S152" s="42"/>
      <c r="T152" s="78"/>
      <c r="AT152" s="23" t="s">
        <v>170</v>
      </c>
      <c r="AU152" s="23" t="s">
        <v>87</v>
      </c>
    </row>
    <row r="153" spans="2:51" s="11" customFormat="1" ht="13.5">
      <c r="B153" s="206"/>
      <c r="C153" s="207"/>
      <c r="D153" s="208" t="s">
        <v>155</v>
      </c>
      <c r="E153" s="209" t="s">
        <v>34</v>
      </c>
      <c r="F153" s="210" t="s">
        <v>219</v>
      </c>
      <c r="G153" s="207"/>
      <c r="H153" s="209" t="s">
        <v>34</v>
      </c>
      <c r="I153" s="211"/>
      <c r="J153" s="207"/>
      <c r="K153" s="207"/>
      <c r="L153" s="212"/>
      <c r="M153" s="213"/>
      <c r="N153" s="214"/>
      <c r="O153" s="214"/>
      <c r="P153" s="214"/>
      <c r="Q153" s="214"/>
      <c r="R153" s="214"/>
      <c r="S153" s="214"/>
      <c r="T153" s="215"/>
      <c r="AT153" s="216" t="s">
        <v>155</v>
      </c>
      <c r="AU153" s="216" t="s">
        <v>87</v>
      </c>
      <c r="AV153" s="11" t="s">
        <v>83</v>
      </c>
      <c r="AW153" s="11" t="s">
        <v>41</v>
      </c>
      <c r="AX153" s="11" t="s">
        <v>78</v>
      </c>
      <c r="AY153" s="216" t="s">
        <v>145</v>
      </c>
    </row>
    <row r="154" spans="2:51" s="12" customFormat="1" ht="13.5">
      <c r="B154" s="217"/>
      <c r="C154" s="218"/>
      <c r="D154" s="208" t="s">
        <v>155</v>
      </c>
      <c r="E154" s="219" t="s">
        <v>34</v>
      </c>
      <c r="F154" s="220" t="s">
        <v>220</v>
      </c>
      <c r="G154" s="218"/>
      <c r="H154" s="221">
        <v>141</v>
      </c>
      <c r="I154" s="222"/>
      <c r="J154" s="218"/>
      <c r="K154" s="218"/>
      <c r="L154" s="223"/>
      <c r="M154" s="224"/>
      <c r="N154" s="225"/>
      <c r="O154" s="225"/>
      <c r="P154" s="225"/>
      <c r="Q154" s="225"/>
      <c r="R154" s="225"/>
      <c r="S154" s="225"/>
      <c r="T154" s="226"/>
      <c r="AT154" s="227" t="s">
        <v>155</v>
      </c>
      <c r="AU154" s="227" t="s">
        <v>87</v>
      </c>
      <c r="AV154" s="12" t="s">
        <v>87</v>
      </c>
      <c r="AW154" s="12" t="s">
        <v>41</v>
      </c>
      <c r="AX154" s="12" t="s">
        <v>78</v>
      </c>
      <c r="AY154" s="227" t="s">
        <v>145</v>
      </c>
    </row>
    <row r="155" spans="2:51" s="13" customFormat="1" ht="13.5">
      <c r="B155" s="228"/>
      <c r="C155" s="229"/>
      <c r="D155" s="208" t="s">
        <v>155</v>
      </c>
      <c r="E155" s="230" t="s">
        <v>34</v>
      </c>
      <c r="F155" s="231" t="s">
        <v>158</v>
      </c>
      <c r="G155" s="229"/>
      <c r="H155" s="232">
        <v>141</v>
      </c>
      <c r="I155" s="233"/>
      <c r="J155" s="229"/>
      <c r="K155" s="229"/>
      <c r="L155" s="234"/>
      <c r="M155" s="235"/>
      <c r="N155" s="236"/>
      <c r="O155" s="236"/>
      <c r="P155" s="236"/>
      <c r="Q155" s="236"/>
      <c r="R155" s="236"/>
      <c r="S155" s="236"/>
      <c r="T155" s="237"/>
      <c r="AT155" s="238" t="s">
        <v>155</v>
      </c>
      <c r="AU155" s="238" t="s">
        <v>87</v>
      </c>
      <c r="AV155" s="13" t="s">
        <v>153</v>
      </c>
      <c r="AW155" s="13" t="s">
        <v>41</v>
      </c>
      <c r="AX155" s="13" t="s">
        <v>83</v>
      </c>
      <c r="AY155" s="238" t="s">
        <v>145</v>
      </c>
    </row>
    <row r="156" spans="2:65" s="1" customFormat="1" ht="25.5" customHeight="1">
      <c r="B156" s="41"/>
      <c r="C156" s="194" t="s">
        <v>221</v>
      </c>
      <c r="D156" s="194" t="s">
        <v>148</v>
      </c>
      <c r="E156" s="195" t="s">
        <v>222</v>
      </c>
      <c r="F156" s="196" t="s">
        <v>223</v>
      </c>
      <c r="G156" s="197" t="s">
        <v>162</v>
      </c>
      <c r="H156" s="198">
        <v>4230</v>
      </c>
      <c r="I156" s="199"/>
      <c r="J156" s="200">
        <f>ROUND(I156*H156,2)</f>
        <v>0</v>
      </c>
      <c r="K156" s="196" t="s">
        <v>152</v>
      </c>
      <c r="L156" s="61"/>
      <c r="M156" s="201" t="s">
        <v>34</v>
      </c>
      <c r="N156" s="202" t="s">
        <v>50</v>
      </c>
      <c r="O156" s="42"/>
      <c r="P156" s="203">
        <f>O156*H156</f>
        <v>0</v>
      </c>
      <c r="Q156" s="203">
        <v>0</v>
      </c>
      <c r="R156" s="203">
        <f>Q156*H156</f>
        <v>0</v>
      </c>
      <c r="S156" s="203">
        <v>0</v>
      </c>
      <c r="T156" s="204">
        <f>S156*H156</f>
        <v>0</v>
      </c>
      <c r="AR156" s="23" t="s">
        <v>153</v>
      </c>
      <c r="AT156" s="23" t="s">
        <v>148</v>
      </c>
      <c r="AU156" s="23" t="s">
        <v>87</v>
      </c>
      <c r="AY156" s="23" t="s">
        <v>145</v>
      </c>
      <c r="BE156" s="205">
        <f>IF(N156="základní",J156,0)</f>
        <v>0</v>
      </c>
      <c r="BF156" s="205">
        <f>IF(N156="snížená",J156,0)</f>
        <v>0</v>
      </c>
      <c r="BG156" s="205">
        <f>IF(N156="zákl. přenesená",J156,0)</f>
        <v>0</v>
      </c>
      <c r="BH156" s="205">
        <f>IF(N156="sníž. přenesená",J156,0)</f>
        <v>0</v>
      </c>
      <c r="BI156" s="205">
        <f>IF(N156="nulová",J156,0)</f>
        <v>0</v>
      </c>
      <c r="BJ156" s="23" t="s">
        <v>87</v>
      </c>
      <c r="BK156" s="205">
        <f>ROUND(I156*H156,2)</f>
        <v>0</v>
      </c>
      <c r="BL156" s="23" t="s">
        <v>153</v>
      </c>
      <c r="BM156" s="23" t="s">
        <v>224</v>
      </c>
    </row>
    <row r="157" spans="2:47" s="1" customFormat="1" ht="81">
      <c r="B157" s="41"/>
      <c r="C157" s="63"/>
      <c r="D157" s="208" t="s">
        <v>170</v>
      </c>
      <c r="E157" s="63"/>
      <c r="F157" s="239" t="s">
        <v>218</v>
      </c>
      <c r="G157" s="63"/>
      <c r="H157" s="63"/>
      <c r="I157" s="165"/>
      <c r="J157" s="63"/>
      <c r="K157" s="63"/>
      <c r="L157" s="61"/>
      <c r="M157" s="240"/>
      <c r="N157" s="42"/>
      <c r="O157" s="42"/>
      <c r="P157" s="42"/>
      <c r="Q157" s="42"/>
      <c r="R157" s="42"/>
      <c r="S157" s="42"/>
      <c r="T157" s="78"/>
      <c r="AT157" s="23" t="s">
        <v>170</v>
      </c>
      <c r="AU157" s="23" t="s">
        <v>87</v>
      </c>
    </row>
    <row r="158" spans="2:51" s="12" customFormat="1" ht="13.5">
      <c r="B158" s="217"/>
      <c r="C158" s="218"/>
      <c r="D158" s="208" t="s">
        <v>155</v>
      </c>
      <c r="E158" s="219" t="s">
        <v>34</v>
      </c>
      <c r="F158" s="220" t="s">
        <v>225</v>
      </c>
      <c r="G158" s="218"/>
      <c r="H158" s="221">
        <v>4230</v>
      </c>
      <c r="I158" s="222"/>
      <c r="J158" s="218"/>
      <c r="K158" s="218"/>
      <c r="L158" s="223"/>
      <c r="M158" s="224"/>
      <c r="N158" s="225"/>
      <c r="O158" s="225"/>
      <c r="P158" s="225"/>
      <c r="Q158" s="225"/>
      <c r="R158" s="225"/>
      <c r="S158" s="225"/>
      <c r="T158" s="226"/>
      <c r="AT158" s="227" t="s">
        <v>155</v>
      </c>
      <c r="AU158" s="227" t="s">
        <v>87</v>
      </c>
      <c r="AV158" s="12" t="s">
        <v>87</v>
      </c>
      <c r="AW158" s="12" t="s">
        <v>41</v>
      </c>
      <c r="AX158" s="12" t="s">
        <v>83</v>
      </c>
      <c r="AY158" s="227" t="s">
        <v>145</v>
      </c>
    </row>
    <row r="159" spans="2:65" s="1" customFormat="1" ht="38.25" customHeight="1">
      <c r="B159" s="41"/>
      <c r="C159" s="194" t="s">
        <v>226</v>
      </c>
      <c r="D159" s="194" t="s">
        <v>148</v>
      </c>
      <c r="E159" s="195" t="s">
        <v>227</v>
      </c>
      <c r="F159" s="196" t="s">
        <v>228</v>
      </c>
      <c r="G159" s="197" t="s">
        <v>162</v>
      </c>
      <c r="H159" s="198">
        <v>141</v>
      </c>
      <c r="I159" s="199"/>
      <c r="J159" s="200">
        <f>ROUND(I159*H159,2)</f>
        <v>0</v>
      </c>
      <c r="K159" s="196" t="s">
        <v>152</v>
      </c>
      <c r="L159" s="61"/>
      <c r="M159" s="201" t="s">
        <v>34</v>
      </c>
      <c r="N159" s="202" t="s">
        <v>50</v>
      </c>
      <c r="O159" s="42"/>
      <c r="P159" s="203">
        <f>O159*H159</f>
        <v>0</v>
      </c>
      <c r="Q159" s="203">
        <v>0</v>
      </c>
      <c r="R159" s="203">
        <f>Q159*H159</f>
        <v>0</v>
      </c>
      <c r="S159" s="203">
        <v>0</v>
      </c>
      <c r="T159" s="204">
        <f>S159*H159</f>
        <v>0</v>
      </c>
      <c r="AR159" s="23" t="s">
        <v>153</v>
      </c>
      <c r="AT159" s="23" t="s">
        <v>148</v>
      </c>
      <c r="AU159" s="23" t="s">
        <v>87</v>
      </c>
      <c r="AY159" s="23" t="s">
        <v>145</v>
      </c>
      <c r="BE159" s="205">
        <f>IF(N159="základní",J159,0)</f>
        <v>0</v>
      </c>
      <c r="BF159" s="205">
        <f>IF(N159="snížená",J159,0)</f>
        <v>0</v>
      </c>
      <c r="BG159" s="205">
        <f>IF(N159="zákl. přenesená",J159,0)</f>
        <v>0</v>
      </c>
      <c r="BH159" s="205">
        <f>IF(N159="sníž. přenesená",J159,0)</f>
        <v>0</v>
      </c>
      <c r="BI159" s="205">
        <f>IF(N159="nulová",J159,0)</f>
        <v>0</v>
      </c>
      <c r="BJ159" s="23" t="s">
        <v>87</v>
      </c>
      <c r="BK159" s="205">
        <f>ROUND(I159*H159,2)</f>
        <v>0</v>
      </c>
      <c r="BL159" s="23" t="s">
        <v>153</v>
      </c>
      <c r="BM159" s="23" t="s">
        <v>229</v>
      </c>
    </row>
    <row r="160" spans="2:47" s="1" customFormat="1" ht="54">
      <c r="B160" s="41"/>
      <c r="C160" s="63"/>
      <c r="D160" s="208" t="s">
        <v>170</v>
      </c>
      <c r="E160" s="63"/>
      <c r="F160" s="239" t="s">
        <v>230</v>
      </c>
      <c r="G160" s="63"/>
      <c r="H160" s="63"/>
      <c r="I160" s="165"/>
      <c r="J160" s="63"/>
      <c r="K160" s="63"/>
      <c r="L160" s="61"/>
      <c r="M160" s="240"/>
      <c r="N160" s="42"/>
      <c r="O160" s="42"/>
      <c r="P160" s="42"/>
      <c r="Q160" s="42"/>
      <c r="R160" s="42"/>
      <c r="S160" s="42"/>
      <c r="T160" s="78"/>
      <c r="AT160" s="23" t="s">
        <v>170</v>
      </c>
      <c r="AU160" s="23" t="s">
        <v>87</v>
      </c>
    </row>
    <row r="161" spans="2:51" s="11" customFormat="1" ht="13.5">
      <c r="B161" s="206"/>
      <c r="C161" s="207"/>
      <c r="D161" s="208" t="s">
        <v>155</v>
      </c>
      <c r="E161" s="209" t="s">
        <v>34</v>
      </c>
      <c r="F161" s="210" t="s">
        <v>219</v>
      </c>
      <c r="G161" s="207"/>
      <c r="H161" s="209" t="s">
        <v>34</v>
      </c>
      <c r="I161" s="211"/>
      <c r="J161" s="207"/>
      <c r="K161" s="207"/>
      <c r="L161" s="212"/>
      <c r="M161" s="213"/>
      <c r="N161" s="214"/>
      <c r="O161" s="214"/>
      <c r="P161" s="214"/>
      <c r="Q161" s="214"/>
      <c r="R161" s="214"/>
      <c r="S161" s="214"/>
      <c r="T161" s="215"/>
      <c r="AT161" s="216" t="s">
        <v>155</v>
      </c>
      <c r="AU161" s="216" t="s">
        <v>87</v>
      </c>
      <c r="AV161" s="11" t="s">
        <v>83</v>
      </c>
      <c r="AW161" s="11" t="s">
        <v>41</v>
      </c>
      <c r="AX161" s="11" t="s">
        <v>78</v>
      </c>
      <c r="AY161" s="216" t="s">
        <v>145</v>
      </c>
    </row>
    <row r="162" spans="2:51" s="12" customFormat="1" ht="13.5">
      <c r="B162" s="217"/>
      <c r="C162" s="218"/>
      <c r="D162" s="208" t="s">
        <v>155</v>
      </c>
      <c r="E162" s="219" t="s">
        <v>34</v>
      </c>
      <c r="F162" s="220" t="s">
        <v>220</v>
      </c>
      <c r="G162" s="218"/>
      <c r="H162" s="221">
        <v>141</v>
      </c>
      <c r="I162" s="222"/>
      <c r="J162" s="218"/>
      <c r="K162" s="218"/>
      <c r="L162" s="223"/>
      <c r="M162" s="224"/>
      <c r="N162" s="225"/>
      <c r="O162" s="225"/>
      <c r="P162" s="225"/>
      <c r="Q162" s="225"/>
      <c r="R162" s="225"/>
      <c r="S162" s="225"/>
      <c r="T162" s="226"/>
      <c r="AT162" s="227" t="s">
        <v>155</v>
      </c>
      <c r="AU162" s="227" t="s">
        <v>87</v>
      </c>
      <c r="AV162" s="12" t="s">
        <v>87</v>
      </c>
      <c r="AW162" s="12" t="s">
        <v>41</v>
      </c>
      <c r="AX162" s="12" t="s">
        <v>78</v>
      </c>
      <c r="AY162" s="227" t="s">
        <v>145</v>
      </c>
    </row>
    <row r="163" spans="2:51" s="13" customFormat="1" ht="13.5">
      <c r="B163" s="228"/>
      <c r="C163" s="229"/>
      <c r="D163" s="208" t="s">
        <v>155</v>
      </c>
      <c r="E163" s="230" t="s">
        <v>34</v>
      </c>
      <c r="F163" s="231" t="s">
        <v>158</v>
      </c>
      <c r="G163" s="229"/>
      <c r="H163" s="232">
        <v>141</v>
      </c>
      <c r="I163" s="233"/>
      <c r="J163" s="229"/>
      <c r="K163" s="229"/>
      <c r="L163" s="234"/>
      <c r="M163" s="235"/>
      <c r="N163" s="236"/>
      <c r="O163" s="236"/>
      <c r="P163" s="236"/>
      <c r="Q163" s="236"/>
      <c r="R163" s="236"/>
      <c r="S163" s="236"/>
      <c r="T163" s="237"/>
      <c r="AT163" s="238" t="s">
        <v>155</v>
      </c>
      <c r="AU163" s="238" t="s">
        <v>87</v>
      </c>
      <c r="AV163" s="13" t="s">
        <v>153</v>
      </c>
      <c r="AW163" s="13" t="s">
        <v>41</v>
      </c>
      <c r="AX163" s="13" t="s">
        <v>83</v>
      </c>
      <c r="AY163" s="238" t="s">
        <v>145</v>
      </c>
    </row>
    <row r="164" spans="2:65" s="1" customFormat="1" ht="38.25" customHeight="1">
      <c r="B164" s="41"/>
      <c r="C164" s="194" t="s">
        <v>231</v>
      </c>
      <c r="D164" s="194" t="s">
        <v>148</v>
      </c>
      <c r="E164" s="195" t="s">
        <v>232</v>
      </c>
      <c r="F164" s="196" t="s">
        <v>233</v>
      </c>
      <c r="G164" s="197" t="s">
        <v>151</v>
      </c>
      <c r="H164" s="198">
        <v>17</v>
      </c>
      <c r="I164" s="199"/>
      <c r="J164" s="200">
        <f>ROUND(I164*H164,2)</f>
        <v>0</v>
      </c>
      <c r="K164" s="196" t="s">
        <v>152</v>
      </c>
      <c r="L164" s="61"/>
      <c r="M164" s="201" t="s">
        <v>34</v>
      </c>
      <c r="N164" s="202" t="s">
        <v>50</v>
      </c>
      <c r="O164" s="42"/>
      <c r="P164" s="203">
        <f>O164*H164</f>
        <v>0</v>
      </c>
      <c r="Q164" s="203">
        <v>0</v>
      </c>
      <c r="R164" s="203">
        <f>Q164*H164</f>
        <v>0</v>
      </c>
      <c r="S164" s="203">
        <v>0.025</v>
      </c>
      <c r="T164" s="204">
        <f>S164*H164</f>
        <v>0.42500000000000004</v>
      </c>
      <c r="AR164" s="23" t="s">
        <v>153</v>
      </c>
      <c r="AT164" s="23" t="s">
        <v>148</v>
      </c>
      <c r="AU164" s="23" t="s">
        <v>87</v>
      </c>
      <c r="AY164" s="23" t="s">
        <v>145</v>
      </c>
      <c r="BE164" s="205">
        <f>IF(N164="základní",J164,0)</f>
        <v>0</v>
      </c>
      <c r="BF164" s="205">
        <f>IF(N164="snížená",J164,0)</f>
        <v>0</v>
      </c>
      <c r="BG164" s="205">
        <f>IF(N164="zákl. přenesená",J164,0)</f>
        <v>0</v>
      </c>
      <c r="BH164" s="205">
        <f>IF(N164="sníž. přenesená",J164,0)</f>
        <v>0</v>
      </c>
      <c r="BI164" s="205">
        <f>IF(N164="nulová",J164,0)</f>
        <v>0</v>
      </c>
      <c r="BJ164" s="23" t="s">
        <v>87</v>
      </c>
      <c r="BK164" s="205">
        <f>ROUND(I164*H164,2)</f>
        <v>0</v>
      </c>
      <c r="BL164" s="23" t="s">
        <v>153</v>
      </c>
      <c r="BM164" s="23" t="s">
        <v>234</v>
      </c>
    </row>
    <row r="165" spans="2:51" s="11" customFormat="1" ht="13.5">
      <c r="B165" s="206"/>
      <c r="C165" s="207"/>
      <c r="D165" s="208" t="s">
        <v>155</v>
      </c>
      <c r="E165" s="209" t="s">
        <v>34</v>
      </c>
      <c r="F165" s="210" t="s">
        <v>156</v>
      </c>
      <c r="G165" s="207"/>
      <c r="H165" s="209" t="s">
        <v>34</v>
      </c>
      <c r="I165" s="211"/>
      <c r="J165" s="207"/>
      <c r="K165" s="207"/>
      <c r="L165" s="212"/>
      <c r="M165" s="213"/>
      <c r="N165" s="214"/>
      <c r="O165" s="214"/>
      <c r="P165" s="214"/>
      <c r="Q165" s="214"/>
      <c r="R165" s="214"/>
      <c r="S165" s="214"/>
      <c r="T165" s="215"/>
      <c r="AT165" s="216" t="s">
        <v>155</v>
      </c>
      <c r="AU165" s="216" t="s">
        <v>87</v>
      </c>
      <c r="AV165" s="11" t="s">
        <v>83</v>
      </c>
      <c r="AW165" s="11" t="s">
        <v>41</v>
      </c>
      <c r="AX165" s="11" t="s">
        <v>78</v>
      </c>
      <c r="AY165" s="216" t="s">
        <v>145</v>
      </c>
    </row>
    <row r="166" spans="2:51" s="12" customFormat="1" ht="13.5">
      <c r="B166" s="217"/>
      <c r="C166" s="218"/>
      <c r="D166" s="208" t="s">
        <v>155</v>
      </c>
      <c r="E166" s="219" t="s">
        <v>34</v>
      </c>
      <c r="F166" s="220" t="s">
        <v>157</v>
      </c>
      <c r="G166" s="218"/>
      <c r="H166" s="221">
        <v>17</v>
      </c>
      <c r="I166" s="222"/>
      <c r="J166" s="218"/>
      <c r="K166" s="218"/>
      <c r="L166" s="223"/>
      <c r="M166" s="224"/>
      <c r="N166" s="225"/>
      <c r="O166" s="225"/>
      <c r="P166" s="225"/>
      <c r="Q166" s="225"/>
      <c r="R166" s="225"/>
      <c r="S166" s="225"/>
      <c r="T166" s="226"/>
      <c r="AT166" s="227" t="s">
        <v>155</v>
      </c>
      <c r="AU166" s="227" t="s">
        <v>87</v>
      </c>
      <c r="AV166" s="12" t="s">
        <v>87</v>
      </c>
      <c r="AW166" s="12" t="s">
        <v>41</v>
      </c>
      <c r="AX166" s="12" t="s">
        <v>78</v>
      </c>
      <c r="AY166" s="227" t="s">
        <v>145</v>
      </c>
    </row>
    <row r="167" spans="2:51" s="13" customFormat="1" ht="13.5">
      <c r="B167" s="228"/>
      <c r="C167" s="229"/>
      <c r="D167" s="208" t="s">
        <v>155</v>
      </c>
      <c r="E167" s="230" t="s">
        <v>34</v>
      </c>
      <c r="F167" s="231" t="s">
        <v>158</v>
      </c>
      <c r="G167" s="229"/>
      <c r="H167" s="232">
        <v>17</v>
      </c>
      <c r="I167" s="233"/>
      <c r="J167" s="229"/>
      <c r="K167" s="229"/>
      <c r="L167" s="234"/>
      <c r="M167" s="235"/>
      <c r="N167" s="236"/>
      <c r="O167" s="236"/>
      <c r="P167" s="236"/>
      <c r="Q167" s="236"/>
      <c r="R167" s="236"/>
      <c r="S167" s="236"/>
      <c r="T167" s="237"/>
      <c r="AT167" s="238" t="s">
        <v>155</v>
      </c>
      <c r="AU167" s="238" t="s">
        <v>87</v>
      </c>
      <c r="AV167" s="13" t="s">
        <v>153</v>
      </c>
      <c r="AW167" s="13" t="s">
        <v>41</v>
      </c>
      <c r="AX167" s="13" t="s">
        <v>83</v>
      </c>
      <c r="AY167" s="238" t="s">
        <v>145</v>
      </c>
    </row>
    <row r="168" spans="2:65" s="1" customFormat="1" ht="38.25" customHeight="1">
      <c r="B168" s="41"/>
      <c r="C168" s="194" t="s">
        <v>235</v>
      </c>
      <c r="D168" s="194" t="s">
        <v>148</v>
      </c>
      <c r="E168" s="195" t="s">
        <v>236</v>
      </c>
      <c r="F168" s="196" t="s">
        <v>237</v>
      </c>
      <c r="G168" s="197" t="s">
        <v>162</v>
      </c>
      <c r="H168" s="198">
        <v>94</v>
      </c>
      <c r="I168" s="199"/>
      <c r="J168" s="200">
        <f>ROUND(I168*H168,2)</f>
        <v>0</v>
      </c>
      <c r="K168" s="196" t="s">
        <v>152</v>
      </c>
      <c r="L168" s="61"/>
      <c r="M168" s="201" t="s">
        <v>34</v>
      </c>
      <c r="N168" s="202" t="s">
        <v>50</v>
      </c>
      <c r="O168" s="42"/>
      <c r="P168" s="203">
        <f>O168*H168</f>
        <v>0</v>
      </c>
      <c r="Q168" s="203">
        <v>0</v>
      </c>
      <c r="R168" s="203">
        <f>Q168*H168</f>
        <v>0</v>
      </c>
      <c r="S168" s="203">
        <v>0.27</v>
      </c>
      <c r="T168" s="204">
        <f>S168*H168</f>
        <v>25.380000000000003</v>
      </c>
      <c r="AR168" s="23" t="s">
        <v>153</v>
      </c>
      <c r="AT168" s="23" t="s">
        <v>148</v>
      </c>
      <c r="AU168" s="23" t="s">
        <v>87</v>
      </c>
      <c r="AY168" s="23" t="s">
        <v>145</v>
      </c>
      <c r="BE168" s="205">
        <f>IF(N168="základní",J168,0)</f>
        <v>0</v>
      </c>
      <c r="BF168" s="205">
        <f>IF(N168="snížená",J168,0)</f>
        <v>0</v>
      </c>
      <c r="BG168" s="205">
        <f>IF(N168="zákl. přenesená",J168,0)</f>
        <v>0</v>
      </c>
      <c r="BH168" s="205">
        <f>IF(N168="sníž. přenesená",J168,0)</f>
        <v>0</v>
      </c>
      <c r="BI168" s="205">
        <f>IF(N168="nulová",J168,0)</f>
        <v>0</v>
      </c>
      <c r="BJ168" s="23" t="s">
        <v>87</v>
      </c>
      <c r="BK168" s="205">
        <f>ROUND(I168*H168,2)</f>
        <v>0</v>
      </c>
      <c r="BL168" s="23" t="s">
        <v>153</v>
      </c>
      <c r="BM168" s="23" t="s">
        <v>238</v>
      </c>
    </row>
    <row r="169" spans="2:51" s="11" customFormat="1" ht="13.5">
      <c r="B169" s="206"/>
      <c r="C169" s="207"/>
      <c r="D169" s="208" t="s">
        <v>155</v>
      </c>
      <c r="E169" s="209" t="s">
        <v>34</v>
      </c>
      <c r="F169" s="210" t="s">
        <v>164</v>
      </c>
      <c r="G169" s="207"/>
      <c r="H169" s="209" t="s">
        <v>34</v>
      </c>
      <c r="I169" s="211"/>
      <c r="J169" s="207"/>
      <c r="K169" s="207"/>
      <c r="L169" s="212"/>
      <c r="M169" s="213"/>
      <c r="N169" s="214"/>
      <c r="O169" s="214"/>
      <c r="P169" s="214"/>
      <c r="Q169" s="214"/>
      <c r="R169" s="214"/>
      <c r="S169" s="214"/>
      <c r="T169" s="215"/>
      <c r="AT169" s="216" t="s">
        <v>155</v>
      </c>
      <c r="AU169" s="216" t="s">
        <v>87</v>
      </c>
      <c r="AV169" s="11" t="s">
        <v>83</v>
      </c>
      <c r="AW169" s="11" t="s">
        <v>41</v>
      </c>
      <c r="AX169" s="11" t="s">
        <v>78</v>
      </c>
      <c r="AY169" s="216" t="s">
        <v>145</v>
      </c>
    </row>
    <row r="170" spans="2:51" s="12" customFormat="1" ht="13.5">
      <c r="B170" s="217"/>
      <c r="C170" s="218"/>
      <c r="D170" s="208" t="s">
        <v>155</v>
      </c>
      <c r="E170" s="219" t="s">
        <v>34</v>
      </c>
      <c r="F170" s="220" t="s">
        <v>165</v>
      </c>
      <c r="G170" s="218"/>
      <c r="H170" s="221">
        <v>94</v>
      </c>
      <c r="I170" s="222"/>
      <c r="J170" s="218"/>
      <c r="K170" s="218"/>
      <c r="L170" s="223"/>
      <c r="M170" s="224"/>
      <c r="N170" s="225"/>
      <c r="O170" s="225"/>
      <c r="P170" s="225"/>
      <c r="Q170" s="225"/>
      <c r="R170" s="225"/>
      <c r="S170" s="225"/>
      <c r="T170" s="226"/>
      <c r="AT170" s="227" t="s">
        <v>155</v>
      </c>
      <c r="AU170" s="227" t="s">
        <v>87</v>
      </c>
      <c r="AV170" s="12" t="s">
        <v>87</v>
      </c>
      <c r="AW170" s="12" t="s">
        <v>41</v>
      </c>
      <c r="AX170" s="12" t="s">
        <v>78</v>
      </c>
      <c r="AY170" s="227" t="s">
        <v>145</v>
      </c>
    </row>
    <row r="171" spans="2:51" s="13" customFormat="1" ht="13.5">
      <c r="B171" s="228"/>
      <c r="C171" s="229"/>
      <c r="D171" s="208" t="s">
        <v>155</v>
      </c>
      <c r="E171" s="230" t="s">
        <v>34</v>
      </c>
      <c r="F171" s="231" t="s">
        <v>158</v>
      </c>
      <c r="G171" s="229"/>
      <c r="H171" s="232">
        <v>94</v>
      </c>
      <c r="I171" s="233"/>
      <c r="J171" s="229"/>
      <c r="K171" s="229"/>
      <c r="L171" s="234"/>
      <c r="M171" s="235"/>
      <c r="N171" s="236"/>
      <c r="O171" s="236"/>
      <c r="P171" s="236"/>
      <c r="Q171" s="236"/>
      <c r="R171" s="236"/>
      <c r="S171" s="236"/>
      <c r="T171" s="237"/>
      <c r="AT171" s="238" t="s">
        <v>155</v>
      </c>
      <c r="AU171" s="238" t="s">
        <v>87</v>
      </c>
      <c r="AV171" s="13" t="s">
        <v>153</v>
      </c>
      <c r="AW171" s="13" t="s">
        <v>41</v>
      </c>
      <c r="AX171" s="13" t="s">
        <v>83</v>
      </c>
      <c r="AY171" s="238" t="s">
        <v>145</v>
      </c>
    </row>
    <row r="172" spans="2:65" s="1" customFormat="1" ht="25.5" customHeight="1">
      <c r="B172" s="41"/>
      <c r="C172" s="194" t="s">
        <v>239</v>
      </c>
      <c r="D172" s="194" t="s">
        <v>148</v>
      </c>
      <c r="E172" s="195" t="s">
        <v>240</v>
      </c>
      <c r="F172" s="196" t="s">
        <v>241</v>
      </c>
      <c r="G172" s="197" t="s">
        <v>151</v>
      </c>
      <c r="H172" s="198">
        <v>8</v>
      </c>
      <c r="I172" s="199"/>
      <c r="J172" s="200">
        <f>ROUND(I172*H172,2)</f>
        <v>0</v>
      </c>
      <c r="K172" s="196" t="s">
        <v>152</v>
      </c>
      <c r="L172" s="61"/>
      <c r="M172" s="201" t="s">
        <v>34</v>
      </c>
      <c r="N172" s="202" t="s">
        <v>50</v>
      </c>
      <c r="O172" s="42"/>
      <c r="P172" s="203">
        <f>O172*H172</f>
        <v>0</v>
      </c>
      <c r="Q172" s="203">
        <v>0</v>
      </c>
      <c r="R172" s="203">
        <f>Q172*H172</f>
        <v>0</v>
      </c>
      <c r="S172" s="203">
        <v>0.002</v>
      </c>
      <c r="T172" s="204">
        <f>S172*H172</f>
        <v>0.016</v>
      </c>
      <c r="AR172" s="23" t="s">
        <v>153</v>
      </c>
      <c r="AT172" s="23" t="s">
        <v>148</v>
      </c>
      <c r="AU172" s="23" t="s">
        <v>87</v>
      </c>
      <c r="AY172" s="23" t="s">
        <v>145</v>
      </c>
      <c r="BE172" s="205">
        <f>IF(N172="základní",J172,0)</f>
        <v>0</v>
      </c>
      <c r="BF172" s="205">
        <f>IF(N172="snížená",J172,0)</f>
        <v>0</v>
      </c>
      <c r="BG172" s="205">
        <f>IF(N172="zákl. přenesená",J172,0)</f>
        <v>0</v>
      </c>
      <c r="BH172" s="205">
        <f>IF(N172="sníž. přenesená",J172,0)</f>
        <v>0</v>
      </c>
      <c r="BI172" s="205">
        <f>IF(N172="nulová",J172,0)</f>
        <v>0</v>
      </c>
      <c r="BJ172" s="23" t="s">
        <v>87</v>
      </c>
      <c r="BK172" s="205">
        <f>ROUND(I172*H172,2)</f>
        <v>0</v>
      </c>
      <c r="BL172" s="23" t="s">
        <v>153</v>
      </c>
      <c r="BM172" s="23" t="s">
        <v>242</v>
      </c>
    </row>
    <row r="173" spans="2:51" s="11" customFormat="1" ht="13.5">
      <c r="B173" s="206"/>
      <c r="C173" s="207"/>
      <c r="D173" s="208" t="s">
        <v>155</v>
      </c>
      <c r="E173" s="209" t="s">
        <v>34</v>
      </c>
      <c r="F173" s="210" t="s">
        <v>172</v>
      </c>
      <c r="G173" s="207"/>
      <c r="H173" s="209" t="s">
        <v>34</v>
      </c>
      <c r="I173" s="211"/>
      <c r="J173" s="207"/>
      <c r="K173" s="207"/>
      <c r="L173" s="212"/>
      <c r="M173" s="213"/>
      <c r="N173" s="214"/>
      <c r="O173" s="214"/>
      <c r="P173" s="214"/>
      <c r="Q173" s="214"/>
      <c r="R173" s="214"/>
      <c r="S173" s="214"/>
      <c r="T173" s="215"/>
      <c r="AT173" s="216" t="s">
        <v>155</v>
      </c>
      <c r="AU173" s="216" t="s">
        <v>87</v>
      </c>
      <c r="AV173" s="11" t="s">
        <v>83</v>
      </c>
      <c r="AW173" s="11" t="s">
        <v>41</v>
      </c>
      <c r="AX173" s="11" t="s">
        <v>78</v>
      </c>
      <c r="AY173" s="216" t="s">
        <v>145</v>
      </c>
    </row>
    <row r="174" spans="2:51" s="12" customFormat="1" ht="13.5">
      <c r="B174" s="217"/>
      <c r="C174" s="218"/>
      <c r="D174" s="208" t="s">
        <v>155</v>
      </c>
      <c r="E174" s="219" t="s">
        <v>34</v>
      </c>
      <c r="F174" s="220" t="s">
        <v>178</v>
      </c>
      <c r="G174" s="218"/>
      <c r="H174" s="221">
        <v>8</v>
      </c>
      <c r="I174" s="222"/>
      <c r="J174" s="218"/>
      <c r="K174" s="218"/>
      <c r="L174" s="223"/>
      <c r="M174" s="224"/>
      <c r="N174" s="225"/>
      <c r="O174" s="225"/>
      <c r="P174" s="225"/>
      <c r="Q174" s="225"/>
      <c r="R174" s="225"/>
      <c r="S174" s="225"/>
      <c r="T174" s="226"/>
      <c r="AT174" s="227" t="s">
        <v>155</v>
      </c>
      <c r="AU174" s="227" t="s">
        <v>87</v>
      </c>
      <c r="AV174" s="12" t="s">
        <v>87</v>
      </c>
      <c r="AW174" s="12" t="s">
        <v>41</v>
      </c>
      <c r="AX174" s="12" t="s">
        <v>78</v>
      </c>
      <c r="AY174" s="227" t="s">
        <v>145</v>
      </c>
    </row>
    <row r="175" spans="2:51" s="13" customFormat="1" ht="13.5">
      <c r="B175" s="228"/>
      <c r="C175" s="229"/>
      <c r="D175" s="208" t="s">
        <v>155</v>
      </c>
      <c r="E175" s="230" t="s">
        <v>34</v>
      </c>
      <c r="F175" s="231" t="s">
        <v>158</v>
      </c>
      <c r="G175" s="229"/>
      <c r="H175" s="232">
        <v>8</v>
      </c>
      <c r="I175" s="233"/>
      <c r="J175" s="229"/>
      <c r="K175" s="229"/>
      <c r="L175" s="234"/>
      <c r="M175" s="235"/>
      <c r="N175" s="236"/>
      <c r="O175" s="236"/>
      <c r="P175" s="236"/>
      <c r="Q175" s="236"/>
      <c r="R175" s="236"/>
      <c r="S175" s="236"/>
      <c r="T175" s="237"/>
      <c r="AT175" s="238" t="s">
        <v>155</v>
      </c>
      <c r="AU175" s="238" t="s">
        <v>87</v>
      </c>
      <c r="AV175" s="13" t="s">
        <v>153</v>
      </c>
      <c r="AW175" s="13" t="s">
        <v>41</v>
      </c>
      <c r="AX175" s="13" t="s">
        <v>83</v>
      </c>
      <c r="AY175" s="238" t="s">
        <v>145</v>
      </c>
    </row>
    <row r="176" spans="2:65" s="1" customFormat="1" ht="25.5" customHeight="1">
      <c r="B176" s="41"/>
      <c r="C176" s="194" t="s">
        <v>243</v>
      </c>
      <c r="D176" s="194" t="s">
        <v>148</v>
      </c>
      <c r="E176" s="195" t="s">
        <v>244</v>
      </c>
      <c r="F176" s="196" t="s">
        <v>245</v>
      </c>
      <c r="G176" s="197" t="s">
        <v>168</v>
      </c>
      <c r="H176" s="198">
        <v>1110</v>
      </c>
      <c r="I176" s="199"/>
      <c r="J176" s="200">
        <f>ROUND(I176*H176,2)</f>
        <v>0</v>
      </c>
      <c r="K176" s="196" t="s">
        <v>152</v>
      </c>
      <c r="L176" s="61"/>
      <c r="M176" s="201" t="s">
        <v>34</v>
      </c>
      <c r="N176" s="202" t="s">
        <v>50</v>
      </c>
      <c r="O176" s="42"/>
      <c r="P176" s="203">
        <f>O176*H176</f>
        <v>0</v>
      </c>
      <c r="Q176" s="203">
        <v>0</v>
      </c>
      <c r="R176" s="203">
        <f>Q176*H176</f>
        <v>0</v>
      </c>
      <c r="S176" s="203">
        <v>0.022</v>
      </c>
      <c r="T176" s="204">
        <f>S176*H176</f>
        <v>24.419999999999998</v>
      </c>
      <c r="AR176" s="23" t="s">
        <v>153</v>
      </c>
      <c r="AT176" s="23" t="s">
        <v>148</v>
      </c>
      <c r="AU176" s="23" t="s">
        <v>87</v>
      </c>
      <c r="AY176" s="23" t="s">
        <v>145</v>
      </c>
      <c r="BE176" s="205">
        <f>IF(N176="základní",J176,0)</f>
        <v>0</v>
      </c>
      <c r="BF176" s="205">
        <f>IF(N176="snížená",J176,0)</f>
        <v>0</v>
      </c>
      <c r="BG176" s="205">
        <f>IF(N176="zákl. přenesená",J176,0)</f>
        <v>0</v>
      </c>
      <c r="BH176" s="205">
        <f>IF(N176="sníž. přenesená",J176,0)</f>
        <v>0</v>
      </c>
      <c r="BI176" s="205">
        <f>IF(N176="nulová",J176,0)</f>
        <v>0</v>
      </c>
      <c r="BJ176" s="23" t="s">
        <v>87</v>
      </c>
      <c r="BK176" s="205">
        <f>ROUND(I176*H176,2)</f>
        <v>0</v>
      </c>
      <c r="BL176" s="23" t="s">
        <v>153</v>
      </c>
      <c r="BM176" s="23" t="s">
        <v>246</v>
      </c>
    </row>
    <row r="177" spans="2:51" s="11" customFormat="1" ht="13.5">
      <c r="B177" s="206"/>
      <c r="C177" s="207"/>
      <c r="D177" s="208" t="s">
        <v>155</v>
      </c>
      <c r="E177" s="209" t="s">
        <v>34</v>
      </c>
      <c r="F177" s="210" t="s">
        <v>189</v>
      </c>
      <c r="G177" s="207"/>
      <c r="H177" s="209" t="s">
        <v>34</v>
      </c>
      <c r="I177" s="211"/>
      <c r="J177" s="207"/>
      <c r="K177" s="207"/>
      <c r="L177" s="212"/>
      <c r="M177" s="213"/>
      <c r="N177" s="214"/>
      <c r="O177" s="214"/>
      <c r="P177" s="214"/>
      <c r="Q177" s="214"/>
      <c r="R177" s="214"/>
      <c r="S177" s="214"/>
      <c r="T177" s="215"/>
      <c r="AT177" s="216" t="s">
        <v>155</v>
      </c>
      <c r="AU177" s="216" t="s">
        <v>87</v>
      </c>
      <c r="AV177" s="11" t="s">
        <v>83</v>
      </c>
      <c r="AW177" s="11" t="s">
        <v>41</v>
      </c>
      <c r="AX177" s="11" t="s">
        <v>78</v>
      </c>
      <c r="AY177" s="216" t="s">
        <v>145</v>
      </c>
    </row>
    <row r="178" spans="2:51" s="12" customFormat="1" ht="13.5">
      <c r="B178" s="217"/>
      <c r="C178" s="218"/>
      <c r="D178" s="208" t="s">
        <v>155</v>
      </c>
      <c r="E178" s="219" t="s">
        <v>34</v>
      </c>
      <c r="F178" s="220" t="s">
        <v>247</v>
      </c>
      <c r="G178" s="218"/>
      <c r="H178" s="221">
        <v>1110</v>
      </c>
      <c r="I178" s="222"/>
      <c r="J178" s="218"/>
      <c r="K178" s="218"/>
      <c r="L178" s="223"/>
      <c r="M178" s="224"/>
      <c r="N178" s="225"/>
      <c r="O178" s="225"/>
      <c r="P178" s="225"/>
      <c r="Q178" s="225"/>
      <c r="R178" s="225"/>
      <c r="S178" s="225"/>
      <c r="T178" s="226"/>
      <c r="AT178" s="227" t="s">
        <v>155</v>
      </c>
      <c r="AU178" s="227" t="s">
        <v>87</v>
      </c>
      <c r="AV178" s="12" t="s">
        <v>87</v>
      </c>
      <c r="AW178" s="12" t="s">
        <v>41</v>
      </c>
      <c r="AX178" s="12" t="s">
        <v>78</v>
      </c>
      <c r="AY178" s="227" t="s">
        <v>145</v>
      </c>
    </row>
    <row r="179" spans="2:51" s="13" customFormat="1" ht="13.5">
      <c r="B179" s="228"/>
      <c r="C179" s="229"/>
      <c r="D179" s="208" t="s">
        <v>155</v>
      </c>
      <c r="E179" s="230" t="s">
        <v>34</v>
      </c>
      <c r="F179" s="231" t="s">
        <v>158</v>
      </c>
      <c r="G179" s="229"/>
      <c r="H179" s="232">
        <v>1110</v>
      </c>
      <c r="I179" s="233"/>
      <c r="J179" s="229"/>
      <c r="K179" s="229"/>
      <c r="L179" s="234"/>
      <c r="M179" s="235"/>
      <c r="N179" s="236"/>
      <c r="O179" s="236"/>
      <c r="P179" s="236"/>
      <c r="Q179" s="236"/>
      <c r="R179" s="236"/>
      <c r="S179" s="236"/>
      <c r="T179" s="237"/>
      <c r="AT179" s="238" t="s">
        <v>155</v>
      </c>
      <c r="AU179" s="238" t="s">
        <v>87</v>
      </c>
      <c r="AV179" s="13" t="s">
        <v>153</v>
      </c>
      <c r="AW179" s="13" t="s">
        <v>41</v>
      </c>
      <c r="AX179" s="13" t="s">
        <v>83</v>
      </c>
      <c r="AY179" s="238" t="s">
        <v>145</v>
      </c>
    </row>
    <row r="180" spans="2:63" s="10" customFormat="1" ht="29.85" customHeight="1">
      <c r="B180" s="178"/>
      <c r="C180" s="179"/>
      <c r="D180" s="180" t="s">
        <v>77</v>
      </c>
      <c r="E180" s="192" t="s">
        <v>248</v>
      </c>
      <c r="F180" s="192" t="s">
        <v>249</v>
      </c>
      <c r="G180" s="179"/>
      <c r="H180" s="179"/>
      <c r="I180" s="182"/>
      <c r="J180" s="193">
        <f>BK180</f>
        <v>0</v>
      </c>
      <c r="K180" s="179"/>
      <c r="L180" s="184"/>
      <c r="M180" s="185"/>
      <c r="N180" s="186"/>
      <c r="O180" s="186"/>
      <c r="P180" s="187">
        <f>SUM(P181:P197)</f>
        <v>0</v>
      </c>
      <c r="Q180" s="186"/>
      <c r="R180" s="187">
        <f>SUM(R181:R197)</f>
        <v>0</v>
      </c>
      <c r="S180" s="186"/>
      <c r="T180" s="188">
        <f>SUM(T181:T197)</f>
        <v>0</v>
      </c>
      <c r="AR180" s="189" t="s">
        <v>83</v>
      </c>
      <c r="AT180" s="190" t="s">
        <v>77</v>
      </c>
      <c r="AU180" s="190" t="s">
        <v>83</v>
      </c>
      <c r="AY180" s="189" t="s">
        <v>145</v>
      </c>
      <c r="BK180" s="191">
        <f>SUM(BK181:BK197)</f>
        <v>0</v>
      </c>
    </row>
    <row r="181" spans="2:65" s="1" customFormat="1" ht="25.5" customHeight="1">
      <c r="B181" s="41"/>
      <c r="C181" s="194" t="s">
        <v>250</v>
      </c>
      <c r="D181" s="194" t="s">
        <v>148</v>
      </c>
      <c r="E181" s="195" t="s">
        <v>251</v>
      </c>
      <c r="F181" s="196" t="s">
        <v>252</v>
      </c>
      <c r="G181" s="197" t="s">
        <v>253</v>
      </c>
      <c r="H181" s="198">
        <v>125.431</v>
      </c>
      <c r="I181" s="199"/>
      <c r="J181" s="200">
        <f>ROUND(I181*H181,2)</f>
        <v>0</v>
      </c>
      <c r="K181" s="196" t="s">
        <v>152</v>
      </c>
      <c r="L181" s="61"/>
      <c r="M181" s="201" t="s">
        <v>34</v>
      </c>
      <c r="N181" s="202" t="s">
        <v>50</v>
      </c>
      <c r="O181" s="42"/>
      <c r="P181" s="203">
        <f>O181*H181</f>
        <v>0</v>
      </c>
      <c r="Q181" s="203">
        <v>0</v>
      </c>
      <c r="R181" s="203">
        <f>Q181*H181</f>
        <v>0</v>
      </c>
      <c r="S181" s="203">
        <v>0</v>
      </c>
      <c r="T181" s="204">
        <f>S181*H181</f>
        <v>0</v>
      </c>
      <c r="AR181" s="23" t="s">
        <v>153</v>
      </c>
      <c r="AT181" s="23" t="s">
        <v>148</v>
      </c>
      <c r="AU181" s="23" t="s">
        <v>87</v>
      </c>
      <c r="AY181" s="23" t="s">
        <v>145</v>
      </c>
      <c r="BE181" s="205">
        <f>IF(N181="základní",J181,0)</f>
        <v>0</v>
      </c>
      <c r="BF181" s="205">
        <f>IF(N181="snížená",J181,0)</f>
        <v>0</v>
      </c>
      <c r="BG181" s="205">
        <f>IF(N181="zákl. přenesená",J181,0)</f>
        <v>0</v>
      </c>
      <c r="BH181" s="205">
        <f>IF(N181="sníž. přenesená",J181,0)</f>
        <v>0</v>
      </c>
      <c r="BI181" s="205">
        <f>IF(N181="nulová",J181,0)</f>
        <v>0</v>
      </c>
      <c r="BJ181" s="23" t="s">
        <v>87</v>
      </c>
      <c r="BK181" s="205">
        <f>ROUND(I181*H181,2)</f>
        <v>0</v>
      </c>
      <c r="BL181" s="23" t="s">
        <v>153</v>
      </c>
      <c r="BM181" s="23" t="s">
        <v>254</v>
      </c>
    </row>
    <row r="182" spans="2:47" s="1" customFormat="1" ht="121.5">
      <c r="B182" s="41"/>
      <c r="C182" s="63"/>
      <c r="D182" s="208" t="s">
        <v>170</v>
      </c>
      <c r="E182" s="63"/>
      <c r="F182" s="239" t="s">
        <v>255</v>
      </c>
      <c r="G182" s="63"/>
      <c r="H182" s="63"/>
      <c r="I182" s="165"/>
      <c r="J182" s="63"/>
      <c r="K182" s="63"/>
      <c r="L182" s="61"/>
      <c r="M182" s="240"/>
      <c r="N182" s="42"/>
      <c r="O182" s="42"/>
      <c r="P182" s="42"/>
      <c r="Q182" s="42"/>
      <c r="R182" s="42"/>
      <c r="S182" s="42"/>
      <c r="T182" s="78"/>
      <c r="AT182" s="23" t="s">
        <v>170</v>
      </c>
      <c r="AU182" s="23" t="s">
        <v>87</v>
      </c>
    </row>
    <row r="183" spans="2:65" s="1" customFormat="1" ht="25.5" customHeight="1">
      <c r="B183" s="41"/>
      <c r="C183" s="194" t="s">
        <v>256</v>
      </c>
      <c r="D183" s="194" t="s">
        <v>148</v>
      </c>
      <c r="E183" s="195" t="s">
        <v>257</v>
      </c>
      <c r="F183" s="196" t="s">
        <v>258</v>
      </c>
      <c r="G183" s="197" t="s">
        <v>253</v>
      </c>
      <c r="H183" s="198">
        <v>125.431</v>
      </c>
      <c r="I183" s="199"/>
      <c r="J183" s="200">
        <f>ROUND(I183*H183,2)</f>
        <v>0</v>
      </c>
      <c r="K183" s="196" t="s">
        <v>152</v>
      </c>
      <c r="L183" s="61"/>
      <c r="M183" s="201" t="s">
        <v>34</v>
      </c>
      <c r="N183" s="202" t="s">
        <v>50</v>
      </c>
      <c r="O183" s="42"/>
      <c r="P183" s="203">
        <f>O183*H183</f>
        <v>0</v>
      </c>
      <c r="Q183" s="203">
        <v>0</v>
      </c>
      <c r="R183" s="203">
        <f>Q183*H183</f>
        <v>0</v>
      </c>
      <c r="S183" s="203">
        <v>0</v>
      </c>
      <c r="T183" s="204">
        <f>S183*H183</f>
        <v>0</v>
      </c>
      <c r="AR183" s="23" t="s">
        <v>153</v>
      </c>
      <c r="AT183" s="23" t="s">
        <v>148</v>
      </c>
      <c r="AU183" s="23" t="s">
        <v>87</v>
      </c>
      <c r="AY183" s="23" t="s">
        <v>145</v>
      </c>
      <c r="BE183" s="205">
        <f>IF(N183="základní",J183,0)</f>
        <v>0</v>
      </c>
      <c r="BF183" s="205">
        <f>IF(N183="snížená",J183,0)</f>
        <v>0</v>
      </c>
      <c r="BG183" s="205">
        <f>IF(N183="zákl. přenesená",J183,0)</f>
        <v>0</v>
      </c>
      <c r="BH183" s="205">
        <f>IF(N183="sníž. přenesená",J183,0)</f>
        <v>0</v>
      </c>
      <c r="BI183" s="205">
        <f>IF(N183="nulová",J183,0)</f>
        <v>0</v>
      </c>
      <c r="BJ183" s="23" t="s">
        <v>87</v>
      </c>
      <c r="BK183" s="205">
        <f>ROUND(I183*H183,2)</f>
        <v>0</v>
      </c>
      <c r="BL183" s="23" t="s">
        <v>153</v>
      </c>
      <c r="BM183" s="23" t="s">
        <v>259</v>
      </c>
    </row>
    <row r="184" spans="2:47" s="1" customFormat="1" ht="81">
      <c r="B184" s="41"/>
      <c r="C184" s="63"/>
      <c r="D184" s="208" t="s">
        <v>170</v>
      </c>
      <c r="E184" s="63"/>
      <c r="F184" s="239" t="s">
        <v>260</v>
      </c>
      <c r="G184" s="63"/>
      <c r="H184" s="63"/>
      <c r="I184" s="165"/>
      <c r="J184" s="63"/>
      <c r="K184" s="63"/>
      <c r="L184" s="61"/>
      <c r="M184" s="240"/>
      <c r="N184" s="42"/>
      <c r="O184" s="42"/>
      <c r="P184" s="42"/>
      <c r="Q184" s="42"/>
      <c r="R184" s="42"/>
      <c r="S184" s="42"/>
      <c r="T184" s="78"/>
      <c r="AT184" s="23" t="s">
        <v>170</v>
      </c>
      <c r="AU184" s="23" t="s">
        <v>87</v>
      </c>
    </row>
    <row r="185" spans="2:65" s="1" customFormat="1" ht="25.5" customHeight="1">
      <c r="B185" s="41"/>
      <c r="C185" s="194" t="s">
        <v>10</v>
      </c>
      <c r="D185" s="194" t="s">
        <v>148</v>
      </c>
      <c r="E185" s="195" t="s">
        <v>261</v>
      </c>
      <c r="F185" s="196" t="s">
        <v>262</v>
      </c>
      <c r="G185" s="197" t="s">
        <v>253</v>
      </c>
      <c r="H185" s="198">
        <v>1128.879</v>
      </c>
      <c r="I185" s="199"/>
      <c r="J185" s="200">
        <f>ROUND(I185*H185,2)</f>
        <v>0</v>
      </c>
      <c r="K185" s="196" t="s">
        <v>152</v>
      </c>
      <c r="L185" s="61"/>
      <c r="M185" s="201" t="s">
        <v>34</v>
      </c>
      <c r="N185" s="202" t="s">
        <v>50</v>
      </c>
      <c r="O185" s="42"/>
      <c r="P185" s="203">
        <f>O185*H185</f>
        <v>0</v>
      </c>
      <c r="Q185" s="203">
        <v>0</v>
      </c>
      <c r="R185" s="203">
        <f>Q185*H185</f>
        <v>0</v>
      </c>
      <c r="S185" s="203">
        <v>0</v>
      </c>
      <c r="T185" s="204">
        <f>S185*H185</f>
        <v>0</v>
      </c>
      <c r="AR185" s="23" t="s">
        <v>153</v>
      </c>
      <c r="AT185" s="23" t="s">
        <v>148</v>
      </c>
      <c r="AU185" s="23" t="s">
        <v>87</v>
      </c>
      <c r="AY185" s="23" t="s">
        <v>145</v>
      </c>
      <c r="BE185" s="205">
        <f>IF(N185="základní",J185,0)</f>
        <v>0</v>
      </c>
      <c r="BF185" s="205">
        <f>IF(N185="snížená",J185,0)</f>
        <v>0</v>
      </c>
      <c r="BG185" s="205">
        <f>IF(N185="zákl. přenesená",J185,0)</f>
        <v>0</v>
      </c>
      <c r="BH185" s="205">
        <f>IF(N185="sníž. přenesená",J185,0)</f>
        <v>0</v>
      </c>
      <c r="BI185" s="205">
        <f>IF(N185="nulová",J185,0)</f>
        <v>0</v>
      </c>
      <c r="BJ185" s="23" t="s">
        <v>87</v>
      </c>
      <c r="BK185" s="205">
        <f>ROUND(I185*H185,2)</f>
        <v>0</v>
      </c>
      <c r="BL185" s="23" t="s">
        <v>153</v>
      </c>
      <c r="BM185" s="23" t="s">
        <v>263</v>
      </c>
    </row>
    <row r="186" spans="2:47" s="1" customFormat="1" ht="81">
      <c r="B186" s="41"/>
      <c r="C186" s="63"/>
      <c r="D186" s="208" t="s">
        <v>170</v>
      </c>
      <c r="E186" s="63"/>
      <c r="F186" s="239" t="s">
        <v>260</v>
      </c>
      <c r="G186" s="63"/>
      <c r="H186" s="63"/>
      <c r="I186" s="165"/>
      <c r="J186" s="63"/>
      <c r="K186" s="63"/>
      <c r="L186" s="61"/>
      <c r="M186" s="240"/>
      <c r="N186" s="42"/>
      <c r="O186" s="42"/>
      <c r="P186" s="42"/>
      <c r="Q186" s="42"/>
      <c r="R186" s="42"/>
      <c r="S186" s="42"/>
      <c r="T186" s="78"/>
      <c r="AT186" s="23" t="s">
        <v>170</v>
      </c>
      <c r="AU186" s="23" t="s">
        <v>87</v>
      </c>
    </row>
    <row r="187" spans="2:51" s="12" customFormat="1" ht="13.5">
      <c r="B187" s="217"/>
      <c r="C187" s="218"/>
      <c r="D187" s="208" t="s">
        <v>155</v>
      </c>
      <c r="E187" s="219" t="s">
        <v>34</v>
      </c>
      <c r="F187" s="220" t="s">
        <v>264</v>
      </c>
      <c r="G187" s="218"/>
      <c r="H187" s="221">
        <v>1128.879</v>
      </c>
      <c r="I187" s="222"/>
      <c r="J187" s="218"/>
      <c r="K187" s="218"/>
      <c r="L187" s="223"/>
      <c r="M187" s="224"/>
      <c r="N187" s="225"/>
      <c r="O187" s="225"/>
      <c r="P187" s="225"/>
      <c r="Q187" s="225"/>
      <c r="R187" s="225"/>
      <c r="S187" s="225"/>
      <c r="T187" s="226"/>
      <c r="AT187" s="227" t="s">
        <v>155</v>
      </c>
      <c r="AU187" s="227" t="s">
        <v>87</v>
      </c>
      <c r="AV187" s="12" t="s">
        <v>87</v>
      </c>
      <c r="AW187" s="12" t="s">
        <v>41</v>
      </c>
      <c r="AX187" s="12" t="s">
        <v>83</v>
      </c>
      <c r="AY187" s="227" t="s">
        <v>145</v>
      </c>
    </row>
    <row r="188" spans="2:65" s="1" customFormat="1" ht="25.5" customHeight="1">
      <c r="B188" s="41"/>
      <c r="C188" s="194" t="s">
        <v>265</v>
      </c>
      <c r="D188" s="194" t="s">
        <v>148</v>
      </c>
      <c r="E188" s="195" t="s">
        <v>266</v>
      </c>
      <c r="F188" s="196" t="s">
        <v>267</v>
      </c>
      <c r="G188" s="197" t="s">
        <v>253</v>
      </c>
      <c r="H188" s="198">
        <v>0.016</v>
      </c>
      <c r="I188" s="199"/>
      <c r="J188" s="200">
        <f>ROUND(I188*H188,2)</f>
        <v>0</v>
      </c>
      <c r="K188" s="196" t="s">
        <v>152</v>
      </c>
      <c r="L188" s="61"/>
      <c r="M188" s="201" t="s">
        <v>34</v>
      </c>
      <c r="N188" s="202" t="s">
        <v>50</v>
      </c>
      <c r="O188" s="42"/>
      <c r="P188" s="203">
        <f>O188*H188</f>
        <v>0</v>
      </c>
      <c r="Q188" s="203">
        <v>0</v>
      </c>
      <c r="R188" s="203">
        <f>Q188*H188</f>
        <v>0</v>
      </c>
      <c r="S188" s="203">
        <v>0</v>
      </c>
      <c r="T188" s="204">
        <f>S188*H188</f>
        <v>0</v>
      </c>
      <c r="AR188" s="23" t="s">
        <v>153</v>
      </c>
      <c r="AT188" s="23" t="s">
        <v>148</v>
      </c>
      <c r="AU188" s="23" t="s">
        <v>87</v>
      </c>
      <c r="AY188" s="23" t="s">
        <v>145</v>
      </c>
      <c r="BE188" s="205">
        <f>IF(N188="základní",J188,0)</f>
        <v>0</v>
      </c>
      <c r="BF188" s="205">
        <f>IF(N188="snížená",J188,0)</f>
        <v>0</v>
      </c>
      <c r="BG188" s="205">
        <f>IF(N188="zákl. přenesená",J188,0)</f>
        <v>0</v>
      </c>
      <c r="BH188" s="205">
        <f>IF(N188="sníž. přenesená",J188,0)</f>
        <v>0</v>
      </c>
      <c r="BI188" s="205">
        <f>IF(N188="nulová",J188,0)</f>
        <v>0</v>
      </c>
      <c r="BJ188" s="23" t="s">
        <v>87</v>
      </c>
      <c r="BK188" s="205">
        <f>ROUND(I188*H188,2)</f>
        <v>0</v>
      </c>
      <c r="BL188" s="23" t="s">
        <v>153</v>
      </c>
      <c r="BM188" s="23" t="s">
        <v>268</v>
      </c>
    </row>
    <row r="189" spans="2:47" s="1" customFormat="1" ht="67.5">
      <c r="B189" s="41"/>
      <c r="C189" s="63"/>
      <c r="D189" s="208" t="s">
        <v>170</v>
      </c>
      <c r="E189" s="63"/>
      <c r="F189" s="239" t="s">
        <v>269</v>
      </c>
      <c r="G189" s="63"/>
      <c r="H189" s="63"/>
      <c r="I189" s="165"/>
      <c r="J189" s="63"/>
      <c r="K189" s="63"/>
      <c r="L189" s="61"/>
      <c r="M189" s="240"/>
      <c r="N189" s="42"/>
      <c r="O189" s="42"/>
      <c r="P189" s="42"/>
      <c r="Q189" s="42"/>
      <c r="R189" s="42"/>
      <c r="S189" s="42"/>
      <c r="T189" s="78"/>
      <c r="AT189" s="23" t="s">
        <v>170</v>
      </c>
      <c r="AU189" s="23" t="s">
        <v>87</v>
      </c>
    </row>
    <row r="190" spans="2:65" s="1" customFormat="1" ht="16.5" customHeight="1">
      <c r="B190" s="41"/>
      <c r="C190" s="194" t="s">
        <v>157</v>
      </c>
      <c r="D190" s="194" t="s">
        <v>148</v>
      </c>
      <c r="E190" s="195" t="s">
        <v>270</v>
      </c>
      <c r="F190" s="196" t="s">
        <v>271</v>
      </c>
      <c r="G190" s="197" t="s">
        <v>253</v>
      </c>
      <c r="H190" s="198">
        <v>89.626</v>
      </c>
      <c r="I190" s="199"/>
      <c r="J190" s="200">
        <f>ROUND(I190*H190,2)</f>
        <v>0</v>
      </c>
      <c r="K190" s="196" t="s">
        <v>152</v>
      </c>
      <c r="L190" s="61"/>
      <c r="M190" s="201" t="s">
        <v>34</v>
      </c>
      <c r="N190" s="202" t="s">
        <v>50</v>
      </c>
      <c r="O190" s="42"/>
      <c r="P190" s="203">
        <f>O190*H190</f>
        <v>0</v>
      </c>
      <c r="Q190" s="203">
        <v>0</v>
      </c>
      <c r="R190" s="203">
        <f>Q190*H190</f>
        <v>0</v>
      </c>
      <c r="S190" s="203">
        <v>0</v>
      </c>
      <c r="T190" s="204">
        <f>S190*H190</f>
        <v>0</v>
      </c>
      <c r="AR190" s="23" t="s">
        <v>153</v>
      </c>
      <c r="AT190" s="23" t="s">
        <v>148</v>
      </c>
      <c r="AU190" s="23" t="s">
        <v>87</v>
      </c>
      <c r="AY190" s="23" t="s">
        <v>145</v>
      </c>
      <c r="BE190" s="205">
        <f>IF(N190="základní",J190,0)</f>
        <v>0</v>
      </c>
      <c r="BF190" s="205">
        <f>IF(N190="snížená",J190,0)</f>
        <v>0</v>
      </c>
      <c r="BG190" s="205">
        <f>IF(N190="zákl. přenesená",J190,0)</f>
        <v>0</v>
      </c>
      <c r="BH190" s="205">
        <f>IF(N190="sníž. přenesená",J190,0)</f>
        <v>0</v>
      </c>
      <c r="BI190" s="205">
        <f>IF(N190="nulová",J190,0)</f>
        <v>0</v>
      </c>
      <c r="BJ190" s="23" t="s">
        <v>87</v>
      </c>
      <c r="BK190" s="205">
        <f>ROUND(I190*H190,2)</f>
        <v>0</v>
      </c>
      <c r="BL190" s="23" t="s">
        <v>153</v>
      </c>
      <c r="BM190" s="23" t="s">
        <v>272</v>
      </c>
    </row>
    <row r="191" spans="2:47" s="1" customFormat="1" ht="67.5">
      <c r="B191" s="41"/>
      <c r="C191" s="63"/>
      <c r="D191" s="208" t="s">
        <v>170</v>
      </c>
      <c r="E191" s="63"/>
      <c r="F191" s="239" t="s">
        <v>269</v>
      </c>
      <c r="G191" s="63"/>
      <c r="H191" s="63"/>
      <c r="I191" s="165"/>
      <c r="J191" s="63"/>
      <c r="K191" s="63"/>
      <c r="L191" s="61"/>
      <c r="M191" s="240"/>
      <c r="N191" s="42"/>
      <c r="O191" s="42"/>
      <c r="P191" s="42"/>
      <c r="Q191" s="42"/>
      <c r="R191" s="42"/>
      <c r="S191" s="42"/>
      <c r="T191" s="78"/>
      <c r="AT191" s="23" t="s">
        <v>170</v>
      </c>
      <c r="AU191" s="23" t="s">
        <v>87</v>
      </c>
    </row>
    <row r="192" spans="2:65" s="1" customFormat="1" ht="25.5" customHeight="1">
      <c r="B192" s="41"/>
      <c r="C192" s="194" t="s">
        <v>273</v>
      </c>
      <c r="D192" s="194" t="s">
        <v>148</v>
      </c>
      <c r="E192" s="195" t="s">
        <v>274</v>
      </c>
      <c r="F192" s="196" t="s">
        <v>275</v>
      </c>
      <c r="G192" s="197" t="s">
        <v>253</v>
      </c>
      <c r="H192" s="198">
        <v>2.301</v>
      </c>
      <c r="I192" s="199"/>
      <c r="J192" s="200">
        <f>ROUND(I192*H192,2)</f>
        <v>0</v>
      </c>
      <c r="K192" s="196" t="s">
        <v>152</v>
      </c>
      <c r="L192" s="61"/>
      <c r="M192" s="201" t="s">
        <v>34</v>
      </c>
      <c r="N192" s="202" t="s">
        <v>50</v>
      </c>
      <c r="O192" s="42"/>
      <c r="P192" s="203">
        <f>O192*H192</f>
        <v>0</v>
      </c>
      <c r="Q192" s="203">
        <v>0</v>
      </c>
      <c r="R192" s="203">
        <f>Q192*H192</f>
        <v>0</v>
      </c>
      <c r="S192" s="203">
        <v>0</v>
      </c>
      <c r="T192" s="204">
        <f>S192*H192</f>
        <v>0</v>
      </c>
      <c r="AR192" s="23" t="s">
        <v>153</v>
      </c>
      <c r="AT192" s="23" t="s">
        <v>148</v>
      </c>
      <c r="AU192" s="23" t="s">
        <v>87</v>
      </c>
      <c r="AY192" s="23" t="s">
        <v>145</v>
      </c>
      <c r="BE192" s="205">
        <f>IF(N192="základní",J192,0)</f>
        <v>0</v>
      </c>
      <c r="BF192" s="205">
        <f>IF(N192="snížená",J192,0)</f>
        <v>0</v>
      </c>
      <c r="BG192" s="205">
        <f>IF(N192="zákl. přenesená",J192,0)</f>
        <v>0</v>
      </c>
      <c r="BH192" s="205">
        <f>IF(N192="sníž. přenesená",J192,0)</f>
        <v>0</v>
      </c>
      <c r="BI192" s="205">
        <f>IF(N192="nulová",J192,0)</f>
        <v>0</v>
      </c>
      <c r="BJ192" s="23" t="s">
        <v>87</v>
      </c>
      <c r="BK192" s="205">
        <f>ROUND(I192*H192,2)</f>
        <v>0</v>
      </c>
      <c r="BL192" s="23" t="s">
        <v>153</v>
      </c>
      <c r="BM192" s="23" t="s">
        <v>276</v>
      </c>
    </row>
    <row r="193" spans="2:47" s="1" customFormat="1" ht="67.5">
      <c r="B193" s="41"/>
      <c r="C193" s="63"/>
      <c r="D193" s="208" t="s">
        <v>170</v>
      </c>
      <c r="E193" s="63"/>
      <c r="F193" s="239" t="s">
        <v>269</v>
      </c>
      <c r="G193" s="63"/>
      <c r="H193" s="63"/>
      <c r="I193" s="165"/>
      <c r="J193" s="63"/>
      <c r="K193" s="63"/>
      <c r="L193" s="61"/>
      <c r="M193" s="240"/>
      <c r="N193" s="42"/>
      <c r="O193" s="42"/>
      <c r="P193" s="42"/>
      <c r="Q193" s="42"/>
      <c r="R193" s="42"/>
      <c r="S193" s="42"/>
      <c r="T193" s="78"/>
      <c r="AT193" s="23" t="s">
        <v>170</v>
      </c>
      <c r="AU193" s="23" t="s">
        <v>87</v>
      </c>
    </row>
    <row r="194" spans="2:65" s="1" customFormat="1" ht="25.5" customHeight="1">
      <c r="B194" s="41"/>
      <c r="C194" s="194" t="s">
        <v>277</v>
      </c>
      <c r="D194" s="194" t="s">
        <v>148</v>
      </c>
      <c r="E194" s="195" t="s">
        <v>278</v>
      </c>
      <c r="F194" s="196" t="s">
        <v>279</v>
      </c>
      <c r="G194" s="197" t="s">
        <v>253</v>
      </c>
      <c r="H194" s="198">
        <v>7.304</v>
      </c>
      <c r="I194" s="199"/>
      <c r="J194" s="200">
        <f>ROUND(I194*H194,2)</f>
        <v>0</v>
      </c>
      <c r="K194" s="196" t="s">
        <v>152</v>
      </c>
      <c r="L194" s="61"/>
      <c r="M194" s="201" t="s">
        <v>34</v>
      </c>
      <c r="N194" s="202" t="s">
        <v>50</v>
      </c>
      <c r="O194" s="42"/>
      <c r="P194" s="203">
        <f>O194*H194</f>
        <v>0</v>
      </c>
      <c r="Q194" s="203">
        <v>0</v>
      </c>
      <c r="R194" s="203">
        <f>Q194*H194</f>
        <v>0</v>
      </c>
      <c r="S194" s="203">
        <v>0</v>
      </c>
      <c r="T194" s="204">
        <f>S194*H194</f>
        <v>0</v>
      </c>
      <c r="AR194" s="23" t="s">
        <v>153</v>
      </c>
      <c r="AT194" s="23" t="s">
        <v>148</v>
      </c>
      <c r="AU194" s="23" t="s">
        <v>87</v>
      </c>
      <c r="AY194" s="23" t="s">
        <v>145</v>
      </c>
      <c r="BE194" s="205">
        <f>IF(N194="základní",J194,0)</f>
        <v>0</v>
      </c>
      <c r="BF194" s="205">
        <f>IF(N194="snížená",J194,0)</f>
        <v>0</v>
      </c>
      <c r="BG194" s="205">
        <f>IF(N194="zákl. přenesená",J194,0)</f>
        <v>0</v>
      </c>
      <c r="BH194" s="205">
        <f>IF(N194="sníž. přenesená",J194,0)</f>
        <v>0</v>
      </c>
      <c r="BI194" s="205">
        <f>IF(N194="nulová",J194,0)</f>
        <v>0</v>
      </c>
      <c r="BJ194" s="23" t="s">
        <v>87</v>
      </c>
      <c r="BK194" s="205">
        <f>ROUND(I194*H194,2)</f>
        <v>0</v>
      </c>
      <c r="BL194" s="23" t="s">
        <v>153</v>
      </c>
      <c r="BM194" s="23" t="s">
        <v>280</v>
      </c>
    </row>
    <row r="195" spans="2:47" s="1" customFormat="1" ht="67.5">
      <c r="B195" s="41"/>
      <c r="C195" s="63"/>
      <c r="D195" s="208" t="s">
        <v>170</v>
      </c>
      <c r="E195" s="63"/>
      <c r="F195" s="239" t="s">
        <v>269</v>
      </c>
      <c r="G195" s="63"/>
      <c r="H195" s="63"/>
      <c r="I195" s="165"/>
      <c r="J195" s="63"/>
      <c r="K195" s="63"/>
      <c r="L195" s="61"/>
      <c r="M195" s="240"/>
      <c r="N195" s="42"/>
      <c r="O195" s="42"/>
      <c r="P195" s="42"/>
      <c r="Q195" s="42"/>
      <c r="R195" s="42"/>
      <c r="S195" s="42"/>
      <c r="T195" s="78"/>
      <c r="AT195" s="23" t="s">
        <v>170</v>
      </c>
      <c r="AU195" s="23" t="s">
        <v>87</v>
      </c>
    </row>
    <row r="196" spans="2:65" s="1" customFormat="1" ht="16.5" customHeight="1">
      <c r="B196" s="41"/>
      <c r="C196" s="194" t="s">
        <v>281</v>
      </c>
      <c r="D196" s="194" t="s">
        <v>148</v>
      </c>
      <c r="E196" s="195" t="s">
        <v>282</v>
      </c>
      <c r="F196" s="196" t="s">
        <v>283</v>
      </c>
      <c r="G196" s="197" t="s">
        <v>253</v>
      </c>
      <c r="H196" s="198">
        <v>26.184</v>
      </c>
      <c r="I196" s="199"/>
      <c r="J196" s="200">
        <f>ROUND(I196*H196,2)</f>
        <v>0</v>
      </c>
      <c r="K196" s="196" t="s">
        <v>152</v>
      </c>
      <c r="L196" s="61"/>
      <c r="M196" s="201" t="s">
        <v>34</v>
      </c>
      <c r="N196" s="202" t="s">
        <v>50</v>
      </c>
      <c r="O196" s="42"/>
      <c r="P196" s="203">
        <f>O196*H196</f>
        <v>0</v>
      </c>
      <c r="Q196" s="203">
        <v>0</v>
      </c>
      <c r="R196" s="203">
        <f>Q196*H196</f>
        <v>0</v>
      </c>
      <c r="S196" s="203">
        <v>0</v>
      </c>
      <c r="T196" s="204">
        <f>S196*H196</f>
        <v>0</v>
      </c>
      <c r="AR196" s="23" t="s">
        <v>153</v>
      </c>
      <c r="AT196" s="23" t="s">
        <v>148</v>
      </c>
      <c r="AU196" s="23" t="s">
        <v>87</v>
      </c>
      <c r="AY196" s="23" t="s">
        <v>145</v>
      </c>
      <c r="BE196" s="205">
        <f>IF(N196="základní",J196,0)</f>
        <v>0</v>
      </c>
      <c r="BF196" s="205">
        <f>IF(N196="snížená",J196,0)</f>
        <v>0</v>
      </c>
      <c r="BG196" s="205">
        <f>IF(N196="zákl. přenesená",J196,0)</f>
        <v>0</v>
      </c>
      <c r="BH196" s="205">
        <f>IF(N196="sníž. přenesená",J196,0)</f>
        <v>0</v>
      </c>
      <c r="BI196" s="205">
        <f>IF(N196="nulová",J196,0)</f>
        <v>0</v>
      </c>
      <c r="BJ196" s="23" t="s">
        <v>87</v>
      </c>
      <c r="BK196" s="205">
        <f>ROUND(I196*H196,2)</f>
        <v>0</v>
      </c>
      <c r="BL196" s="23" t="s">
        <v>153</v>
      </c>
      <c r="BM196" s="23" t="s">
        <v>284</v>
      </c>
    </row>
    <row r="197" spans="2:47" s="1" customFormat="1" ht="67.5">
      <c r="B197" s="41"/>
      <c r="C197" s="63"/>
      <c r="D197" s="208" t="s">
        <v>170</v>
      </c>
      <c r="E197" s="63"/>
      <c r="F197" s="239" t="s">
        <v>269</v>
      </c>
      <c r="G197" s="63"/>
      <c r="H197" s="63"/>
      <c r="I197" s="165"/>
      <c r="J197" s="63"/>
      <c r="K197" s="63"/>
      <c r="L197" s="61"/>
      <c r="M197" s="240"/>
      <c r="N197" s="42"/>
      <c r="O197" s="42"/>
      <c r="P197" s="42"/>
      <c r="Q197" s="42"/>
      <c r="R197" s="42"/>
      <c r="S197" s="42"/>
      <c r="T197" s="78"/>
      <c r="AT197" s="23" t="s">
        <v>170</v>
      </c>
      <c r="AU197" s="23" t="s">
        <v>87</v>
      </c>
    </row>
    <row r="198" spans="2:63" s="10" customFormat="1" ht="29.85" customHeight="1">
      <c r="B198" s="178"/>
      <c r="C198" s="179"/>
      <c r="D198" s="180" t="s">
        <v>77</v>
      </c>
      <c r="E198" s="192" t="s">
        <v>285</v>
      </c>
      <c r="F198" s="192" t="s">
        <v>286</v>
      </c>
      <c r="G198" s="179"/>
      <c r="H198" s="179"/>
      <c r="I198" s="182"/>
      <c r="J198" s="193">
        <f>BK198</f>
        <v>0</v>
      </c>
      <c r="K198" s="179"/>
      <c r="L198" s="184"/>
      <c r="M198" s="185"/>
      <c r="N198" s="186"/>
      <c r="O198" s="186"/>
      <c r="P198" s="187">
        <f>SUM(P199:P200)</f>
        <v>0</v>
      </c>
      <c r="Q198" s="186"/>
      <c r="R198" s="187">
        <f>SUM(R199:R200)</f>
        <v>0</v>
      </c>
      <c r="S198" s="186"/>
      <c r="T198" s="188">
        <f>SUM(T199:T200)</f>
        <v>0</v>
      </c>
      <c r="AR198" s="189" t="s">
        <v>83</v>
      </c>
      <c r="AT198" s="190" t="s">
        <v>77</v>
      </c>
      <c r="AU198" s="190" t="s">
        <v>83</v>
      </c>
      <c r="AY198" s="189" t="s">
        <v>145</v>
      </c>
      <c r="BK198" s="191">
        <f>SUM(BK199:BK200)</f>
        <v>0</v>
      </c>
    </row>
    <row r="199" spans="2:65" s="1" customFormat="1" ht="63.75" customHeight="1">
      <c r="B199" s="41"/>
      <c r="C199" s="194" t="s">
        <v>9</v>
      </c>
      <c r="D199" s="194" t="s">
        <v>148</v>
      </c>
      <c r="E199" s="195" t="s">
        <v>287</v>
      </c>
      <c r="F199" s="196" t="s">
        <v>288</v>
      </c>
      <c r="G199" s="197" t="s">
        <v>253</v>
      </c>
      <c r="H199" s="198">
        <v>35.15</v>
      </c>
      <c r="I199" s="199"/>
      <c r="J199" s="200">
        <f>ROUND(I199*H199,2)</f>
        <v>0</v>
      </c>
      <c r="K199" s="196" t="s">
        <v>152</v>
      </c>
      <c r="L199" s="61"/>
      <c r="M199" s="201" t="s">
        <v>34</v>
      </c>
      <c r="N199" s="202" t="s">
        <v>50</v>
      </c>
      <c r="O199" s="42"/>
      <c r="P199" s="203">
        <f>O199*H199</f>
        <v>0</v>
      </c>
      <c r="Q199" s="203">
        <v>0</v>
      </c>
      <c r="R199" s="203">
        <f>Q199*H199</f>
        <v>0</v>
      </c>
      <c r="S199" s="203">
        <v>0</v>
      </c>
      <c r="T199" s="204">
        <f>S199*H199</f>
        <v>0</v>
      </c>
      <c r="AR199" s="23" t="s">
        <v>153</v>
      </c>
      <c r="AT199" s="23" t="s">
        <v>148</v>
      </c>
      <c r="AU199" s="23" t="s">
        <v>87</v>
      </c>
      <c r="AY199" s="23" t="s">
        <v>145</v>
      </c>
      <c r="BE199" s="205">
        <f>IF(N199="základní",J199,0)</f>
        <v>0</v>
      </c>
      <c r="BF199" s="205">
        <f>IF(N199="snížená",J199,0)</f>
        <v>0</v>
      </c>
      <c r="BG199" s="205">
        <f>IF(N199="zákl. přenesená",J199,0)</f>
        <v>0</v>
      </c>
      <c r="BH199" s="205">
        <f>IF(N199="sníž. přenesená",J199,0)</f>
        <v>0</v>
      </c>
      <c r="BI199" s="205">
        <f>IF(N199="nulová",J199,0)</f>
        <v>0</v>
      </c>
      <c r="BJ199" s="23" t="s">
        <v>87</v>
      </c>
      <c r="BK199" s="205">
        <f>ROUND(I199*H199,2)</f>
        <v>0</v>
      </c>
      <c r="BL199" s="23" t="s">
        <v>153</v>
      </c>
      <c r="BM199" s="23" t="s">
        <v>289</v>
      </c>
    </row>
    <row r="200" spans="2:47" s="1" customFormat="1" ht="40.5">
      <c r="B200" s="41"/>
      <c r="C200" s="63"/>
      <c r="D200" s="208" t="s">
        <v>170</v>
      </c>
      <c r="E200" s="63"/>
      <c r="F200" s="239" t="s">
        <v>290</v>
      </c>
      <c r="G200" s="63"/>
      <c r="H200" s="63"/>
      <c r="I200" s="165"/>
      <c r="J200" s="63"/>
      <c r="K200" s="63"/>
      <c r="L200" s="61"/>
      <c r="M200" s="240"/>
      <c r="N200" s="42"/>
      <c r="O200" s="42"/>
      <c r="P200" s="42"/>
      <c r="Q200" s="42"/>
      <c r="R200" s="42"/>
      <c r="S200" s="42"/>
      <c r="T200" s="78"/>
      <c r="AT200" s="23" t="s">
        <v>170</v>
      </c>
      <c r="AU200" s="23" t="s">
        <v>87</v>
      </c>
    </row>
    <row r="201" spans="2:63" s="10" customFormat="1" ht="37.35" customHeight="1">
      <c r="B201" s="178"/>
      <c r="C201" s="179"/>
      <c r="D201" s="180" t="s">
        <v>77</v>
      </c>
      <c r="E201" s="181" t="s">
        <v>291</v>
      </c>
      <c r="F201" s="181" t="s">
        <v>292</v>
      </c>
      <c r="G201" s="179"/>
      <c r="H201" s="179"/>
      <c r="I201" s="182"/>
      <c r="J201" s="183">
        <f>BK201</f>
        <v>0</v>
      </c>
      <c r="K201" s="179"/>
      <c r="L201" s="184"/>
      <c r="M201" s="185"/>
      <c r="N201" s="186"/>
      <c r="O201" s="186"/>
      <c r="P201" s="187">
        <f>P202+P211+P346+P359+P372+P385</f>
        <v>0</v>
      </c>
      <c r="Q201" s="186"/>
      <c r="R201" s="187">
        <f>R202+R211+R346+R359+R372+R385</f>
        <v>25.958229999999997</v>
      </c>
      <c r="S201" s="186"/>
      <c r="T201" s="188">
        <f>T202+T211+T346+T359+T372+T385</f>
        <v>75.18966</v>
      </c>
      <c r="AR201" s="189" t="s">
        <v>87</v>
      </c>
      <c r="AT201" s="190" t="s">
        <v>77</v>
      </c>
      <c r="AU201" s="190" t="s">
        <v>78</v>
      </c>
      <c r="AY201" s="189" t="s">
        <v>145</v>
      </c>
      <c r="BK201" s="191">
        <f>BK202+BK211+BK346+BK359+BK372+BK385</f>
        <v>0</v>
      </c>
    </row>
    <row r="202" spans="2:63" s="10" customFormat="1" ht="19.9" customHeight="1">
      <c r="B202" s="178"/>
      <c r="C202" s="179"/>
      <c r="D202" s="180" t="s">
        <v>77</v>
      </c>
      <c r="E202" s="192" t="s">
        <v>293</v>
      </c>
      <c r="F202" s="192" t="s">
        <v>294</v>
      </c>
      <c r="G202" s="179"/>
      <c r="H202" s="179"/>
      <c r="I202" s="182"/>
      <c r="J202" s="193">
        <f>BK202</f>
        <v>0</v>
      </c>
      <c r="K202" s="179"/>
      <c r="L202" s="184"/>
      <c r="M202" s="185"/>
      <c r="N202" s="186"/>
      <c r="O202" s="186"/>
      <c r="P202" s="187">
        <f>SUM(P203:P210)</f>
        <v>0</v>
      </c>
      <c r="Q202" s="186"/>
      <c r="R202" s="187">
        <f>SUM(R203:R210)</f>
        <v>0.30000000000000004</v>
      </c>
      <c r="S202" s="186"/>
      <c r="T202" s="188">
        <f>SUM(T203:T210)</f>
        <v>0.30000000000000004</v>
      </c>
      <c r="AR202" s="189" t="s">
        <v>87</v>
      </c>
      <c r="AT202" s="190" t="s">
        <v>77</v>
      </c>
      <c r="AU202" s="190" t="s">
        <v>83</v>
      </c>
      <c r="AY202" s="189" t="s">
        <v>145</v>
      </c>
      <c r="BK202" s="191">
        <f>SUM(BK203:BK210)</f>
        <v>0</v>
      </c>
    </row>
    <row r="203" spans="2:65" s="1" customFormat="1" ht="25.5" customHeight="1">
      <c r="B203" s="41"/>
      <c r="C203" s="194" t="s">
        <v>295</v>
      </c>
      <c r="D203" s="194" t="s">
        <v>148</v>
      </c>
      <c r="E203" s="195" t="s">
        <v>296</v>
      </c>
      <c r="F203" s="196" t="s">
        <v>297</v>
      </c>
      <c r="G203" s="197" t="s">
        <v>151</v>
      </c>
      <c r="H203" s="198">
        <v>4</v>
      </c>
      <c r="I203" s="199"/>
      <c r="J203" s="200">
        <f>ROUND(I203*H203,2)</f>
        <v>0</v>
      </c>
      <c r="K203" s="196" t="s">
        <v>34</v>
      </c>
      <c r="L203" s="61"/>
      <c r="M203" s="201" t="s">
        <v>34</v>
      </c>
      <c r="N203" s="202" t="s">
        <v>50</v>
      </c>
      <c r="O203" s="42"/>
      <c r="P203" s="203">
        <f>O203*H203</f>
        <v>0</v>
      </c>
      <c r="Q203" s="203">
        <v>0.05</v>
      </c>
      <c r="R203" s="203">
        <f>Q203*H203</f>
        <v>0.2</v>
      </c>
      <c r="S203" s="203">
        <v>0.05</v>
      </c>
      <c r="T203" s="204">
        <f>S203*H203</f>
        <v>0.2</v>
      </c>
      <c r="AR203" s="23" t="s">
        <v>265</v>
      </c>
      <c r="AT203" s="23" t="s">
        <v>148</v>
      </c>
      <c r="AU203" s="23" t="s">
        <v>87</v>
      </c>
      <c r="AY203" s="23" t="s">
        <v>145</v>
      </c>
      <c r="BE203" s="205">
        <f>IF(N203="základní",J203,0)</f>
        <v>0</v>
      </c>
      <c r="BF203" s="205">
        <f>IF(N203="snížená",J203,0)</f>
        <v>0</v>
      </c>
      <c r="BG203" s="205">
        <f>IF(N203="zákl. přenesená",J203,0)</f>
        <v>0</v>
      </c>
      <c r="BH203" s="205">
        <f>IF(N203="sníž. přenesená",J203,0)</f>
        <v>0</v>
      </c>
      <c r="BI203" s="205">
        <f>IF(N203="nulová",J203,0)</f>
        <v>0</v>
      </c>
      <c r="BJ203" s="23" t="s">
        <v>87</v>
      </c>
      <c r="BK203" s="205">
        <f>ROUND(I203*H203,2)</f>
        <v>0</v>
      </c>
      <c r="BL203" s="23" t="s">
        <v>265</v>
      </c>
      <c r="BM203" s="23" t="s">
        <v>298</v>
      </c>
    </row>
    <row r="204" spans="2:51" s="11" customFormat="1" ht="13.5">
      <c r="B204" s="206"/>
      <c r="C204" s="207"/>
      <c r="D204" s="208" t="s">
        <v>155</v>
      </c>
      <c r="E204" s="209" t="s">
        <v>34</v>
      </c>
      <c r="F204" s="210" t="s">
        <v>204</v>
      </c>
      <c r="G204" s="207"/>
      <c r="H204" s="209" t="s">
        <v>34</v>
      </c>
      <c r="I204" s="211"/>
      <c r="J204" s="207"/>
      <c r="K204" s="207"/>
      <c r="L204" s="212"/>
      <c r="M204" s="213"/>
      <c r="N204" s="214"/>
      <c r="O204" s="214"/>
      <c r="P204" s="214"/>
      <c r="Q204" s="214"/>
      <c r="R204" s="214"/>
      <c r="S204" s="214"/>
      <c r="T204" s="215"/>
      <c r="AT204" s="216" t="s">
        <v>155</v>
      </c>
      <c r="AU204" s="216" t="s">
        <v>87</v>
      </c>
      <c r="AV204" s="11" t="s">
        <v>83</v>
      </c>
      <c r="AW204" s="11" t="s">
        <v>41</v>
      </c>
      <c r="AX204" s="11" t="s">
        <v>78</v>
      </c>
      <c r="AY204" s="216" t="s">
        <v>145</v>
      </c>
    </row>
    <row r="205" spans="2:51" s="12" customFormat="1" ht="13.5">
      <c r="B205" s="217"/>
      <c r="C205" s="218"/>
      <c r="D205" s="208" t="s">
        <v>155</v>
      </c>
      <c r="E205" s="219" t="s">
        <v>34</v>
      </c>
      <c r="F205" s="220" t="s">
        <v>299</v>
      </c>
      <c r="G205" s="218"/>
      <c r="H205" s="221">
        <v>4</v>
      </c>
      <c r="I205" s="222"/>
      <c r="J205" s="218"/>
      <c r="K205" s="218"/>
      <c r="L205" s="223"/>
      <c r="M205" s="224"/>
      <c r="N205" s="225"/>
      <c r="O205" s="225"/>
      <c r="P205" s="225"/>
      <c r="Q205" s="225"/>
      <c r="R205" s="225"/>
      <c r="S205" s="225"/>
      <c r="T205" s="226"/>
      <c r="AT205" s="227" t="s">
        <v>155</v>
      </c>
      <c r="AU205" s="227" t="s">
        <v>87</v>
      </c>
      <c r="AV205" s="12" t="s">
        <v>87</v>
      </c>
      <c r="AW205" s="12" t="s">
        <v>41</v>
      </c>
      <c r="AX205" s="12" t="s">
        <v>78</v>
      </c>
      <c r="AY205" s="227" t="s">
        <v>145</v>
      </c>
    </row>
    <row r="206" spans="2:51" s="13" customFormat="1" ht="13.5">
      <c r="B206" s="228"/>
      <c r="C206" s="229"/>
      <c r="D206" s="208" t="s">
        <v>155</v>
      </c>
      <c r="E206" s="230" t="s">
        <v>34</v>
      </c>
      <c r="F206" s="231" t="s">
        <v>158</v>
      </c>
      <c r="G206" s="229"/>
      <c r="H206" s="232">
        <v>4</v>
      </c>
      <c r="I206" s="233"/>
      <c r="J206" s="229"/>
      <c r="K206" s="229"/>
      <c r="L206" s="234"/>
      <c r="M206" s="235"/>
      <c r="N206" s="236"/>
      <c r="O206" s="236"/>
      <c r="P206" s="236"/>
      <c r="Q206" s="236"/>
      <c r="R206" s="236"/>
      <c r="S206" s="236"/>
      <c r="T206" s="237"/>
      <c r="AT206" s="238" t="s">
        <v>155</v>
      </c>
      <c r="AU206" s="238" t="s">
        <v>87</v>
      </c>
      <c r="AV206" s="13" t="s">
        <v>153</v>
      </c>
      <c r="AW206" s="13" t="s">
        <v>41</v>
      </c>
      <c r="AX206" s="13" t="s">
        <v>83</v>
      </c>
      <c r="AY206" s="238" t="s">
        <v>145</v>
      </c>
    </row>
    <row r="207" spans="2:65" s="1" customFormat="1" ht="25.5" customHeight="1">
      <c r="B207" s="41"/>
      <c r="C207" s="194" t="s">
        <v>300</v>
      </c>
      <c r="D207" s="194" t="s">
        <v>148</v>
      </c>
      <c r="E207" s="195" t="s">
        <v>301</v>
      </c>
      <c r="F207" s="196" t="s">
        <v>302</v>
      </c>
      <c r="G207" s="197" t="s">
        <v>151</v>
      </c>
      <c r="H207" s="198">
        <v>2</v>
      </c>
      <c r="I207" s="199"/>
      <c r="J207" s="200">
        <f>ROUND(I207*H207,2)</f>
        <v>0</v>
      </c>
      <c r="K207" s="196" t="s">
        <v>34</v>
      </c>
      <c r="L207" s="61"/>
      <c r="M207" s="201" t="s">
        <v>34</v>
      </c>
      <c r="N207" s="202" t="s">
        <v>50</v>
      </c>
      <c r="O207" s="42"/>
      <c r="P207" s="203">
        <f>O207*H207</f>
        <v>0</v>
      </c>
      <c r="Q207" s="203">
        <v>0.05</v>
      </c>
      <c r="R207" s="203">
        <f>Q207*H207</f>
        <v>0.1</v>
      </c>
      <c r="S207" s="203">
        <v>0.05</v>
      </c>
      <c r="T207" s="204">
        <f>S207*H207</f>
        <v>0.1</v>
      </c>
      <c r="AR207" s="23" t="s">
        <v>265</v>
      </c>
      <c r="AT207" s="23" t="s">
        <v>148</v>
      </c>
      <c r="AU207" s="23" t="s">
        <v>87</v>
      </c>
      <c r="AY207" s="23" t="s">
        <v>145</v>
      </c>
      <c r="BE207" s="205">
        <f>IF(N207="základní",J207,0)</f>
        <v>0</v>
      </c>
      <c r="BF207" s="205">
        <f>IF(N207="snížená",J207,0)</f>
        <v>0</v>
      </c>
      <c r="BG207" s="205">
        <f>IF(N207="zákl. přenesená",J207,0)</f>
        <v>0</v>
      </c>
      <c r="BH207" s="205">
        <f>IF(N207="sníž. přenesená",J207,0)</f>
        <v>0</v>
      </c>
      <c r="BI207" s="205">
        <f>IF(N207="nulová",J207,0)</f>
        <v>0</v>
      </c>
      <c r="BJ207" s="23" t="s">
        <v>87</v>
      </c>
      <c r="BK207" s="205">
        <f>ROUND(I207*H207,2)</f>
        <v>0</v>
      </c>
      <c r="BL207" s="23" t="s">
        <v>265</v>
      </c>
      <c r="BM207" s="23" t="s">
        <v>303</v>
      </c>
    </row>
    <row r="208" spans="2:51" s="11" customFormat="1" ht="13.5">
      <c r="B208" s="206"/>
      <c r="C208" s="207"/>
      <c r="D208" s="208" t="s">
        <v>155</v>
      </c>
      <c r="E208" s="209" t="s">
        <v>34</v>
      </c>
      <c r="F208" s="210" t="s">
        <v>204</v>
      </c>
      <c r="G208" s="207"/>
      <c r="H208" s="209" t="s">
        <v>34</v>
      </c>
      <c r="I208" s="211"/>
      <c r="J208" s="207"/>
      <c r="K208" s="207"/>
      <c r="L208" s="212"/>
      <c r="M208" s="213"/>
      <c r="N208" s="214"/>
      <c r="O208" s="214"/>
      <c r="P208" s="214"/>
      <c r="Q208" s="214"/>
      <c r="R208" s="214"/>
      <c r="S208" s="214"/>
      <c r="T208" s="215"/>
      <c r="AT208" s="216" t="s">
        <v>155</v>
      </c>
      <c r="AU208" s="216" t="s">
        <v>87</v>
      </c>
      <c r="AV208" s="11" t="s">
        <v>83</v>
      </c>
      <c r="AW208" s="11" t="s">
        <v>41</v>
      </c>
      <c r="AX208" s="11" t="s">
        <v>78</v>
      </c>
      <c r="AY208" s="216" t="s">
        <v>145</v>
      </c>
    </row>
    <row r="209" spans="2:51" s="12" customFormat="1" ht="13.5">
      <c r="B209" s="217"/>
      <c r="C209" s="218"/>
      <c r="D209" s="208" t="s">
        <v>155</v>
      </c>
      <c r="E209" s="219" t="s">
        <v>34</v>
      </c>
      <c r="F209" s="220" t="s">
        <v>87</v>
      </c>
      <c r="G209" s="218"/>
      <c r="H209" s="221">
        <v>2</v>
      </c>
      <c r="I209" s="222"/>
      <c r="J209" s="218"/>
      <c r="K209" s="218"/>
      <c r="L209" s="223"/>
      <c r="M209" s="224"/>
      <c r="N209" s="225"/>
      <c r="O209" s="225"/>
      <c r="P209" s="225"/>
      <c r="Q209" s="225"/>
      <c r="R209" s="225"/>
      <c r="S209" s="225"/>
      <c r="T209" s="226"/>
      <c r="AT209" s="227" t="s">
        <v>155</v>
      </c>
      <c r="AU209" s="227" t="s">
        <v>87</v>
      </c>
      <c r="AV209" s="12" t="s">
        <v>87</v>
      </c>
      <c r="AW209" s="12" t="s">
        <v>41</v>
      </c>
      <c r="AX209" s="12" t="s">
        <v>78</v>
      </c>
      <c r="AY209" s="227" t="s">
        <v>145</v>
      </c>
    </row>
    <row r="210" spans="2:51" s="13" customFormat="1" ht="13.5">
      <c r="B210" s="228"/>
      <c r="C210" s="229"/>
      <c r="D210" s="208" t="s">
        <v>155</v>
      </c>
      <c r="E210" s="230" t="s">
        <v>34</v>
      </c>
      <c r="F210" s="231" t="s">
        <v>158</v>
      </c>
      <c r="G210" s="229"/>
      <c r="H210" s="232">
        <v>2</v>
      </c>
      <c r="I210" s="233"/>
      <c r="J210" s="229"/>
      <c r="K210" s="229"/>
      <c r="L210" s="234"/>
      <c r="M210" s="235"/>
      <c r="N210" s="236"/>
      <c r="O210" s="236"/>
      <c r="P210" s="236"/>
      <c r="Q210" s="236"/>
      <c r="R210" s="236"/>
      <c r="S210" s="236"/>
      <c r="T210" s="237"/>
      <c r="AT210" s="238" t="s">
        <v>155</v>
      </c>
      <c r="AU210" s="238" t="s">
        <v>87</v>
      </c>
      <c r="AV210" s="13" t="s">
        <v>153</v>
      </c>
      <c r="AW210" s="13" t="s">
        <v>41</v>
      </c>
      <c r="AX210" s="13" t="s">
        <v>83</v>
      </c>
      <c r="AY210" s="238" t="s">
        <v>145</v>
      </c>
    </row>
    <row r="211" spans="2:63" s="10" customFormat="1" ht="29.85" customHeight="1">
      <c r="B211" s="178"/>
      <c r="C211" s="179"/>
      <c r="D211" s="180" t="s">
        <v>77</v>
      </c>
      <c r="E211" s="192" t="s">
        <v>304</v>
      </c>
      <c r="F211" s="192" t="s">
        <v>305</v>
      </c>
      <c r="G211" s="179"/>
      <c r="H211" s="179"/>
      <c r="I211" s="182"/>
      <c r="J211" s="193">
        <f>BK211</f>
        <v>0</v>
      </c>
      <c r="K211" s="179"/>
      <c r="L211" s="184"/>
      <c r="M211" s="185"/>
      <c r="N211" s="186"/>
      <c r="O211" s="186"/>
      <c r="P211" s="187">
        <f>SUM(P212:P345)</f>
        <v>0</v>
      </c>
      <c r="Q211" s="186"/>
      <c r="R211" s="187">
        <f>SUM(R212:R345)</f>
        <v>3.3621100000000004</v>
      </c>
      <c r="S211" s="186"/>
      <c r="T211" s="188">
        <f>SUM(T212:T345)</f>
        <v>11.068859999999997</v>
      </c>
      <c r="AR211" s="189" t="s">
        <v>87</v>
      </c>
      <c r="AT211" s="190" t="s">
        <v>77</v>
      </c>
      <c r="AU211" s="190" t="s">
        <v>83</v>
      </c>
      <c r="AY211" s="189" t="s">
        <v>145</v>
      </c>
      <c r="BK211" s="191">
        <f>SUM(BK212:BK345)</f>
        <v>0</v>
      </c>
    </row>
    <row r="212" spans="2:65" s="1" customFormat="1" ht="16.5" customHeight="1">
      <c r="B212" s="41"/>
      <c r="C212" s="194" t="s">
        <v>306</v>
      </c>
      <c r="D212" s="194" t="s">
        <v>148</v>
      </c>
      <c r="E212" s="195" t="s">
        <v>307</v>
      </c>
      <c r="F212" s="196" t="s">
        <v>308</v>
      </c>
      <c r="G212" s="197" t="s">
        <v>168</v>
      </c>
      <c r="H212" s="198">
        <v>10</v>
      </c>
      <c r="I212" s="199"/>
      <c r="J212" s="200">
        <f>ROUND(I212*H212,2)</f>
        <v>0</v>
      </c>
      <c r="K212" s="196" t="s">
        <v>152</v>
      </c>
      <c r="L212" s="61"/>
      <c r="M212" s="201" t="s">
        <v>34</v>
      </c>
      <c r="N212" s="202" t="s">
        <v>50</v>
      </c>
      <c r="O212" s="42"/>
      <c r="P212" s="203">
        <f>O212*H212</f>
        <v>0</v>
      </c>
      <c r="Q212" s="203">
        <v>0</v>
      </c>
      <c r="R212" s="203">
        <f>Q212*H212</f>
        <v>0</v>
      </c>
      <c r="S212" s="203">
        <v>0.01492</v>
      </c>
      <c r="T212" s="204">
        <f>S212*H212</f>
        <v>0.1492</v>
      </c>
      <c r="AR212" s="23" t="s">
        <v>265</v>
      </c>
      <c r="AT212" s="23" t="s">
        <v>148</v>
      </c>
      <c r="AU212" s="23" t="s">
        <v>87</v>
      </c>
      <c r="AY212" s="23" t="s">
        <v>145</v>
      </c>
      <c r="BE212" s="205">
        <f>IF(N212="základní",J212,0)</f>
        <v>0</v>
      </c>
      <c r="BF212" s="205">
        <f>IF(N212="snížená",J212,0)</f>
        <v>0</v>
      </c>
      <c r="BG212" s="205">
        <f>IF(N212="zákl. přenesená",J212,0)</f>
        <v>0</v>
      </c>
      <c r="BH212" s="205">
        <f>IF(N212="sníž. přenesená",J212,0)</f>
        <v>0</v>
      </c>
      <c r="BI212" s="205">
        <f>IF(N212="nulová",J212,0)</f>
        <v>0</v>
      </c>
      <c r="BJ212" s="23" t="s">
        <v>87</v>
      </c>
      <c r="BK212" s="205">
        <f>ROUND(I212*H212,2)</f>
        <v>0</v>
      </c>
      <c r="BL212" s="23" t="s">
        <v>265</v>
      </c>
      <c r="BM212" s="23" t="s">
        <v>309</v>
      </c>
    </row>
    <row r="213" spans="2:51" s="11" customFormat="1" ht="13.5">
      <c r="B213" s="206"/>
      <c r="C213" s="207"/>
      <c r="D213" s="208" t="s">
        <v>155</v>
      </c>
      <c r="E213" s="209" t="s">
        <v>34</v>
      </c>
      <c r="F213" s="210" t="s">
        <v>204</v>
      </c>
      <c r="G213" s="207"/>
      <c r="H213" s="209" t="s">
        <v>34</v>
      </c>
      <c r="I213" s="211"/>
      <c r="J213" s="207"/>
      <c r="K213" s="207"/>
      <c r="L213" s="212"/>
      <c r="M213" s="213"/>
      <c r="N213" s="214"/>
      <c r="O213" s="214"/>
      <c r="P213" s="214"/>
      <c r="Q213" s="214"/>
      <c r="R213" s="214"/>
      <c r="S213" s="214"/>
      <c r="T213" s="215"/>
      <c r="AT213" s="216" t="s">
        <v>155</v>
      </c>
      <c r="AU213" s="216" t="s">
        <v>87</v>
      </c>
      <c r="AV213" s="11" t="s">
        <v>83</v>
      </c>
      <c r="AW213" s="11" t="s">
        <v>41</v>
      </c>
      <c r="AX213" s="11" t="s">
        <v>78</v>
      </c>
      <c r="AY213" s="216" t="s">
        <v>145</v>
      </c>
    </row>
    <row r="214" spans="2:51" s="12" customFormat="1" ht="13.5">
      <c r="B214" s="217"/>
      <c r="C214" s="218"/>
      <c r="D214" s="208" t="s">
        <v>155</v>
      </c>
      <c r="E214" s="219" t="s">
        <v>34</v>
      </c>
      <c r="F214" s="220" t="s">
        <v>310</v>
      </c>
      <c r="G214" s="218"/>
      <c r="H214" s="221">
        <v>10</v>
      </c>
      <c r="I214" s="222"/>
      <c r="J214" s="218"/>
      <c r="K214" s="218"/>
      <c r="L214" s="223"/>
      <c r="M214" s="224"/>
      <c r="N214" s="225"/>
      <c r="O214" s="225"/>
      <c r="P214" s="225"/>
      <c r="Q214" s="225"/>
      <c r="R214" s="225"/>
      <c r="S214" s="225"/>
      <c r="T214" s="226"/>
      <c r="AT214" s="227" t="s">
        <v>155</v>
      </c>
      <c r="AU214" s="227" t="s">
        <v>87</v>
      </c>
      <c r="AV214" s="12" t="s">
        <v>87</v>
      </c>
      <c r="AW214" s="12" t="s">
        <v>41</v>
      </c>
      <c r="AX214" s="12" t="s">
        <v>78</v>
      </c>
      <c r="AY214" s="227" t="s">
        <v>145</v>
      </c>
    </row>
    <row r="215" spans="2:51" s="13" customFormat="1" ht="13.5">
      <c r="B215" s="228"/>
      <c r="C215" s="229"/>
      <c r="D215" s="208" t="s">
        <v>155</v>
      </c>
      <c r="E215" s="230" t="s">
        <v>34</v>
      </c>
      <c r="F215" s="231" t="s">
        <v>158</v>
      </c>
      <c r="G215" s="229"/>
      <c r="H215" s="232">
        <v>10</v>
      </c>
      <c r="I215" s="233"/>
      <c r="J215" s="229"/>
      <c r="K215" s="229"/>
      <c r="L215" s="234"/>
      <c r="M215" s="235"/>
      <c r="N215" s="236"/>
      <c r="O215" s="236"/>
      <c r="P215" s="236"/>
      <c r="Q215" s="236"/>
      <c r="R215" s="236"/>
      <c r="S215" s="236"/>
      <c r="T215" s="237"/>
      <c r="AT215" s="238" t="s">
        <v>155</v>
      </c>
      <c r="AU215" s="238" t="s">
        <v>87</v>
      </c>
      <c r="AV215" s="13" t="s">
        <v>153</v>
      </c>
      <c r="AW215" s="13" t="s">
        <v>41</v>
      </c>
      <c r="AX215" s="13" t="s">
        <v>83</v>
      </c>
      <c r="AY215" s="238" t="s">
        <v>145</v>
      </c>
    </row>
    <row r="216" spans="2:65" s="1" customFormat="1" ht="25.5" customHeight="1">
      <c r="B216" s="41"/>
      <c r="C216" s="194" t="s">
        <v>311</v>
      </c>
      <c r="D216" s="194" t="s">
        <v>148</v>
      </c>
      <c r="E216" s="195" t="s">
        <v>312</v>
      </c>
      <c r="F216" s="196" t="s">
        <v>313</v>
      </c>
      <c r="G216" s="197" t="s">
        <v>168</v>
      </c>
      <c r="H216" s="198">
        <v>42</v>
      </c>
      <c r="I216" s="199"/>
      <c r="J216" s="200">
        <f>ROUND(I216*H216,2)</f>
        <v>0</v>
      </c>
      <c r="K216" s="196" t="s">
        <v>152</v>
      </c>
      <c r="L216" s="61"/>
      <c r="M216" s="201" t="s">
        <v>34</v>
      </c>
      <c r="N216" s="202" t="s">
        <v>50</v>
      </c>
      <c r="O216" s="42"/>
      <c r="P216" s="203">
        <f>O216*H216</f>
        <v>0</v>
      </c>
      <c r="Q216" s="203">
        <v>0</v>
      </c>
      <c r="R216" s="203">
        <f>Q216*H216</f>
        <v>0</v>
      </c>
      <c r="S216" s="203">
        <v>0.03065</v>
      </c>
      <c r="T216" s="204">
        <f>S216*H216</f>
        <v>1.2873</v>
      </c>
      <c r="AR216" s="23" t="s">
        <v>265</v>
      </c>
      <c r="AT216" s="23" t="s">
        <v>148</v>
      </c>
      <c r="AU216" s="23" t="s">
        <v>87</v>
      </c>
      <c r="AY216" s="23" t="s">
        <v>145</v>
      </c>
      <c r="BE216" s="205">
        <f>IF(N216="základní",J216,0)</f>
        <v>0</v>
      </c>
      <c r="BF216" s="205">
        <f>IF(N216="snížená",J216,0)</f>
        <v>0</v>
      </c>
      <c r="BG216" s="205">
        <f>IF(N216="zákl. přenesená",J216,0)</f>
        <v>0</v>
      </c>
      <c r="BH216" s="205">
        <f>IF(N216="sníž. přenesená",J216,0)</f>
        <v>0</v>
      </c>
      <c r="BI216" s="205">
        <f>IF(N216="nulová",J216,0)</f>
        <v>0</v>
      </c>
      <c r="BJ216" s="23" t="s">
        <v>87</v>
      </c>
      <c r="BK216" s="205">
        <f>ROUND(I216*H216,2)</f>
        <v>0</v>
      </c>
      <c r="BL216" s="23" t="s">
        <v>265</v>
      </c>
      <c r="BM216" s="23" t="s">
        <v>314</v>
      </c>
    </row>
    <row r="217" spans="2:51" s="11" customFormat="1" ht="13.5">
      <c r="B217" s="206"/>
      <c r="C217" s="207"/>
      <c r="D217" s="208" t="s">
        <v>155</v>
      </c>
      <c r="E217" s="209" t="s">
        <v>34</v>
      </c>
      <c r="F217" s="210" t="s">
        <v>204</v>
      </c>
      <c r="G217" s="207"/>
      <c r="H217" s="209" t="s">
        <v>34</v>
      </c>
      <c r="I217" s="211"/>
      <c r="J217" s="207"/>
      <c r="K217" s="207"/>
      <c r="L217" s="212"/>
      <c r="M217" s="213"/>
      <c r="N217" s="214"/>
      <c r="O217" s="214"/>
      <c r="P217" s="214"/>
      <c r="Q217" s="214"/>
      <c r="R217" s="214"/>
      <c r="S217" s="214"/>
      <c r="T217" s="215"/>
      <c r="AT217" s="216" t="s">
        <v>155</v>
      </c>
      <c r="AU217" s="216" t="s">
        <v>87</v>
      </c>
      <c r="AV217" s="11" t="s">
        <v>83</v>
      </c>
      <c r="AW217" s="11" t="s">
        <v>41</v>
      </c>
      <c r="AX217" s="11" t="s">
        <v>78</v>
      </c>
      <c r="AY217" s="216" t="s">
        <v>145</v>
      </c>
    </row>
    <row r="218" spans="2:51" s="12" customFormat="1" ht="13.5">
      <c r="B218" s="217"/>
      <c r="C218" s="218"/>
      <c r="D218" s="208" t="s">
        <v>155</v>
      </c>
      <c r="E218" s="219" t="s">
        <v>34</v>
      </c>
      <c r="F218" s="220" t="s">
        <v>315</v>
      </c>
      <c r="G218" s="218"/>
      <c r="H218" s="221">
        <v>42</v>
      </c>
      <c r="I218" s="222"/>
      <c r="J218" s="218"/>
      <c r="K218" s="218"/>
      <c r="L218" s="223"/>
      <c r="M218" s="224"/>
      <c r="N218" s="225"/>
      <c r="O218" s="225"/>
      <c r="P218" s="225"/>
      <c r="Q218" s="225"/>
      <c r="R218" s="225"/>
      <c r="S218" s="225"/>
      <c r="T218" s="226"/>
      <c r="AT218" s="227" t="s">
        <v>155</v>
      </c>
      <c r="AU218" s="227" t="s">
        <v>87</v>
      </c>
      <c r="AV218" s="12" t="s">
        <v>87</v>
      </c>
      <c r="AW218" s="12" t="s">
        <v>41</v>
      </c>
      <c r="AX218" s="12" t="s">
        <v>78</v>
      </c>
      <c r="AY218" s="227" t="s">
        <v>145</v>
      </c>
    </row>
    <row r="219" spans="2:51" s="13" customFormat="1" ht="13.5">
      <c r="B219" s="228"/>
      <c r="C219" s="229"/>
      <c r="D219" s="208" t="s">
        <v>155</v>
      </c>
      <c r="E219" s="230" t="s">
        <v>34</v>
      </c>
      <c r="F219" s="231" t="s">
        <v>158</v>
      </c>
      <c r="G219" s="229"/>
      <c r="H219" s="232">
        <v>42</v>
      </c>
      <c r="I219" s="233"/>
      <c r="J219" s="229"/>
      <c r="K219" s="229"/>
      <c r="L219" s="234"/>
      <c r="M219" s="235"/>
      <c r="N219" s="236"/>
      <c r="O219" s="236"/>
      <c r="P219" s="236"/>
      <c r="Q219" s="236"/>
      <c r="R219" s="236"/>
      <c r="S219" s="236"/>
      <c r="T219" s="237"/>
      <c r="AT219" s="238" t="s">
        <v>155</v>
      </c>
      <c r="AU219" s="238" t="s">
        <v>87</v>
      </c>
      <c r="AV219" s="13" t="s">
        <v>153</v>
      </c>
      <c r="AW219" s="13" t="s">
        <v>41</v>
      </c>
      <c r="AX219" s="13" t="s">
        <v>83</v>
      </c>
      <c r="AY219" s="238" t="s">
        <v>145</v>
      </c>
    </row>
    <row r="220" spans="2:65" s="1" customFormat="1" ht="25.5" customHeight="1">
      <c r="B220" s="41"/>
      <c r="C220" s="194" t="s">
        <v>316</v>
      </c>
      <c r="D220" s="194" t="s">
        <v>148</v>
      </c>
      <c r="E220" s="195" t="s">
        <v>317</v>
      </c>
      <c r="F220" s="196" t="s">
        <v>318</v>
      </c>
      <c r="G220" s="197" t="s">
        <v>168</v>
      </c>
      <c r="H220" s="198">
        <v>220</v>
      </c>
      <c r="I220" s="199"/>
      <c r="J220" s="200">
        <f>ROUND(I220*H220,2)</f>
        <v>0</v>
      </c>
      <c r="K220" s="196" t="s">
        <v>152</v>
      </c>
      <c r="L220" s="61"/>
      <c r="M220" s="201" t="s">
        <v>34</v>
      </c>
      <c r="N220" s="202" t="s">
        <v>50</v>
      </c>
      <c r="O220" s="42"/>
      <c r="P220" s="203">
        <f>O220*H220</f>
        <v>0</v>
      </c>
      <c r="Q220" s="203">
        <v>0</v>
      </c>
      <c r="R220" s="203">
        <f>Q220*H220</f>
        <v>0</v>
      </c>
      <c r="S220" s="203">
        <v>0.00669</v>
      </c>
      <c r="T220" s="204">
        <f>S220*H220</f>
        <v>1.4718</v>
      </c>
      <c r="AR220" s="23" t="s">
        <v>265</v>
      </c>
      <c r="AT220" s="23" t="s">
        <v>148</v>
      </c>
      <c r="AU220" s="23" t="s">
        <v>87</v>
      </c>
      <c r="AY220" s="23" t="s">
        <v>145</v>
      </c>
      <c r="BE220" s="205">
        <f>IF(N220="základní",J220,0)</f>
        <v>0</v>
      </c>
      <c r="BF220" s="205">
        <f>IF(N220="snížená",J220,0)</f>
        <v>0</v>
      </c>
      <c r="BG220" s="205">
        <f>IF(N220="zákl. přenesená",J220,0)</f>
        <v>0</v>
      </c>
      <c r="BH220" s="205">
        <f>IF(N220="sníž. přenesená",J220,0)</f>
        <v>0</v>
      </c>
      <c r="BI220" s="205">
        <f>IF(N220="nulová",J220,0)</f>
        <v>0</v>
      </c>
      <c r="BJ220" s="23" t="s">
        <v>87</v>
      </c>
      <c r="BK220" s="205">
        <f>ROUND(I220*H220,2)</f>
        <v>0</v>
      </c>
      <c r="BL220" s="23" t="s">
        <v>265</v>
      </c>
      <c r="BM220" s="23" t="s">
        <v>319</v>
      </c>
    </row>
    <row r="221" spans="2:51" s="11" customFormat="1" ht="13.5">
      <c r="B221" s="206"/>
      <c r="C221" s="207"/>
      <c r="D221" s="208" t="s">
        <v>155</v>
      </c>
      <c r="E221" s="209" t="s">
        <v>34</v>
      </c>
      <c r="F221" s="210" t="s">
        <v>204</v>
      </c>
      <c r="G221" s="207"/>
      <c r="H221" s="209" t="s">
        <v>34</v>
      </c>
      <c r="I221" s="211"/>
      <c r="J221" s="207"/>
      <c r="K221" s="207"/>
      <c r="L221" s="212"/>
      <c r="M221" s="213"/>
      <c r="N221" s="214"/>
      <c r="O221" s="214"/>
      <c r="P221" s="214"/>
      <c r="Q221" s="214"/>
      <c r="R221" s="214"/>
      <c r="S221" s="214"/>
      <c r="T221" s="215"/>
      <c r="AT221" s="216" t="s">
        <v>155</v>
      </c>
      <c r="AU221" s="216" t="s">
        <v>87</v>
      </c>
      <c r="AV221" s="11" t="s">
        <v>83</v>
      </c>
      <c r="AW221" s="11" t="s">
        <v>41</v>
      </c>
      <c r="AX221" s="11" t="s">
        <v>78</v>
      </c>
      <c r="AY221" s="216" t="s">
        <v>145</v>
      </c>
    </row>
    <row r="222" spans="2:51" s="12" customFormat="1" ht="13.5">
      <c r="B222" s="217"/>
      <c r="C222" s="218"/>
      <c r="D222" s="208" t="s">
        <v>155</v>
      </c>
      <c r="E222" s="219" t="s">
        <v>34</v>
      </c>
      <c r="F222" s="220" t="s">
        <v>320</v>
      </c>
      <c r="G222" s="218"/>
      <c r="H222" s="221">
        <v>220</v>
      </c>
      <c r="I222" s="222"/>
      <c r="J222" s="218"/>
      <c r="K222" s="218"/>
      <c r="L222" s="223"/>
      <c r="M222" s="224"/>
      <c r="N222" s="225"/>
      <c r="O222" s="225"/>
      <c r="P222" s="225"/>
      <c r="Q222" s="225"/>
      <c r="R222" s="225"/>
      <c r="S222" s="225"/>
      <c r="T222" s="226"/>
      <c r="AT222" s="227" t="s">
        <v>155</v>
      </c>
      <c r="AU222" s="227" t="s">
        <v>87</v>
      </c>
      <c r="AV222" s="12" t="s">
        <v>87</v>
      </c>
      <c r="AW222" s="12" t="s">
        <v>41</v>
      </c>
      <c r="AX222" s="12" t="s">
        <v>78</v>
      </c>
      <c r="AY222" s="227" t="s">
        <v>145</v>
      </c>
    </row>
    <row r="223" spans="2:51" s="13" customFormat="1" ht="13.5">
      <c r="B223" s="228"/>
      <c r="C223" s="229"/>
      <c r="D223" s="208" t="s">
        <v>155</v>
      </c>
      <c r="E223" s="230" t="s">
        <v>34</v>
      </c>
      <c r="F223" s="231" t="s">
        <v>158</v>
      </c>
      <c r="G223" s="229"/>
      <c r="H223" s="232">
        <v>220</v>
      </c>
      <c r="I223" s="233"/>
      <c r="J223" s="229"/>
      <c r="K223" s="229"/>
      <c r="L223" s="234"/>
      <c r="M223" s="235"/>
      <c r="N223" s="236"/>
      <c r="O223" s="236"/>
      <c r="P223" s="236"/>
      <c r="Q223" s="236"/>
      <c r="R223" s="236"/>
      <c r="S223" s="236"/>
      <c r="T223" s="237"/>
      <c r="AT223" s="238" t="s">
        <v>155</v>
      </c>
      <c r="AU223" s="238" t="s">
        <v>87</v>
      </c>
      <c r="AV223" s="13" t="s">
        <v>153</v>
      </c>
      <c r="AW223" s="13" t="s">
        <v>41</v>
      </c>
      <c r="AX223" s="13" t="s">
        <v>83</v>
      </c>
      <c r="AY223" s="238" t="s">
        <v>145</v>
      </c>
    </row>
    <row r="224" spans="2:65" s="1" customFormat="1" ht="25.5" customHeight="1">
      <c r="B224" s="41"/>
      <c r="C224" s="194" t="s">
        <v>321</v>
      </c>
      <c r="D224" s="194" t="s">
        <v>148</v>
      </c>
      <c r="E224" s="195" t="s">
        <v>322</v>
      </c>
      <c r="F224" s="196" t="s">
        <v>323</v>
      </c>
      <c r="G224" s="197" t="s">
        <v>168</v>
      </c>
      <c r="H224" s="198">
        <v>360</v>
      </c>
      <c r="I224" s="199"/>
      <c r="J224" s="200">
        <f>ROUND(I224*H224,2)</f>
        <v>0</v>
      </c>
      <c r="K224" s="196" t="s">
        <v>152</v>
      </c>
      <c r="L224" s="61"/>
      <c r="M224" s="201" t="s">
        <v>34</v>
      </c>
      <c r="N224" s="202" t="s">
        <v>50</v>
      </c>
      <c r="O224" s="42"/>
      <c r="P224" s="203">
        <f>O224*H224</f>
        <v>0</v>
      </c>
      <c r="Q224" s="203">
        <v>0</v>
      </c>
      <c r="R224" s="203">
        <f>Q224*H224</f>
        <v>0</v>
      </c>
      <c r="S224" s="203">
        <v>0.0162</v>
      </c>
      <c r="T224" s="204">
        <f>S224*H224</f>
        <v>5.832</v>
      </c>
      <c r="AR224" s="23" t="s">
        <v>265</v>
      </c>
      <c r="AT224" s="23" t="s">
        <v>148</v>
      </c>
      <c r="AU224" s="23" t="s">
        <v>87</v>
      </c>
      <c r="AY224" s="23" t="s">
        <v>145</v>
      </c>
      <c r="BE224" s="205">
        <f>IF(N224="základní",J224,0)</f>
        <v>0</v>
      </c>
      <c r="BF224" s="205">
        <f>IF(N224="snížená",J224,0)</f>
        <v>0</v>
      </c>
      <c r="BG224" s="205">
        <f>IF(N224="zákl. přenesená",J224,0)</f>
        <v>0</v>
      </c>
      <c r="BH224" s="205">
        <f>IF(N224="sníž. přenesená",J224,0)</f>
        <v>0</v>
      </c>
      <c r="BI224" s="205">
        <f>IF(N224="nulová",J224,0)</f>
        <v>0</v>
      </c>
      <c r="BJ224" s="23" t="s">
        <v>87</v>
      </c>
      <c r="BK224" s="205">
        <f>ROUND(I224*H224,2)</f>
        <v>0</v>
      </c>
      <c r="BL224" s="23" t="s">
        <v>265</v>
      </c>
      <c r="BM224" s="23" t="s">
        <v>324</v>
      </c>
    </row>
    <row r="225" spans="2:51" s="11" customFormat="1" ht="13.5">
      <c r="B225" s="206"/>
      <c r="C225" s="207"/>
      <c r="D225" s="208" t="s">
        <v>155</v>
      </c>
      <c r="E225" s="209" t="s">
        <v>34</v>
      </c>
      <c r="F225" s="210" t="s">
        <v>204</v>
      </c>
      <c r="G225" s="207"/>
      <c r="H225" s="209" t="s">
        <v>34</v>
      </c>
      <c r="I225" s="211"/>
      <c r="J225" s="207"/>
      <c r="K225" s="207"/>
      <c r="L225" s="212"/>
      <c r="M225" s="213"/>
      <c r="N225" s="214"/>
      <c r="O225" s="214"/>
      <c r="P225" s="214"/>
      <c r="Q225" s="214"/>
      <c r="R225" s="214"/>
      <c r="S225" s="214"/>
      <c r="T225" s="215"/>
      <c r="AT225" s="216" t="s">
        <v>155</v>
      </c>
      <c r="AU225" s="216" t="s">
        <v>87</v>
      </c>
      <c r="AV225" s="11" t="s">
        <v>83</v>
      </c>
      <c r="AW225" s="11" t="s">
        <v>41</v>
      </c>
      <c r="AX225" s="11" t="s">
        <v>78</v>
      </c>
      <c r="AY225" s="216" t="s">
        <v>145</v>
      </c>
    </row>
    <row r="226" spans="2:51" s="12" customFormat="1" ht="13.5">
      <c r="B226" s="217"/>
      <c r="C226" s="218"/>
      <c r="D226" s="208" t="s">
        <v>155</v>
      </c>
      <c r="E226" s="219" t="s">
        <v>34</v>
      </c>
      <c r="F226" s="220" t="s">
        <v>325</v>
      </c>
      <c r="G226" s="218"/>
      <c r="H226" s="221">
        <v>360</v>
      </c>
      <c r="I226" s="222"/>
      <c r="J226" s="218"/>
      <c r="K226" s="218"/>
      <c r="L226" s="223"/>
      <c r="M226" s="224"/>
      <c r="N226" s="225"/>
      <c r="O226" s="225"/>
      <c r="P226" s="225"/>
      <c r="Q226" s="225"/>
      <c r="R226" s="225"/>
      <c r="S226" s="225"/>
      <c r="T226" s="226"/>
      <c r="AT226" s="227" t="s">
        <v>155</v>
      </c>
      <c r="AU226" s="227" t="s">
        <v>87</v>
      </c>
      <c r="AV226" s="12" t="s">
        <v>87</v>
      </c>
      <c r="AW226" s="12" t="s">
        <v>41</v>
      </c>
      <c r="AX226" s="12" t="s">
        <v>78</v>
      </c>
      <c r="AY226" s="227" t="s">
        <v>145</v>
      </c>
    </row>
    <row r="227" spans="2:51" s="13" customFormat="1" ht="13.5">
      <c r="B227" s="228"/>
      <c r="C227" s="229"/>
      <c r="D227" s="208" t="s">
        <v>155</v>
      </c>
      <c r="E227" s="230" t="s">
        <v>34</v>
      </c>
      <c r="F227" s="231" t="s">
        <v>158</v>
      </c>
      <c r="G227" s="229"/>
      <c r="H227" s="232">
        <v>360</v>
      </c>
      <c r="I227" s="233"/>
      <c r="J227" s="229"/>
      <c r="K227" s="229"/>
      <c r="L227" s="234"/>
      <c r="M227" s="235"/>
      <c r="N227" s="236"/>
      <c r="O227" s="236"/>
      <c r="P227" s="236"/>
      <c r="Q227" s="236"/>
      <c r="R227" s="236"/>
      <c r="S227" s="236"/>
      <c r="T227" s="237"/>
      <c r="AT227" s="238" t="s">
        <v>155</v>
      </c>
      <c r="AU227" s="238" t="s">
        <v>87</v>
      </c>
      <c r="AV227" s="13" t="s">
        <v>153</v>
      </c>
      <c r="AW227" s="13" t="s">
        <v>41</v>
      </c>
      <c r="AX227" s="13" t="s">
        <v>83</v>
      </c>
      <c r="AY227" s="238" t="s">
        <v>145</v>
      </c>
    </row>
    <row r="228" spans="2:65" s="1" customFormat="1" ht="25.5" customHeight="1">
      <c r="B228" s="41"/>
      <c r="C228" s="194" t="s">
        <v>326</v>
      </c>
      <c r="D228" s="194" t="s">
        <v>148</v>
      </c>
      <c r="E228" s="195" t="s">
        <v>327</v>
      </c>
      <c r="F228" s="196" t="s">
        <v>328</v>
      </c>
      <c r="G228" s="197" t="s">
        <v>168</v>
      </c>
      <c r="H228" s="198">
        <v>860</v>
      </c>
      <c r="I228" s="199"/>
      <c r="J228" s="200">
        <f>ROUND(I228*H228,2)</f>
        <v>0</v>
      </c>
      <c r="K228" s="196" t="s">
        <v>152</v>
      </c>
      <c r="L228" s="61"/>
      <c r="M228" s="201" t="s">
        <v>34</v>
      </c>
      <c r="N228" s="202" t="s">
        <v>50</v>
      </c>
      <c r="O228" s="42"/>
      <c r="P228" s="203">
        <f>O228*H228</f>
        <v>0</v>
      </c>
      <c r="Q228" s="203">
        <v>0</v>
      </c>
      <c r="R228" s="203">
        <f>Q228*H228</f>
        <v>0</v>
      </c>
      <c r="S228" s="203">
        <v>0.0021</v>
      </c>
      <c r="T228" s="204">
        <f>S228*H228</f>
        <v>1.8059999999999998</v>
      </c>
      <c r="AR228" s="23" t="s">
        <v>265</v>
      </c>
      <c r="AT228" s="23" t="s">
        <v>148</v>
      </c>
      <c r="AU228" s="23" t="s">
        <v>87</v>
      </c>
      <c r="AY228" s="23" t="s">
        <v>145</v>
      </c>
      <c r="BE228" s="205">
        <f>IF(N228="základní",J228,0)</f>
        <v>0</v>
      </c>
      <c r="BF228" s="205">
        <f>IF(N228="snížená",J228,0)</f>
        <v>0</v>
      </c>
      <c r="BG228" s="205">
        <f>IF(N228="zákl. přenesená",J228,0)</f>
        <v>0</v>
      </c>
      <c r="BH228" s="205">
        <f>IF(N228="sníž. přenesená",J228,0)</f>
        <v>0</v>
      </c>
      <c r="BI228" s="205">
        <f>IF(N228="nulová",J228,0)</f>
        <v>0</v>
      </c>
      <c r="BJ228" s="23" t="s">
        <v>87</v>
      </c>
      <c r="BK228" s="205">
        <f>ROUND(I228*H228,2)</f>
        <v>0</v>
      </c>
      <c r="BL228" s="23" t="s">
        <v>265</v>
      </c>
      <c r="BM228" s="23" t="s">
        <v>329</v>
      </c>
    </row>
    <row r="229" spans="2:47" s="1" customFormat="1" ht="40.5">
      <c r="B229" s="41"/>
      <c r="C229" s="63"/>
      <c r="D229" s="208" t="s">
        <v>170</v>
      </c>
      <c r="E229" s="63"/>
      <c r="F229" s="239" t="s">
        <v>330</v>
      </c>
      <c r="G229" s="63"/>
      <c r="H229" s="63"/>
      <c r="I229" s="165"/>
      <c r="J229" s="63"/>
      <c r="K229" s="63"/>
      <c r="L229" s="61"/>
      <c r="M229" s="240"/>
      <c r="N229" s="42"/>
      <c r="O229" s="42"/>
      <c r="P229" s="42"/>
      <c r="Q229" s="42"/>
      <c r="R229" s="42"/>
      <c r="S229" s="42"/>
      <c r="T229" s="78"/>
      <c r="AT229" s="23" t="s">
        <v>170</v>
      </c>
      <c r="AU229" s="23" t="s">
        <v>87</v>
      </c>
    </row>
    <row r="230" spans="2:51" s="11" customFormat="1" ht="13.5">
      <c r="B230" s="206"/>
      <c r="C230" s="207"/>
      <c r="D230" s="208" t="s">
        <v>155</v>
      </c>
      <c r="E230" s="209" t="s">
        <v>34</v>
      </c>
      <c r="F230" s="210" t="s">
        <v>204</v>
      </c>
      <c r="G230" s="207"/>
      <c r="H230" s="209" t="s">
        <v>34</v>
      </c>
      <c r="I230" s="211"/>
      <c r="J230" s="207"/>
      <c r="K230" s="207"/>
      <c r="L230" s="212"/>
      <c r="M230" s="213"/>
      <c r="N230" s="214"/>
      <c r="O230" s="214"/>
      <c r="P230" s="214"/>
      <c r="Q230" s="214"/>
      <c r="R230" s="214"/>
      <c r="S230" s="214"/>
      <c r="T230" s="215"/>
      <c r="AT230" s="216" t="s">
        <v>155</v>
      </c>
      <c r="AU230" s="216" t="s">
        <v>87</v>
      </c>
      <c r="AV230" s="11" t="s">
        <v>83</v>
      </c>
      <c r="AW230" s="11" t="s">
        <v>41</v>
      </c>
      <c r="AX230" s="11" t="s">
        <v>78</v>
      </c>
      <c r="AY230" s="216" t="s">
        <v>145</v>
      </c>
    </row>
    <row r="231" spans="2:51" s="12" customFormat="1" ht="13.5">
      <c r="B231" s="217"/>
      <c r="C231" s="218"/>
      <c r="D231" s="208" t="s">
        <v>155</v>
      </c>
      <c r="E231" s="219" t="s">
        <v>34</v>
      </c>
      <c r="F231" s="220" t="s">
        <v>331</v>
      </c>
      <c r="G231" s="218"/>
      <c r="H231" s="221">
        <v>860</v>
      </c>
      <c r="I231" s="222"/>
      <c r="J231" s="218"/>
      <c r="K231" s="218"/>
      <c r="L231" s="223"/>
      <c r="M231" s="224"/>
      <c r="N231" s="225"/>
      <c r="O231" s="225"/>
      <c r="P231" s="225"/>
      <c r="Q231" s="225"/>
      <c r="R231" s="225"/>
      <c r="S231" s="225"/>
      <c r="T231" s="226"/>
      <c r="AT231" s="227" t="s">
        <v>155</v>
      </c>
      <c r="AU231" s="227" t="s">
        <v>87</v>
      </c>
      <c r="AV231" s="12" t="s">
        <v>87</v>
      </c>
      <c r="AW231" s="12" t="s">
        <v>41</v>
      </c>
      <c r="AX231" s="12" t="s">
        <v>78</v>
      </c>
      <c r="AY231" s="227" t="s">
        <v>145</v>
      </c>
    </row>
    <row r="232" spans="2:51" s="13" customFormat="1" ht="13.5">
      <c r="B232" s="228"/>
      <c r="C232" s="229"/>
      <c r="D232" s="208" t="s">
        <v>155</v>
      </c>
      <c r="E232" s="230" t="s">
        <v>34</v>
      </c>
      <c r="F232" s="231" t="s">
        <v>158</v>
      </c>
      <c r="G232" s="229"/>
      <c r="H232" s="232">
        <v>860</v>
      </c>
      <c r="I232" s="233"/>
      <c r="J232" s="229"/>
      <c r="K232" s="229"/>
      <c r="L232" s="234"/>
      <c r="M232" s="235"/>
      <c r="N232" s="236"/>
      <c r="O232" s="236"/>
      <c r="P232" s="236"/>
      <c r="Q232" s="236"/>
      <c r="R232" s="236"/>
      <c r="S232" s="236"/>
      <c r="T232" s="237"/>
      <c r="AT232" s="238" t="s">
        <v>155</v>
      </c>
      <c r="AU232" s="238" t="s">
        <v>87</v>
      </c>
      <c r="AV232" s="13" t="s">
        <v>153</v>
      </c>
      <c r="AW232" s="13" t="s">
        <v>41</v>
      </c>
      <c r="AX232" s="13" t="s">
        <v>83</v>
      </c>
      <c r="AY232" s="238" t="s">
        <v>145</v>
      </c>
    </row>
    <row r="233" spans="2:65" s="1" customFormat="1" ht="25.5" customHeight="1">
      <c r="B233" s="41"/>
      <c r="C233" s="194" t="s">
        <v>332</v>
      </c>
      <c r="D233" s="194" t="s">
        <v>148</v>
      </c>
      <c r="E233" s="195" t="s">
        <v>333</v>
      </c>
      <c r="F233" s="196" t="s">
        <v>334</v>
      </c>
      <c r="G233" s="197" t="s">
        <v>168</v>
      </c>
      <c r="H233" s="198">
        <v>250</v>
      </c>
      <c r="I233" s="199"/>
      <c r="J233" s="200">
        <f>ROUND(I233*H233,2)</f>
        <v>0</v>
      </c>
      <c r="K233" s="196" t="s">
        <v>152</v>
      </c>
      <c r="L233" s="61"/>
      <c r="M233" s="201" t="s">
        <v>34</v>
      </c>
      <c r="N233" s="202" t="s">
        <v>50</v>
      </c>
      <c r="O233" s="42"/>
      <c r="P233" s="203">
        <f>O233*H233</f>
        <v>0</v>
      </c>
      <c r="Q233" s="203">
        <v>0</v>
      </c>
      <c r="R233" s="203">
        <f>Q233*H233</f>
        <v>0</v>
      </c>
      <c r="S233" s="203">
        <v>0.00198</v>
      </c>
      <c r="T233" s="204">
        <f>S233*H233</f>
        <v>0.495</v>
      </c>
      <c r="AR233" s="23" t="s">
        <v>265</v>
      </c>
      <c r="AT233" s="23" t="s">
        <v>148</v>
      </c>
      <c r="AU233" s="23" t="s">
        <v>87</v>
      </c>
      <c r="AY233" s="23" t="s">
        <v>145</v>
      </c>
      <c r="BE233" s="205">
        <f>IF(N233="základní",J233,0)</f>
        <v>0</v>
      </c>
      <c r="BF233" s="205">
        <f>IF(N233="snížená",J233,0)</f>
        <v>0</v>
      </c>
      <c r="BG233" s="205">
        <f>IF(N233="zákl. přenesená",J233,0)</f>
        <v>0</v>
      </c>
      <c r="BH233" s="205">
        <f>IF(N233="sníž. přenesená",J233,0)</f>
        <v>0</v>
      </c>
      <c r="BI233" s="205">
        <f>IF(N233="nulová",J233,0)</f>
        <v>0</v>
      </c>
      <c r="BJ233" s="23" t="s">
        <v>87</v>
      </c>
      <c r="BK233" s="205">
        <f>ROUND(I233*H233,2)</f>
        <v>0</v>
      </c>
      <c r="BL233" s="23" t="s">
        <v>265</v>
      </c>
      <c r="BM233" s="23" t="s">
        <v>335</v>
      </c>
    </row>
    <row r="234" spans="2:47" s="1" customFormat="1" ht="40.5">
      <c r="B234" s="41"/>
      <c r="C234" s="63"/>
      <c r="D234" s="208" t="s">
        <v>170</v>
      </c>
      <c r="E234" s="63"/>
      <c r="F234" s="239" t="s">
        <v>330</v>
      </c>
      <c r="G234" s="63"/>
      <c r="H234" s="63"/>
      <c r="I234" s="165"/>
      <c r="J234" s="63"/>
      <c r="K234" s="63"/>
      <c r="L234" s="61"/>
      <c r="M234" s="240"/>
      <c r="N234" s="42"/>
      <c r="O234" s="42"/>
      <c r="P234" s="42"/>
      <c r="Q234" s="42"/>
      <c r="R234" s="42"/>
      <c r="S234" s="42"/>
      <c r="T234" s="78"/>
      <c r="AT234" s="23" t="s">
        <v>170</v>
      </c>
      <c r="AU234" s="23" t="s">
        <v>87</v>
      </c>
    </row>
    <row r="235" spans="2:51" s="11" customFormat="1" ht="13.5">
      <c r="B235" s="206"/>
      <c r="C235" s="207"/>
      <c r="D235" s="208" t="s">
        <v>155</v>
      </c>
      <c r="E235" s="209" t="s">
        <v>34</v>
      </c>
      <c r="F235" s="210" t="s">
        <v>204</v>
      </c>
      <c r="G235" s="207"/>
      <c r="H235" s="209" t="s">
        <v>34</v>
      </c>
      <c r="I235" s="211"/>
      <c r="J235" s="207"/>
      <c r="K235" s="207"/>
      <c r="L235" s="212"/>
      <c r="M235" s="213"/>
      <c r="N235" s="214"/>
      <c r="O235" s="214"/>
      <c r="P235" s="214"/>
      <c r="Q235" s="214"/>
      <c r="R235" s="214"/>
      <c r="S235" s="214"/>
      <c r="T235" s="215"/>
      <c r="AT235" s="216" t="s">
        <v>155</v>
      </c>
      <c r="AU235" s="216" t="s">
        <v>87</v>
      </c>
      <c r="AV235" s="11" t="s">
        <v>83</v>
      </c>
      <c r="AW235" s="11" t="s">
        <v>41</v>
      </c>
      <c r="AX235" s="11" t="s">
        <v>78</v>
      </c>
      <c r="AY235" s="216" t="s">
        <v>145</v>
      </c>
    </row>
    <row r="236" spans="2:51" s="12" customFormat="1" ht="13.5">
      <c r="B236" s="217"/>
      <c r="C236" s="218"/>
      <c r="D236" s="208" t="s">
        <v>155</v>
      </c>
      <c r="E236" s="219" t="s">
        <v>34</v>
      </c>
      <c r="F236" s="220" t="s">
        <v>336</v>
      </c>
      <c r="G236" s="218"/>
      <c r="H236" s="221">
        <v>250</v>
      </c>
      <c r="I236" s="222"/>
      <c r="J236" s="218"/>
      <c r="K236" s="218"/>
      <c r="L236" s="223"/>
      <c r="M236" s="224"/>
      <c r="N236" s="225"/>
      <c r="O236" s="225"/>
      <c r="P236" s="225"/>
      <c r="Q236" s="225"/>
      <c r="R236" s="225"/>
      <c r="S236" s="225"/>
      <c r="T236" s="226"/>
      <c r="AT236" s="227" t="s">
        <v>155</v>
      </c>
      <c r="AU236" s="227" t="s">
        <v>87</v>
      </c>
      <c r="AV236" s="12" t="s">
        <v>87</v>
      </c>
      <c r="AW236" s="12" t="s">
        <v>41</v>
      </c>
      <c r="AX236" s="12" t="s">
        <v>78</v>
      </c>
      <c r="AY236" s="227" t="s">
        <v>145</v>
      </c>
    </row>
    <row r="237" spans="2:51" s="13" customFormat="1" ht="13.5">
      <c r="B237" s="228"/>
      <c r="C237" s="229"/>
      <c r="D237" s="208" t="s">
        <v>155</v>
      </c>
      <c r="E237" s="230" t="s">
        <v>34</v>
      </c>
      <c r="F237" s="231" t="s">
        <v>158</v>
      </c>
      <c r="G237" s="229"/>
      <c r="H237" s="232">
        <v>250</v>
      </c>
      <c r="I237" s="233"/>
      <c r="J237" s="229"/>
      <c r="K237" s="229"/>
      <c r="L237" s="234"/>
      <c r="M237" s="235"/>
      <c r="N237" s="236"/>
      <c r="O237" s="236"/>
      <c r="P237" s="236"/>
      <c r="Q237" s="236"/>
      <c r="R237" s="236"/>
      <c r="S237" s="236"/>
      <c r="T237" s="237"/>
      <c r="AT237" s="238" t="s">
        <v>155</v>
      </c>
      <c r="AU237" s="238" t="s">
        <v>87</v>
      </c>
      <c r="AV237" s="13" t="s">
        <v>153</v>
      </c>
      <c r="AW237" s="13" t="s">
        <v>41</v>
      </c>
      <c r="AX237" s="13" t="s">
        <v>83</v>
      </c>
      <c r="AY237" s="238" t="s">
        <v>145</v>
      </c>
    </row>
    <row r="238" spans="2:65" s="1" customFormat="1" ht="16.5" customHeight="1">
      <c r="B238" s="41"/>
      <c r="C238" s="194" t="s">
        <v>337</v>
      </c>
      <c r="D238" s="194" t="s">
        <v>148</v>
      </c>
      <c r="E238" s="195" t="s">
        <v>338</v>
      </c>
      <c r="F238" s="196" t="s">
        <v>339</v>
      </c>
      <c r="G238" s="197" t="s">
        <v>168</v>
      </c>
      <c r="H238" s="198">
        <v>10</v>
      </c>
      <c r="I238" s="199"/>
      <c r="J238" s="200">
        <f>ROUND(I238*H238,2)</f>
        <v>0</v>
      </c>
      <c r="K238" s="196" t="s">
        <v>152</v>
      </c>
      <c r="L238" s="61"/>
      <c r="M238" s="201" t="s">
        <v>34</v>
      </c>
      <c r="N238" s="202" t="s">
        <v>50</v>
      </c>
      <c r="O238" s="42"/>
      <c r="P238" s="203">
        <f>O238*H238</f>
        <v>0</v>
      </c>
      <c r="Q238" s="203">
        <v>0.00126</v>
      </c>
      <c r="R238" s="203">
        <f>Q238*H238</f>
        <v>0.0126</v>
      </c>
      <c r="S238" s="203">
        <v>0</v>
      </c>
      <c r="T238" s="204">
        <f>S238*H238</f>
        <v>0</v>
      </c>
      <c r="AR238" s="23" t="s">
        <v>265</v>
      </c>
      <c r="AT238" s="23" t="s">
        <v>148</v>
      </c>
      <c r="AU238" s="23" t="s">
        <v>87</v>
      </c>
      <c r="AY238" s="23" t="s">
        <v>145</v>
      </c>
      <c r="BE238" s="205">
        <f>IF(N238="základní",J238,0)</f>
        <v>0</v>
      </c>
      <c r="BF238" s="205">
        <f>IF(N238="snížená",J238,0)</f>
        <v>0</v>
      </c>
      <c r="BG238" s="205">
        <f>IF(N238="zákl. přenesená",J238,0)</f>
        <v>0</v>
      </c>
      <c r="BH238" s="205">
        <f>IF(N238="sníž. přenesená",J238,0)</f>
        <v>0</v>
      </c>
      <c r="BI238" s="205">
        <f>IF(N238="nulová",J238,0)</f>
        <v>0</v>
      </c>
      <c r="BJ238" s="23" t="s">
        <v>87</v>
      </c>
      <c r="BK238" s="205">
        <f>ROUND(I238*H238,2)</f>
        <v>0</v>
      </c>
      <c r="BL238" s="23" t="s">
        <v>265</v>
      </c>
      <c r="BM238" s="23" t="s">
        <v>340</v>
      </c>
    </row>
    <row r="239" spans="2:47" s="1" customFormat="1" ht="67.5">
      <c r="B239" s="41"/>
      <c r="C239" s="63"/>
      <c r="D239" s="208" t="s">
        <v>170</v>
      </c>
      <c r="E239" s="63"/>
      <c r="F239" s="239" t="s">
        <v>341</v>
      </c>
      <c r="G239" s="63"/>
      <c r="H239" s="63"/>
      <c r="I239" s="165"/>
      <c r="J239" s="63"/>
      <c r="K239" s="63"/>
      <c r="L239" s="61"/>
      <c r="M239" s="240"/>
      <c r="N239" s="42"/>
      <c r="O239" s="42"/>
      <c r="P239" s="42"/>
      <c r="Q239" s="42"/>
      <c r="R239" s="42"/>
      <c r="S239" s="42"/>
      <c r="T239" s="78"/>
      <c r="AT239" s="23" t="s">
        <v>170</v>
      </c>
      <c r="AU239" s="23" t="s">
        <v>87</v>
      </c>
    </row>
    <row r="240" spans="2:51" s="11" customFormat="1" ht="13.5">
      <c r="B240" s="206"/>
      <c r="C240" s="207"/>
      <c r="D240" s="208" t="s">
        <v>155</v>
      </c>
      <c r="E240" s="209" t="s">
        <v>34</v>
      </c>
      <c r="F240" s="210" t="s">
        <v>204</v>
      </c>
      <c r="G240" s="207"/>
      <c r="H240" s="209" t="s">
        <v>34</v>
      </c>
      <c r="I240" s="211"/>
      <c r="J240" s="207"/>
      <c r="K240" s="207"/>
      <c r="L240" s="212"/>
      <c r="M240" s="213"/>
      <c r="N240" s="214"/>
      <c r="O240" s="214"/>
      <c r="P240" s="214"/>
      <c r="Q240" s="214"/>
      <c r="R240" s="214"/>
      <c r="S240" s="214"/>
      <c r="T240" s="215"/>
      <c r="AT240" s="216" t="s">
        <v>155</v>
      </c>
      <c r="AU240" s="216" t="s">
        <v>87</v>
      </c>
      <c r="AV240" s="11" t="s">
        <v>83</v>
      </c>
      <c r="AW240" s="11" t="s">
        <v>41</v>
      </c>
      <c r="AX240" s="11" t="s">
        <v>78</v>
      </c>
      <c r="AY240" s="216" t="s">
        <v>145</v>
      </c>
    </row>
    <row r="241" spans="2:51" s="12" customFormat="1" ht="13.5">
      <c r="B241" s="217"/>
      <c r="C241" s="218"/>
      <c r="D241" s="208" t="s">
        <v>155</v>
      </c>
      <c r="E241" s="219" t="s">
        <v>34</v>
      </c>
      <c r="F241" s="220" t="s">
        <v>310</v>
      </c>
      <c r="G241" s="218"/>
      <c r="H241" s="221">
        <v>10</v>
      </c>
      <c r="I241" s="222"/>
      <c r="J241" s="218"/>
      <c r="K241" s="218"/>
      <c r="L241" s="223"/>
      <c r="M241" s="224"/>
      <c r="N241" s="225"/>
      <c r="O241" s="225"/>
      <c r="P241" s="225"/>
      <c r="Q241" s="225"/>
      <c r="R241" s="225"/>
      <c r="S241" s="225"/>
      <c r="T241" s="226"/>
      <c r="AT241" s="227" t="s">
        <v>155</v>
      </c>
      <c r="AU241" s="227" t="s">
        <v>87</v>
      </c>
      <c r="AV241" s="12" t="s">
        <v>87</v>
      </c>
      <c r="AW241" s="12" t="s">
        <v>41</v>
      </c>
      <c r="AX241" s="12" t="s">
        <v>78</v>
      </c>
      <c r="AY241" s="227" t="s">
        <v>145</v>
      </c>
    </row>
    <row r="242" spans="2:51" s="13" customFormat="1" ht="13.5">
      <c r="B242" s="228"/>
      <c r="C242" s="229"/>
      <c r="D242" s="208" t="s">
        <v>155</v>
      </c>
      <c r="E242" s="230" t="s">
        <v>34</v>
      </c>
      <c r="F242" s="231" t="s">
        <v>158</v>
      </c>
      <c r="G242" s="229"/>
      <c r="H242" s="232">
        <v>10</v>
      </c>
      <c r="I242" s="233"/>
      <c r="J242" s="229"/>
      <c r="K242" s="229"/>
      <c r="L242" s="234"/>
      <c r="M242" s="235"/>
      <c r="N242" s="236"/>
      <c r="O242" s="236"/>
      <c r="P242" s="236"/>
      <c r="Q242" s="236"/>
      <c r="R242" s="236"/>
      <c r="S242" s="236"/>
      <c r="T242" s="237"/>
      <c r="AT242" s="238" t="s">
        <v>155</v>
      </c>
      <c r="AU242" s="238" t="s">
        <v>87</v>
      </c>
      <c r="AV242" s="13" t="s">
        <v>153</v>
      </c>
      <c r="AW242" s="13" t="s">
        <v>41</v>
      </c>
      <c r="AX242" s="13" t="s">
        <v>83</v>
      </c>
      <c r="AY242" s="238" t="s">
        <v>145</v>
      </c>
    </row>
    <row r="243" spans="2:65" s="1" customFormat="1" ht="16.5" customHeight="1">
      <c r="B243" s="41"/>
      <c r="C243" s="194" t="s">
        <v>342</v>
      </c>
      <c r="D243" s="194" t="s">
        <v>148</v>
      </c>
      <c r="E243" s="195" t="s">
        <v>343</v>
      </c>
      <c r="F243" s="196" t="s">
        <v>344</v>
      </c>
      <c r="G243" s="197" t="s">
        <v>168</v>
      </c>
      <c r="H243" s="198">
        <v>4</v>
      </c>
      <c r="I243" s="199"/>
      <c r="J243" s="200">
        <f>ROUND(I243*H243,2)</f>
        <v>0</v>
      </c>
      <c r="K243" s="196" t="s">
        <v>152</v>
      </c>
      <c r="L243" s="61"/>
      <c r="M243" s="201" t="s">
        <v>34</v>
      </c>
      <c r="N243" s="202" t="s">
        <v>50</v>
      </c>
      <c r="O243" s="42"/>
      <c r="P243" s="203">
        <f>O243*H243</f>
        <v>0</v>
      </c>
      <c r="Q243" s="203">
        <v>0.00177</v>
      </c>
      <c r="R243" s="203">
        <f>Q243*H243</f>
        <v>0.00708</v>
      </c>
      <c r="S243" s="203">
        <v>0</v>
      </c>
      <c r="T243" s="204">
        <f>S243*H243</f>
        <v>0</v>
      </c>
      <c r="AR243" s="23" t="s">
        <v>265</v>
      </c>
      <c r="AT243" s="23" t="s">
        <v>148</v>
      </c>
      <c r="AU243" s="23" t="s">
        <v>87</v>
      </c>
      <c r="AY243" s="23" t="s">
        <v>145</v>
      </c>
      <c r="BE243" s="205">
        <f>IF(N243="základní",J243,0)</f>
        <v>0</v>
      </c>
      <c r="BF243" s="205">
        <f>IF(N243="snížená",J243,0)</f>
        <v>0</v>
      </c>
      <c r="BG243" s="205">
        <f>IF(N243="zákl. přenesená",J243,0)</f>
        <v>0</v>
      </c>
      <c r="BH243" s="205">
        <f>IF(N243="sníž. přenesená",J243,0)</f>
        <v>0</v>
      </c>
      <c r="BI243" s="205">
        <f>IF(N243="nulová",J243,0)</f>
        <v>0</v>
      </c>
      <c r="BJ243" s="23" t="s">
        <v>87</v>
      </c>
      <c r="BK243" s="205">
        <f>ROUND(I243*H243,2)</f>
        <v>0</v>
      </c>
      <c r="BL243" s="23" t="s">
        <v>265</v>
      </c>
      <c r="BM243" s="23" t="s">
        <v>345</v>
      </c>
    </row>
    <row r="244" spans="2:47" s="1" customFormat="1" ht="67.5">
      <c r="B244" s="41"/>
      <c r="C244" s="63"/>
      <c r="D244" s="208" t="s">
        <v>170</v>
      </c>
      <c r="E244" s="63"/>
      <c r="F244" s="239" t="s">
        <v>341</v>
      </c>
      <c r="G244" s="63"/>
      <c r="H244" s="63"/>
      <c r="I244" s="165"/>
      <c r="J244" s="63"/>
      <c r="K244" s="63"/>
      <c r="L244" s="61"/>
      <c r="M244" s="240"/>
      <c r="N244" s="42"/>
      <c r="O244" s="42"/>
      <c r="P244" s="42"/>
      <c r="Q244" s="42"/>
      <c r="R244" s="42"/>
      <c r="S244" s="42"/>
      <c r="T244" s="78"/>
      <c r="AT244" s="23" t="s">
        <v>170</v>
      </c>
      <c r="AU244" s="23" t="s">
        <v>87</v>
      </c>
    </row>
    <row r="245" spans="2:51" s="11" customFormat="1" ht="13.5">
      <c r="B245" s="206"/>
      <c r="C245" s="207"/>
      <c r="D245" s="208" t="s">
        <v>155</v>
      </c>
      <c r="E245" s="209" t="s">
        <v>34</v>
      </c>
      <c r="F245" s="210" t="s">
        <v>204</v>
      </c>
      <c r="G245" s="207"/>
      <c r="H245" s="209" t="s">
        <v>34</v>
      </c>
      <c r="I245" s="211"/>
      <c r="J245" s="207"/>
      <c r="K245" s="207"/>
      <c r="L245" s="212"/>
      <c r="M245" s="213"/>
      <c r="N245" s="214"/>
      <c r="O245" s="214"/>
      <c r="P245" s="214"/>
      <c r="Q245" s="214"/>
      <c r="R245" s="214"/>
      <c r="S245" s="214"/>
      <c r="T245" s="215"/>
      <c r="AT245" s="216" t="s">
        <v>155</v>
      </c>
      <c r="AU245" s="216" t="s">
        <v>87</v>
      </c>
      <c r="AV245" s="11" t="s">
        <v>83</v>
      </c>
      <c r="AW245" s="11" t="s">
        <v>41</v>
      </c>
      <c r="AX245" s="11" t="s">
        <v>78</v>
      </c>
      <c r="AY245" s="216" t="s">
        <v>145</v>
      </c>
    </row>
    <row r="246" spans="2:51" s="12" customFormat="1" ht="13.5">
      <c r="B246" s="217"/>
      <c r="C246" s="218"/>
      <c r="D246" s="208" t="s">
        <v>155</v>
      </c>
      <c r="E246" s="219" t="s">
        <v>34</v>
      </c>
      <c r="F246" s="220" t="s">
        <v>346</v>
      </c>
      <c r="G246" s="218"/>
      <c r="H246" s="221">
        <v>4</v>
      </c>
      <c r="I246" s="222"/>
      <c r="J246" s="218"/>
      <c r="K246" s="218"/>
      <c r="L246" s="223"/>
      <c r="M246" s="224"/>
      <c r="N246" s="225"/>
      <c r="O246" s="225"/>
      <c r="P246" s="225"/>
      <c r="Q246" s="225"/>
      <c r="R246" s="225"/>
      <c r="S246" s="225"/>
      <c r="T246" s="226"/>
      <c r="AT246" s="227" t="s">
        <v>155</v>
      </c>
      <c r="AU246" s="227" t="s">
        <v>87</v>
      </c>
      <c r="AV246" s="12" t="s">
        <v>87</v>
      </c>
      <c r="AW246" s="12" t="s">
        <v>41</v>
      </c>
      <c r="AX246" s="12" t="s">
        <v>78</v>
      </c>
      <c r="AY246" s="227" t="s">
        <v>145</v>
      </c>
    </row>
    <row r="247" spans="2:51" s="13" customFormat="1" ht="13.5">
      <c r="B247" s="228"/>
      <c r="C247" s="229"/>
      <c r="D247" s="208" t="s">
        <v>155</v>
      </c>
      <c r="E247" s="230" t="s">
        <v>34</v>
      </c>
      <c r="F247" s="231" t="s">
        <v>158</v>
      </c>
      <c r="G247" s="229"/>
      <c r="H247" s="232">
        <v>4</v>
      </c>
      <c r="I247" s="233"/>
      <c r="J247" s="229"/>
      <c r="K247" s="229"/>
      <c r="L247" s="234"/>
      <c r="M247" s="235"/>
      <c r="N247" s="236"/>
      <c r="O247" s="236"/>
      <c r="P247" s="236"/>
      <c r="Q247" s="236"/>
      <c r="R247" s="236"/>
      <c r="S247" s="236"/>
      <c r="T247" s="237"/>
      <c r="AT247" s="238" t="s">
        <v>155</v>
      </c>
      <c r="AU247" s="238" t="s">
        <v>87</v>
      </c>
      <c r="AV247" s="13" t="s">
        <v>153</v>
      </c>
      <c r="AW247" s="13" t="s">
        <v>41</v>
      </c>
      <c r="AX247" s="13" t="s">
        <v>83</v>
      </c>
      <c r="AY247" s="238" t="s">
        <v>145</v>
      </c>
    </row>
    <row r="248" spans="2:65" s="1" customFormat="1" ht="16.5" customHeight="1">
      <c r="B248" s="41"/>
      <c r="C248" s="194" t="s">
        <v>347</v>
      </c>
      <c r="D248" s="194" t="s">
        <v>148</v>
      </c>
      <c r="E248" s="195" t="s">
        <v>348</v>
      </c>
      <c r="F248" s="196" t="s">
        <v>349</v>
      </c>
      <c r="G248" s="197" t="s">
        <v>168</v>
      </c>
      <c r="H248" s="198">
        <v>15</v>
      </c>
      <c r="I248" s="199"/>
      <c r="J248" s="200">
        <f>ROUND(I248*H248,2)</f>
        <v>0</v>
      </c>
      <c r="K248" s="196" t="s">
        <v>152</v>
      </c>
      <c r="L248" s="61"/>
      <c r="M248" s="201" t="s">
        <v>34</v>
      </c>
      <c r="N248" s="202" t="s">
        <v>50</v>
      </c>
      <c r="O248" s="42"/>
      <c r="P248" s="203">
        <f>O248*H248</f>
        <v>0</v>
      </c>
      <c r="Q248" s="203">
        <v>0.00277</v>
      </c>
      <c r="R248" s="203">
        <f>Q248*H248</f>
        <v>0.04155</v>
      </c>
      <c r="S248" s="203">
        <v>0</v>
      </c>
      <c r="T248" s="204">
        <f>S248*H248</f>
        <v>0</v>
      </c>
      <c r="AR248" s="23" t="s">
        <v>265</v>
      </c>
      <c r="AT248" s="23" t="s">
        <v>148</v>
      </c>
      <c r="AU248" s="23" t="s">
        <v>87</v>
      </c>
      <c r="AY248" s="23" t="s">
        <v>145</v>
      </c>
      <c r="BE248" s="205">
        <f>IF(N248="základní",J248,0)</f>
        <v>0</v>
      </c>
      <c r="BF248" s="205">
        <f>IF(N248="snížená",J248,0)</f>
        <v>0</v>
      </c>
      <c r="BG248" s="205">
        <f>IF(N248="zákl. přenesená",J248,0)</f>
        <v>0</v>
      </c>
      <c r="BH248" s="205">
        <f>IF(N248="sníž. přenesená",J248,0)</f>
        <v>0</v>
      </c>
      <c r="BI248" s="205">
        <f>IF(N248="nulová",J248,0)</f>
        <v>0</v>
      </c>
      <c r="BJ248" s="23" t="s">
        <v>87</v>
      </c>
      <c r="BK248" s="205">
        <f>ROUND(I248*H248,2)</f>
        <v>0</v>
      </c>
      <c r="BL248" s="23" t="s">
        <v>265</v>
      </c>
      <c r="BM248" s="23" t="s">
        <v>350</v>
      </c>
    </row>
    <row r="249" spans="2:47" s="1" customFormat="1" ht="67.5">
      <c r="B249" s="41"/>
      <c r="C249" s="63"/>
      <c r="D249" s="208" t="s">
        <v>170</v>
      </c>
      <c r="E249" s="63"/>
      <c r="F249" s="239" t="s">
        <v>341</v>
      </c>
      <c r="G249" s="63"/>
      <c r="H249" s="63"/>
      <c r="I249" s="165"/>
      <c r="J249" s="63"/>
      <c r="K249" s="63"/>
      <c r="L249" s="61"/>
      <c r="M249" s="240"/>
      <c r="N249" s="42"/>
      <c r="O249" s="42"/>
      <c r="P249" s="42"/>
      <c r="Q249" s="42"/>
      <c r="R249" s="42"/>
      <c r="S249" s="42"/>
      <c r="T249" s="78"/>
      <c r="AT249" s="23" t="s">
        <v>170</v>
      </c>
      <c r="AU249" s="23" t="s">
        <v>87</v>
      </c>
    </row>
    <row r="250" spans="2:51" s="11" customFormat="1" ht="13.5">
      <c r="B250" s="206"/>
      <c r="C250" s="207"/>
      <c r="D250" s="208" t="s">
        <v>155</v>
      </c>
      <c r="E250" s="209" t="s">
        <v>34</v>
      </c>
      <c r="F250" s="210" t="s">
        <v>204</v>
      </c>
      <c r="G250" s="207"/>
      <c r="H250" s="209" t="s">
        <v>34</v>
      </c>
      <c r="I250" s="211"/>
      <c r="J250" s="207"/>
      <c r="K250" s="207"/>
      <c r="L250" s="212"/>
      <c r="M250" s="213"/>
      <c r="N250" s="214"/>
      <c r="O250" s="214"/>
      <c r="P250" s="214"/>
      <c r="Q250" s="214"/>
      <c r="R250" s="214"/>
      <c r="S250" s="214"/>
      <c r="T250" s="215"/>
      <c r="AT250" s="216" t="s">
        <v>155</v>
      </c>
      <c r="AU250" s="216" t="s">
        <v>87</v>
      </c>
      <c r="AV250" s="11" t="s">
        <v>83</v>
      </c>
      <c r="AW250" s="11" t="s">
        <v>41</v>
      </c>
      <c r="AX250" s="11" t="s">
        <v>78</v>
      </c>
      <c r="AY250" s="216" t="s">
        <v>145</v>
      </c>
    </row>
    <row r="251" spans="2:51" s="12" customFormat="1" ht="13.5">
      <c r="B251" s="217"/>
      <c r="C251" s="218"/>
      <c r="D251" s="208" t="s">
        <v>155</v>
      </c>
      <c r="E251" s="219" t="s">
        <v>34</v>
      </c>
      <c r="F251" s="220" t="s">
        <v>351</v>
      </c>
      <c r="G251" s="218"/>
      <c r="H251" s="221">
        <v>15</v>
      </c>
      <c r="I251" s="222"/>
      <c r="J251" s="218"/>
      <c r="K251" s="218"/>
      <c r="L251" s="223"/>
      <c r="M251" s="224"/>
      <c r="N251" s="225"/>
      <c r="O251" s="225"/>
      <c r="P251" s="225"/>
      <c r="Q251" s="225"/>
      <c r="R251" s="225"/>
      <c r="S251" s="225"/>
      <c r="T251" s="226"/>
      <c r="AT251" s="227" t="s">
        <v>155</v>
      </c>
      <c r="AU251" s="227" t="s">
        <v>87</v>
      </c>
      <c r="AV251" s="12" t="s">
        <v>87</v>
      </c>
      <c r="AW251" s="12" t="s">
        <v>41</v>
      </c>
      <c r="AX251" s="12" t="s">
        <v>78</v>
      </c>
      <c r="AY251" s="227" t="s">
        <v>145</v>
      </c>
    </row>
    <row r="252" spans="2:51" s="13" customFormat="1" ht="13.5">
      <c r="B252" s="228"/>
      <c r="C252" s="229"/>
      <c r="D252" s="208" t="s">
        <v>155</v>
      </c>
      <c r="E252" s="230" t="s">
        <v>34</v>
      </c>
      <c r="F252" s="231" t="s">
        <v>158</v>
      </c>
      <c r="G252" s="229"/>
      <c r="H252" s="232">
        <v>15</v>
      </c>
      <c r="I252" s="233"/>
      <c r="J252" s="229"/>
      <c r="K252" s="229"/>
      <c r="L252" s="234"/>
      <c r="M252" s="235"/>
      <c r="N252" s="236"/>
      <c r="O252" s="236"/>
      <c r="P252" s="236"/>
      <c r="Q252" s="236"/>
      <c r="R252" s="236"/>
      <c r="S252" s="236"/>
      <c r="T252" s="237"/>
      <c r="AT252" s="238" t="s">
        <v>155</v>
      </c>
      <c r="AU252" s="238" t="s">
        <v>87</v>
      </c>
      <c r="AV252" s="13" t="s">
        <v>153</v>
      </c>
      <c r="AW252" s="13" t="s">
        <v>41</v>
      </c>
      <c r="AX252" s="13" t="s">
        <v>83</v>
      </c>
      <c r="AY252" s="238" t="s">
        <v>145</v>
      </c>
    </row>
    <row r="253" spans="2:65" s="1" customFormat="1" ht="16.5" customHeight="1">
      <c r="B253" s="41"/>
      <c r="C253" s="194" t="s">
        <v>352</v>
      </c>
      <c r="D253" s="194" t="s">
        <v>148</v>
      </c>
      <c r="E253" s="195" t="s">
        <v>353</v>
      </c>
      <c r="F253" s="196" t="s">
        <v>354</v>
      </c>
      <c r="G253" s="197" t="s">
        <v>168</v>
      </c>
      <c r="H253" s="198">
        <v>23</v>
      </c>
      <c r="I253" s="199"/>
      <c r="J253" s="200">
        <f>ROUND(I253*H253,2)</f>
        <v>0</v>
      </c>
      <c r="K253" s="196" t="s">
        <v>152</v>
      </c>
      <c r="L253" s="61"/>
      <c r="M253" s="201" t="s">
        <v>34</v>
      </c>
      <c r="N253" s="202" t="s">
        <v>50</v>
      </c>
      <c r="O253" s="42"/>
      <c r="P253" s="203">
        <f>O253*H253</f>
        <v>0</v>
      </c>
      <c r="Q253" s="203">
        <v>0.0044</v>
      </c>
      <c r="R253" s="203">
        <f>Q253*H253</f>
        <v>0.10120000000000001</v>
      </c>
      <c r="S253" s="203">
        <v>0</v>
      </c>
      <c r="T253" s="204">
        <f>S253*H253</f>
        <v>0</v>
      </c>
      <c r="AR253" s="23" t="s">
        <v>265</v>
      </c>
      <c r="AT253" s="23" t="s">
        <v>148</v>
      </c>
      <c r="AU253" s="23" t="s">
        <v>87</v>
      </c>
      <c r="AY253" s="23" t="s">
        <v>145</v>
      </c>
      <c r="BE253" s="205">
        <f>IF(N253="základní",J253,0)</f>
        <v>0</v>
      </c>
      <c r="BF253" s="205">
        <f>IF(N253="snížená",J253,0)</f>
        <v>0</v>
      </c>
      <c r="BG253" s="205">
        <f>IF(N253="zákl. přenesená",J253,0)</f>
        <v>0</v>
      </c>
      <c r="BH253" s="205">
        <f>IF(N253="sníž. přenesená",J253,0)</f>
        <v>0</v>
      </c>
      <c r="BI253" s="205">
        <f>IF(N253="nulová",J253,0)</f>
        <v>0</v>
      </c>
      <c r="BJ253" s="23" t="s">
        <v>87</v>
      </c>
      <c r="BK253" s="205">
        <f>ROUND(I253*H253,2)</f>
        <v>0</v>
      </c>
      <c r="BL253" s="23" t="s">
        <v>265</v>
      </c>
      <c r="BM253" s="23" t="s">
        <v>355</v>
      </c>
    </row>
    <row r="254" spans="2:47" s="1" customFormat="1" ht="67.5">
      <c r="B254" s="41"/>
      <c r="C254" s="63"/>
      <c r="D254" s="208" t="s">
        <v>170</v>
      </c>
      <c r="E254" s="63"/>
      <c r="F254" s="239" t="s">
        <v>341</v>
      </c>
      <c r="G254" s="63"/>
      <c r="H254" s="63"/>
      <c r="I254" s="165"/>
      <c r="J254" s="63"/>
      <c r="K254" s="63"/>
      <c r="L254" s="61"/>
      <c r="M254" s="240"/>
      <c r="N254" s="42"/>
      <c r="O254" s="42"/>
      <c r="P254" s="42"/>
      <c r="Q254" s="42"/>
      <c r="R254" s="42"/>
      <c r="S254" s="42"/>
      <c r="T254" s="78"/>
      <c r="AT254" s="23" t="s">
        <v>170</v>
      </c>
      <c r="AU254" s="23" t="s">
        <v>87</v>
      </c>
    </row>
    <row r="255" spans="2:51" s="11" customFormat="1" ht="13.5">
      <c r="B255" s="206"/>
      <c r="C255" s="207"/>
      <c r="D255" s="208" t="s">
        <v>155</v>
      </c>
      <c r="E255" s="209" t="s">
        <v>34</v>
      </c>
      <c r="F255" s="210" t="s">
        <v>204</v>
      </c>
      <c r="G255" s="207"/>
      <c r="H255" s="209" t="s">
        <v>34</v>
      </c>
      <c r="I255" s="211"/>
      <c r="J255" s="207"/>
      <c r="K255" s="207"/>
      <c r="L255" s="212"/>
      <c r="M255" s="213"/>
      <c r="N255" s="214"/>
      <c r="O255" s="214"/>
      <c r="P255" s="214"/>
      <c r="Q255" s="214"/>
      <c r="R255" s="214"/>
      <c r="S255" s="214"/>
      <c r="T255" s="215"/>
      <c r="AT255" s="216" t="s">
        <v>155</v>
      </c>
      <c r="AU255" s="216" t="s">
        <v>87</v>
      </c>
      <c r="AV255" s="11" t="s">
        <v>83</v>
      </c>
      <c r="AW255" s="11" t="s">
        <v>41</v>
      </c>
      <c r="AX255" s="11" t="s">
        <v>78</v>
      </c>
      <c r="AY255" s="216" t="s">
        <v>145</v>
      </c>
    </row>
    <row r="256" spans="2:51" s="12" customFormat="1" ht="13.5">
      <c r="B256" s="217"/>
      <c r="C256" s="218"/>
      <c r="D256" s="208" t="s">
        <v>155</v>
      </c>
      <c r="E256" s="219" t="s">
        <v>34</v>
      </c>
      <c r="F256" s="220" t="s">
        <v>356</v>
      </c>
      <c r="G256" s="218"/>
      <c r="H256" s="221">
        <v>23</v>
      </c>
      <c r="I256" s="222"/>
      <c r="J256" s="218"/>
      <c r="K256" s="218"/>
      <c r="L256" s="223"/>
      <c r="M256" s="224"/>
      <c r="N256" s="225"/>
      <c r="O256" s="225"/>
      <c r="P256" s="225"/>
      <c r="Q256" s="225"/>
      <c r="R256" s="225"/>
      <c r="S256" s="225"/>
      <c r="T256" s="226"/>
      <c r="AT256" s="227" t="s">
        <v>155</v>
      </c>
      <c r="AU256" s="227" t="s">
        <v>87</v>
      </c>
      <c r="AV256" s="12" t="s">
        <v>87</v>
      </c>
      <c r="AW256" s="12" t="s">
        <v>41</v>
      </c>
      <c r="AX256" s="12" t="s">
        <v>78</v>
      </c>
      <c r="AY256" s="227" t="s">
        <v>145</v>
      </c>
    </row>
    <row r="257" spans="2:51" s="13" customFormat="1" ht="13.5">
      <c r="B257" s="228"/>
      <c r="C257" s="229"/>
      <c r="D257" s="208" t="s">
        <v>155</v>
      </c>
      <c r="E257" s="230" t="s">
        <v>34</v>
      </c>
      <c r="F257" s="231" t="s">
        <v>158</v>
      </c>
      <c r="G257" s="229"/>
      <c r="H257" s="232">
        <v>23</v>
      </c>
      <c r="I257" s="233"/>
      <c r="J257" s="229"/>
      <c r="K257" s="229"/>
      <c r="L257" s="234"/>
      <c r="M257" s="235"/>
      <c r="N257" s="236"/>
      <c r="O257" s="236"/>
      <c r="P257" s="236"/>
      <c r="Q257" s="236"/>
      <c r="R257" s="236"/>
      <c r="S257" s="236"/>
      <c r="T257" s="237"/>
      <c r="AT257" s="238" t="s">
        <v>155</v>
      </c>
      <c r="AU257" s="238" t="s">
        <v>87</v>
      </c>
      <c r="AV257" s="13" t="s">
        <v>153</v>
      </c>
      <c r="AW257" s="13" t="s">
        <v>41</v>
      </c>
      <c r="AX257" s="13" t="s">
        <v>83</v>
      </c>
      <c r="AY257" s="238" t="s">
        <v>145</v>
      </c>
    </row>
    <row r="258" spans="2:65" s="1" customFormat="1" ht="16.5" customHeight="1">
      <c r="B258" s="41"/>
      <c r="C258" s="194" t="s">
        <v>357</v>
      </c>
      <c r="D258" s="194" t="s">
        <v>148</v>
      </c>
      <c r="E258" s="195" t="s">
        <v>358</v>
      </c>
      <c r="F258" s="196" t="s">
        <v>359</v>
      </c>
      <c r="G258" s="197" t="s">
        <v>168</v>
      </c>
      <c r="H258" s="198">
        <v>150</v>
      </c>
      <c r="I258" s="199"/>
      <c r="J258" s="200">
        <f>ROUND(I258*H258,2)</f>
        <v>0</v>
      </c>
      <c r="K258" s="196" t="s">
        <v>152</v>
      </c>
      <c r="L258" s="61"/>
      <c r="M258" s="201" t="s">
        <v>34</v>
      </c>
      <c r="N258" s="202" t="s">
        <v>50</v>
      </c>
      <c r="O258" s="42"/>
      <c r="P258" s="203">
        <f>O258*H258</f>
        <v>0</v>
      </c>
      <c r="Q258" s="203">
        <v>0.00029</v>
      </c>
      <c r="R258" s="203">
        <f>Q258*H258</f>
        <v>0.0435</v>
      </c>
      <c r="S258" s="203">
        <v>0</v>
      </c>
      <c r="T258" s="204">
        <f>S258*H258</f>
        <v>0</v>
      </c>
      <c r="AR258" s="23" t="s">
        <v>265</v>
      </c>
      <c r="AT258" s="23" t="s">
        <v>148</v>
      </c>
      <c r="AU258" s="23" t="s">
        <v>87</v>
      </c>
      <c r="AY258" s="23" t="s">
        <v>145</v>
      </c>
      <c r="BE258" s="205">
        <f>IF(N258="základní",J258,0)</f>
        <v>0</v>
      </c>
      <c r="BF258" s="205">
        <f>IF(N258="snížená",J258,0)</f>
        <v>0</v>
      </c>
      <c r="BG258" s="205">
        <f>IF(N258="zákl. přenesená",J258,0)</f>
        <v>0</v>
      </c>
      <c r="BH258" s="205">
        <f>IF(N258="sníž. přenesená",J258,0)</f>
        <v>0</v>
      </c>
      <c r="BI258" s="205">
        <f>IF(N258="nulová",J258,0)</f>
        <v>0</v>
      </c>
      <c r="BJ258" s="23" t="s">
        <v>87</v>
      </c>
      <c r="BK258" s="205">
        <f>ROUND(I258*H258,2)</f>
        <v>0</v>
      </c>
      <c r="BL258" s="23" t="s">
        <v>265</v>
      </c>
      <c r="BM258" s="23" t="s">
        <v>360</v>
      </c>
    </row>
    <row r="259" spans="2:47" s="1" customFormat="1" ht="67.5">
      <c r="B259" s="41"/>
      <c r="C259" s="63"/>
      <c r="D259" s="208" t="s">
        <v>170</v>
      </c>
      <c r="E259" s="63"/>
      <c r="F259" s="239" t="s">
        <v>341</v>
      </c>
      <c r="G259" s="63"/>
      <c r="H259" s="63"/>
      <c r="I259" s="165"/>
      <c r="J259" s="63"/>
      <c r="K259" s="63"/>
      <c r="L259" s="61"/>
      <c r="M259" s="240"/>
      <c r="N259" s="42"/>
      <c r="O259" s="42"/>
      <c r="P259" s="42"/>
      <c r="Q259" s="42"/>
      <c r="R259" s="42"/>
      <c r="S259" s="42"/>
      <c r="T259" s="78"/>
      <c r="AT259" s="23" t="s">
        <v>170</v>
      </c>
      <c r="AU259" s="23" t="s">
        <v>87</v>
      </c>
    </row>
    <row r="260" spans="2:51" s="11" customFormat="1" ht="13.5">
      <c r="B260" s="206"/>
      <c r="C260" s="207"/>
      <c r="D260" s="208" t="s">
        <v>155</v>
      </c>
      <c r="E260" s="209" t="s">
        <v>34</v>
      </c>
      <c r="F260" s="210" t="s">
        <v>204</v>
      </c>
      <c r="G260" s="207"/>
      <c r="H260" s="209" t="s">
        <v>34</v>
      </c>
      <c r="I260" s="211"/>
      <c r="J260" s="207"/>
      <c r="K260" s="207"/>
      <c r="L260" s="212"/>
      <c r="M260" s="213"/>
      <c r="N260" s="214"/>
      <c r="O260" s="214"/>
      <c r="P260" s="214"/>
      <c r="Q260" s="214"/>
      <c r="R260" s="214"/>
      <c r="S260" s="214"/>
      <c r="T260" s="215"/>
      <c r="AT260" s="216" t="s">
        <v>155</v>
      </c>
      <c r="AU260" s="216" t="s">
        <v>87</v>
      </c>
      <c r="AV260" s="11" t="s">
        <v>83</v>
      </c>
      <c r="AW260" s="11" t="s">
        <v>41</v>
      </c>
      <c r="AX260" s="11" t="s">
        <v>78</v>
      </c>
      <c r="AY260" s="216" t="s">
        <v>145</v>
      </c>
    </row>
    <row r="261" spans="2:51" s="12" customFormat="1" ht="13.5">
      <c r="B261" s="217"/>
      <c r="C261" s="218"/>
      <c r="D261" s="208" t="s">
        <v>155</v>
      </c>
      <c r="E261" s="219" t="s">
        <v>34</v>
      </c>
      <c r="F261" s="220" t="s">
        <v>361</v>
      </c>
      <c r="G261" s="218"/>
      <c r="H261" s="221">
        <v>150</v>
      </c>
      <c r="I261" s="222"/>
      <c r="J261" s="218"/>
      <c r="K261" s="218"/>
      <c r="L261" s="223"/>
      <c r="M261" s="224"/>
      <c r="N261" s="225"/>
      <c r="O261" s="225"/>
      <c r="P261" s="225"/>
      <c r="Q261" s="225"/>
      <c r="R261" s="225"/>
      <c r="S261" s="225"/>
      <c r="T261" s="226"/>
      <c r="AT261" s="227" t="s">
        <v>155</v>
      </c>
      <c r="AU261" s="227" t="s">
        <v>87</v>
      </c>
      <c r="AV261" s="12" t="s">
        <v>87</v>
      </c>
      <c r="AW261" s="12" t="s">
        <v>41</v>
      </c>
      <c r="AX261" s="12" t="s">
        <v>78</v>
      </c>
      <c r="AY261" s="227" t="s">
        <v>145</v>
      </c>
    </row>
    <row r="262" spans="2:51" s="13" customFormat="1" ht="13.5">
      <c r="B262" s="228"/>
      <c r="C262" s="229"/>
      <c r="D262" s="208" t="s">
        <v>155</v>
      </c>
      <c r="E262" s="230" t="s">
        <v>34</v>
      </c>
      <c r="F262" s="231" t="s">
        <v>158</v>
      </c>
      <c r="G262" s="229"/>
      <c r="H262" s="232">
        <v>150</v>
      </c>
      <c r="I262" s="233"/>
      <c r="J262" s="229"/>
      <c r="K262" s="229"/>
      <c r="L262" s="234"/>
      <c r="M262" s="235"/>
      <c r="N262" s="236"/>
      <c r="O262" s="236"/>
      <c r="P262" s="236"/>
      <c r="Q262" s="236"/>
      <c r="R262" s="236"/>
      <c r="S262" s="236"/>
      <c r="T262" s="237"/>
      <c r="AT262" s="238" t="s">
        <v>155</v>
      </c>
      <c r="AU262" s="238" t="s">
        <v>87</v>
      </c>
      <c r="AV262" s="13" t="s">
        <v>153</v>
      </c>
      <c r="AW262" s="13" t="s">
        <v>41</v>
      </c>
      <c r="AX262" s="13" t="s">
        <v>83</v>
      </c>
      <c r="AY262" s="238" t="s">
        <v>145</v>
      </c>
    </row>
    <row r="263" spans="2:65" s="1" customFormat="1" ht="16.5" customHeight="1">
      <c r="B263" s="41"/>
      <c r="C263" s="194" t="s">
        <v>362</v>
      </c>
      <c r="D263" s="194" t="s">
        <v>148</v>
      </c>
      <c r="E263" s="195" t="s">
        <v>363</v>
      </c>
      <c r="F263" s="196" t="s">
        <v>364</v>
      </c>
      <c r="G263" s="197" t="s">
        <v>168</v>
      </c>
      <c r="H263" s="198">
        <v>665</v>
      </c>
      <c r="I263" s="199"/>
      <c r="J263" s="200">
        <f>ROUND(I263*H263,2)</f>
        <v>0</v>
      </c>
      <c r="K263" s="196" t="s">
        <v>152</v>
      </c>
      <c r="L263" s="61"/>
      <c r="M263" s="201" t="s">
        <v>34</v>
      </c>
      <c r="N263" s="202" t="s">
        <v>50</v>
      </c>
      <c r="O263" s="42"/>
      <c r="P263" s="203">
        <f>O263*H263</f>
        <v>0</v>
      </c>
      <c r="Q263" s="203">
        <v>0.00035</v>
      </c>
      <c r="R263" s="203">
        <f>Q263*H263</f>
        <v>0.23274999999999998</v>
      </c>
      <c r="S263" s="203">
        <v>0</v>
      </c>
      <c r="T263" s="204">
        <f>S263*H263</f>
        <v>0</v>
      </c>
      <c r="AR263" s="23" t="s">
        <v>265</v>
      </c>
      <c r="AT263" s="23" t="s">
        <v>148</v>
      </c>
      <c r="AU263" s="23" t="s">
        <v>87</v>
      </c>
      <c r="AY263" s="23" t="s">
        <v>145</v>
      </c>
      <c r="BE263" s="205">
        <f>IF(N263="základní",J263,0)</f>
        <v>0</v>
      </c>
      <c r="BF263" s="205">
        <f>IF(N263="snížená",J263,0)</f>
        <v>0</v>
      </c>
      <c r="BG263" s="205">
        <f>IF(N263="zákl. přenesená",J263,0)</f>
        <v>0</v>
      </c>
      <c r="BH263" s="205">
        <f>IF(N263="sníž. přenesená",J263,0)</f>
        <v>0</v>
      </c>
      <c r="BI263" s="205">
        <f>IF(N263="nulová",J263,0)</f>
        <v>0</v>
      </c>
      <c r="BJ263" s="23" t="s">
        <v>87</v>
      </c>
      <c r="BK263" s="205">
        <f>ROUND(I263*H263,2)</f>
        <v>0</v>
      </c>
      <c r="BL263" s="23" t="s">
        <v>265</v>
      </c>
      <c r="BM263" s="23" t="s">
        <v>365</v>
      </c>
    </row>
    <row r="264" spans="2:47" s="1" customFormat="1" ht="67.5">
      <c r="B264" s="41"/>
      <c r="C264" s="63"/>
      <c r="D264" s="208" t="s">
        <v>170</v>
      </c>
      <c r="E264" s="63"/>
      <c r="F264" s="239" t="s">
        <v>341</v>
      </c>
      <c r="G264" s="63"/>
      <c r="H264" s="63"/>
      <c r="I264" s="165"/>
      <c r="J264" s="63"/>
      <c r="K264" s="63"/>
      <c r="L264" s="61"/>
      <c r="M264" s="240"/>
      <c r="N264" s="42"/>
      <c r="O264" s="42"/>
      <c r="P264" s="42"/>
      <c r="Q264" s="42"/>
      <c r="R264" s="42"/>
      <c r="S264" s="42"/>
      <c r="T264" s="78"/>
      <c r="AT264" s="23" t="s">
        <v>170</v>
      </c>
      <c r="AU264" s="23" t="s">
        <v>87</v>
      </c>
    </row>
    <row r="265" spans="2:51" s="11" customFormat="1" ht="13.5">
      <c r="B265" s="206"/>
      <c r="C265" s="207"/>
      <c r="D265" s="208" t="s">
        <v>155</v>
      </c>
      <c r="E265" s="209" t="s">
        <v>34</v>
      </c>
      <c r="F265" s="210" t="s">
        <v>204</v>
      </c>
      <c r="G265" s="207"/>
      <c r="H265" s="209" t="s">
        <v>34</v>
      </c>
      <c r="I265" s="211"/>
      <c r="J265" s="207"/>
      <c r="K265" s="207"/>
      <c r="L265" s="212"/>
      <c r="M265" s="213"/>
      <c r="N265" s="214"/>
      <c r="O265" s="214"/>
      <c r="P265" s="214"/>
      <c r="Q265" s="214"/>
      <c r="R265" s="214"/>
      <c r="S265" s="214"/>
      <c r="T265" s="215"/>
      <c r="AT265" s="216" t="s">
        <v>155</v>
      </c>
      <c r="AU265" s="216" t="s">
        <v>87</v>
      </c>
      <c r="AV265" s="11" t="s">
        <v>83</v>
      </c>
      <c r="AW265" s="11" t="s">
        <v>41</v>
      </c>
      <c r="AX265" s="11" t="s">
        <v>78</v>
      </c>
      <c r="AY265" s="216" t="s">
        <v>145</v>
      </c>
    </row>
    <row r="266" spans="2:51" s="12" customFormat="1" ht="13.5">
      <c r="B266" s="217"/>
      <c r="C266" s="218"/>
      <c r="D266" s="208" t="s">
        <v>155</v>
      </c>
      <c r="E266" s="219" t="s">
        <v>34</v>
      </c>
      <c r="F266" s="220" t="s">
        <v>366</v>
      </c>
      <c r="G266" s="218"/>
      <c r="H266" s="221">
        <v>665</v>
      </c>
      <c r="I266" s="222"/>
      <c r="J266" s="218"/>
      <c r="K266" s="218"/>
      <c r="L266" s="223"/>
      <c r="M266" s="224"/>
      <c r="N266" s="225"/>
      <c r="O266" s="225"/>
      <c r="P266" s="225"/>
      <c r="Q266" s="225"/>
      <c r="R266" s="225"/>
      <c r="S266" s="225"/>
      <c r="T266" s="226"/>
      <c r="AT266" s="227" t="s">
        <v>155</v>
      </c>
      <c r="AU266" s="227" t="s">
        <v>87</v>
      </c>
      <c r="AV266" s="12" t="s">
        <v>87</v>
      </c>
      <c r="AW266" s="12" t="s">
        <v>41</v>
      </c>
      <c r="AX266" s="12" t="s">
        <v>78</v>
      </c>
      <c r="AY266" s="227" t="s">
        <v>145</v>
      </c>
    </row>
    <row r="267" spans="2:51" s="13" customFormat="1" ht="13.5">
      <c r="B267" s="228"/>
      <c r="C267" s="229"/>
      <c r="D267" s="208" t="s">
        <v>155</v>
      </c>
      <c r="E267" s="230" t="s">
        <v>34</v>
      </c>
      <c r="F267" s="231" t="s">
        <v>158</v>
      </c>
      <c r="G267" s="229"/>
      <c r="H267" s="232">
        <v>665</v>
      </c>
      <c r="I267" s="233"/>
      <c r="J267" s="229"/>
      <c r="K267" s="229"/>
      <c r="L267" s="234"/>
      <c r="M267" s="235"/>
      <c r="N267" s="236"/>
      <c r="O267" s="236"/>
      <c r="P267" s="236"/>
      <c r="Q267" s="236"/>
      <c r="R267" s="236"/>
      <c r="S267" s="236"/>
      <c r="T267" s="237"/>
      <c r="AT267" s="238" t="s">
        <v>155</v>
      </c>
      <c r="AU267" s="238" t="s">
        <v>87</v>
      </c>
      <c r="AV267" s="13" t="s">
        <v>153</v>
      </c>
      <c r="AW267" s="13" t="s">
        <v>41</v>
      </c>
      <c r="AX267" s="13" t="s">
        <v>83</v>
      </c>
      <c r="AY267" s="238" t="s">
        <v>145</v>
      </c>
    </row>
    <row r="268" spans="2:65" s="1" customFormat="1" ht="16.5" customHeight="1">
      <c r="B268" s="41"/>
      <c r="C268" s="194" t="s">
        <v>367</v>
      </c>
      <c r="D268" s="194" t="s">
        <v>148</v>
      </c>
      <c r="E268" s="195" t="s">
        <v>368</v>
      </c>
      <c r="F268" s="196" t="s">
        <v>369</v>
      </c>
      <c r="G268" s="197" t="s">
        <v>168</v>
      </c>
      <c r="H268" s="198">
        <v>50</v>
      </c>
      <c r="I268" s="199"/>
      <c r="J268" s="200">
        <f>ROUND(I268*H268,2)</f>
        <v>0</v>
      </c>
      <c r="K268" s="196" t="s">
        <v>152</v>
      </c>
      <c r="L268" s="61"/>
      <c r="M268" s="201" t="s">
        <v>34</v>
      </c>
      <c r="N268" s="202" t="s">
        <v>50</v>
      </c>
      <c r="O268" s="42"/>
      <c r="P268" s="203">
        <f>O268*H268</f>
        <v>0</v>
      </c>
      <c r="Q268" s="203">
        <v>0.00057</v>
      </c>
      <c r="R268" s="203">
        <f>Q268*H268</f>
        <v>0.028499999999999998</v>
      </c>
      <c r="S268" s="203">
        <v>0</v>
      </c>
      <c r="T268" s="204">
        <f>S268*H268</f>
        <v>0</v>
      </c>
      <c r="AR268" s="23" t="s">
        <v>265</v>
      </c>
      <c r="AT268" s="23" t="s">
        <v>148</v>
      </c>
      <c r="AU268" s="23" t="s">
        <v>87</v>
      </c>
      <c r="AY268" s="23" t="s">
        <v>145</v>
      </c>
      <c r="BE268" s="205">
        <f>IF(N268="základní",J268,0)</f>
        <v>0</v>
      </c>
      <c r="BF268" s="205">
        <f>IF(N268="snížená",J268,0)</f>
        <v>0</v>
      </c>
      <c r="BG268" s="205">
        <f>IF(N268="zákl. přenesená",J268,0)</f>
        <v>0</v>
      </c>
      <c r="BH268" s="205">
        <f>IF(N268="sníž. přenesená",J268,0)</f>
        <v>0</v>
      </c>
      <c r="BI268" s="205">
        <f>IF(N268="nulová",J268,0)</f>
        <v>0</v>
      </c>
      <c r="BJ268" s="23" t="s">
        <v>87</v>
      </c>
      <c r="BK268" s="205">
        <f>ROUND(I268*H268,2)</f>
        <v>0</v>
      </c>
      <c r="BL268" s="23" t="s">
        <v>265</v>
      </c>
      <c r="BM268" s="23" t="s">
        <v>370</v>
      </c>
    </row>
    <row r="269" spans="2:47" s="1" customFormat="1" ht="67.5">
      <c r="B269" s="41"/>
      <c r="C269" s="63"/>
      <c r="D269" s="208" t="s">
        <v>170</v>
      </c>
      <c r="E269" s="63"/>
      <c r="F269" s="239" t="s">
        <v>341</v>
      </c>
      <c r="G269" s="63"/>
      <c r="H269" s="63"/>
      <c r="I269" s="165"/>
      <c r="J269" s="63"/>
      <c r="K269" s="63"/>
      <c r="L269" s="61"/>
      <c r="M269" s="240"/>
      <c r="N269" s="42"/>
      <c r="O269" s="42"/>
      <c r="P269" s="42"/>
      <c r="Q269" s="42"/>
      <c r="R269" s="42"/>
      <c r="S269" s="42"/>
      <c r="T269" s="78"/>
      <c r="AT269" s="23" t="s">
        <v>170</v>
      </c>
      <c r="AU269" s="23" t="s">
        <v>87</v>
      </c>
    </row>
    <row r="270" spans="2:51" s="11" customFormat="1" ht="13.5">
      <c r="B270" s="206"/>
      <c r="C270" s="207"/>
      <c r="D270" s="208" t="s">
        <v>155</v>
      </c>
      <c r="E270" s="209" t="s">
        <v>34</v>
      </c>
      <c r="F270" s="210" t="s">
        <v>204</v>
      </c>
      <c r="G270" s="207"/>
      <c r="H270" s="209" t="s">
        <v>34</v>
      </c>
      <c r="I270" s="211"/>
      <c r="J270" s="207"/>
      <c r="K270" s="207"/>
      <c r="L270" s="212"/>
      <c r="M270" s="213"/>
      <c r="N270" s="214"/>
      <c r="O270" s="214"/>
      <c r="P270" s="214"/>
      <c r="Q270" s="214"/>
      <c r="R270" s="214"/>
      <c r="S270" s="214"/>
      <c r="T270" s="215"/>
      <c r="AT270" s="216" t="s">
        <v>155</v>
      </c>
      <c r="AU270" s="216" t="s">
        <v>87</v>
      </c>
      <c r="AV270" s="11" t="s">
        <v>83</v>
      </c>
      <c r="AW270" s="11" t="s">
        <v>41</v>
      </c>
      <c r="AX270" s="11" t="s">
        <v>78</v>
      </c>
      <c r="AY270" s="216" t="s">
        <v>145</v>
      </c>
    </row>
    <row r="271" spans="2:51" s="12" customFormat="1" ht="13.5">
      <c r="B271" s="217"/>
      <c r="C271" s="218"/>
      <c r="D271" s="208" t="s">
        <v>155</v>
      </c>
      <c r="E271" s="219" t="s">
        <v>34</v>
      </c>
      <c r="F271" s="220" t="s">
        <v>371</v>
      </c>
      <c r="G271" s="218"/>
      <c r="H271" s="221">
        <v>50</v>
      </c>
      <c r="I271" s="222"/>
      <c r="J271" s="218"/>
      <c r="K271" s="218"/>
      <c r="L271" s="223"/>
      <c r="M271" s="224"/>
      <c r="N271" s="225"/>
      <c r="O271" s="225"/>
      <c r="P271" s="225"/>
      <c r="Q271" s="225"/>
      <c r="R271" s="225"/>
      <c r="S271" s="225"/>
      <c r="T271" s="226"/>
      <c r="AT271" s="227" t="s">
        <v>155</v>
      </c>
      <c r="AU271" s="227" t="s">
        <v>87</v>
      </c>
      <c r="AV271" s="12" t="s">
        <v>87</v>
      </c>
      <c r="AW271" s="12" t="s">
        <v>41</v>
      </c>
      <c r="AX271" s="12" t="s">
        <v>78</v>
      </c>
      <c r="AY271" s="227" t="s">
        <v>145</v>
      </c>
    </row>
    <row r="272" spans="2:51" s="13" customFormat="1" ht="13.5">
      <c r="B272" s="228"/>
      <c r="C272" s="229"/>
      <c r="D272" s="208" t="s">
        <v>155</v>
      </c>
      <c r="E272" s="230" t="s">
        <v>34</v>
      </c>
      <c r="F272" s="231" t="s">
        <v>158</v>
      </c>
      <c r="G272" s="229"/>
      <c r="H272" s="232">
        <v>50</v>
      </c>
      <c r="I272" s="233"/>
      <c r="J272" s="229"/>
      <c r="K272" s="229"/>
      <c r="L272" s="234"/>
      <c r="M272" s="235"/>
      <c r="N272" s="236"/>
      <c r="O272" s="236"/>
      <c r="P272" s="236"/>
      <c r="Q272" s="236"/>
      <c r="R272" s="236"/>
      <c r="S272" s="236"/>
      <c r="T272" s="237"/>
      <c r="AT272" s="238" t="s">
        <v>155</v>
      </c>
      <c r="AU272" s="238" t="s">
        <v>87</v>
      </c>
      <c r="AV272" s="13" t="s">
        <v>153</v>
      </c>
      <c r="AW272" s="13" t="s">
        <v>41</v>
      </c>
      <c r="AX272" s="13" t="s">
        <v>83</v>
      </c>
      <c r="AY272" s="238" t="s">
        <v>145</v>
      </c>
    </row>
    <row r="273" spans="2:65" s="1" customFormat="1" ht="16.5" customHeight="1">
      <c r="B273" s="41"/>
      <c r="C273" s="194" t="s">
        <v>372</v>
      </c>
      <c r="D273" s="194" t="s">
        <v>148</v>
      </c>
      <c r="E273" s="195" t="s">
        <v>373</v>
      </c>
      <c r="F273" s="196" t="s">
        <v>374</v>
      </c>
      <c r="G273" s="197" t="s">
        <v>168</v>
      </c>
      <c r="H273" s="198">
        <v>250</v>
      </c>
      <c r="I273" s="199"/>
      <c r="J273" s="200">
        <f>ROUND(I273*H273,2)</f>
        <v>0</v>
      </c>
      <c r="K273" s="196" t="s">
        <v>152</v>
      </c>
      <c r="L273" s="61"/>
      <c r="M273" s="201" t="s">
        <v>34</v>
      </c>
      <c r="N273" s="202" t="s">
        <v>50</v>
      </c>
      <c r="O273" s="42"/>
      <c r="P273" s="203">
        <f>O273*H273</f>
        <v>0</v>
      </c>
      <c r="Q273" s="203">
        <v>0.00114</v>
      </c>
      <c r="R273" s="203">
        <f>Q273*H273</f>
        <v>0.285</v>
      </c>
      <c r="S273" s="203">
        <v>0</v>
      </c>
      <c r="T273" s="204">
        <f>S273*H273</f>
        <v>0</v>
      </c>
      <c r="AR273" s="23" t="s">
        <v>265</v>
      </c>
      <c r="AT273" s="23" t="s">
        <v>148</v>
      </c>
      <c r="AU273" s="23" t="s">
        <v>87</v>
      </c>
      <c r="AY273" s="23" t="s">
        <v>145</v>
      </c>
      <c r="BE273" s="205">
        <f>IF(N273="základní",J273,0)</f>
        <v>0</v>
      </c>
      <c r="BF273" s="205">
        <f>IF(N273="snížená",J273,0)</f>
        <v>0</v>
      </c>
      <c r="BG273" s="205">
        <f>IF(N273="zákl. přenesená",J273,0)</f>
        <v>0</v>
      </c>
      <c r="BH273" s="205">
        <f>IF(N273="sníž. přenesená",J273,0)</f>
        <v>0</v>
      </c>
      <c r="BI273" s="205">
        <f>IF(N273="nulová",J273,0)</f>
        <v>0</v>
      </c>
      <c r="BJ273" s="23" t="s">
        <v>87</v>
      </c>
      <c r="BK273" s="205">
        <f>ROUND(I273*H273,2)</f>
        <v>0</v>
      </c>
      <c r="BL273" s="23" t="s">
        <v>265</v>
      </c>
      <c r="BM273" s="23" t="s">
        <v>375</v>
      </c>
    </row>
    <row r="274" spans="2:47" s="1" customFormat="1" ht="67.5">
      <c r="B274" s="41"/>
      <c r="C274" s="63"/>
      <c r="D274" s="208" t="s">
        <v>170</v>
      </c>
      <c r="E274" s="63"/>
      <c r="F274" s="239" t="s">
        <v>341</v>
      </c>
      <c r="G274" s="63"/>
      <c r="H274" s="63"/>
      <c r="I274" s="165"/>
      <c r="J274" s="63"/>
      <c r="K274" s="63"/>
      <c r="L274" s="61"/>
      <c r="M274" s="240"/>
      <c r="N274" s="42"/>
      <c r="O274" s="42"/>
      <c r="P274" s="42"/>
      <c r="Q274" s="42"/>
      <c r="R274" s="42"/>
      <c r="S274" s="42"/>
      <c r="T274" s="78"/>
      <c r="AT274" s="23" t="s">
        <v>170</v>
      </c>
      <c r="AU274" s="23" t="s">
        <v>87</v>
      </c>
    </row>
    <row r="275" spans="2:51" s="11" customFormat="1" ht="13.5">
      <c r="B275" s="206"/>
      <c r="C275" s="207"/>
      <c r="D275" s="208" t="s">
        <v>155</v>
      </c>
      <c r="E275" s="209" t="s">
        <v>34</v>
      </c>
      <c r="F275" s="210" t="s">
        <v>204</v>
      </c>
      <c r="G275" s="207"/>
      <c r="H275" s="209" t="s">
        <v>34</v>
      </c>
      <c r="I275" s="211"/>
      <c r="J275" s="207"/>
      <c r="K275" s="207"/>
      <c r="L275" s="212"/>
      <c r="M275" s="213"/>
      <c r="N275" s="214"/>
      <c r="O275" s="214"/>
      <c r="P275" s="214"/>
      <c r="Q275" s="214"/>
      <c r="R275" s="214"/>
      <c r="S275" s="214"/>
      <c r="T275" s="215"/>
      <c r="AT275" s="216" t="s">
        <v>155</v>
      </c>
      <c r="AU275" s="216" t="s">
        <v>87</v>
      </c>
      <c r="AV275" s="11" t="s">
        <v>83</v>
      </c>
      <c r="AW275" s="11" t="s">
        <v>41</v>
      </c>
      <c r="AX275" s="11" t="s">
        <v>78</v>
      </c>
      <c r="AY275" s="216" t="s">
        <v>145</v>
      </c>
    </row>
    <row r="276" spans="2:51" s="12" customFormat="1" ht="13.5">
      <c r="B276" s="217"/>
      <c r="C276" s="218"/>
      <c r="D276" s="208" t="s">
        <v>155</v>
      </c>
      <c r="E276" s="219" t="s">
        <v>34</v>
      </c>
      <c r="F276" s="220" t="s">
        <v>336</v>
      </c>
      <c r="G276" s="218"/>
      <c r="H276" s="221">
        <v>250</v>
      </c>
      <c r="I276" s="222"/>
      <c r="J276" s="218"/>
      <c r="K276" s="218"/>
      <c r="L276" s="223"/>
      <c r="M276" s="224"/>
      <c r="N276" s="225"/>
      <c r="O276" s="225"/>
      <c r="P276" s="225"/>
      <c r="Q276" s="225"/>
      <c r="R276" s="225"/>
      <c r="S276" s="225"/>
      <c r="T276" s="226"/>
      <c r="AT276" s="227" t="s">
        <v>155</v>
      </c>
      <c r="AU276" s="227" t="s">
        <v>87</v>
      </c>
      <c r="AV276" s="12" t="s">
        <v>87</v>
      </c>
      <c r="AW276" s="12" t="s">
        <v>41</v>
      </c>
      <c r="AX276" s="12" t="s">
        <v>78</v>
      </c>
      <c r="AY276" s="227" t="s">
        <v>145</v>
      </c>
    </row>
    <row r="277" spans="2:51" s="13" customFormat="1" ht="13.5">
      <c r="B277" s="228"/>
      <c r="C277" s="229"/>
      <c r="D277" s="208" t="s">
        <v>155</v>
      </c>
      <c r="E277" s="230" t="s">
        <v>34</v>
      </c>
      <c r="F277" s="231" t="s">
        <v>158</v>
      </c>
      <c r="G277" s="229"/>
      <c r="H277" s="232">
        <v>250</v>
      </c>
      <c r="I277" s="233"/>
      <c r="J277" s="229"/>
      <c r="K277" s="229"/>
      <c r="L277" s="234"/>
      <c r="M277" s="235"/>
      <c r="N277" s="236"/>
      <c r="O277" s="236"/>
      <c r="P277" s="236"/>
      <c r="Q277" s="236"/>
      <c r="R277" s="236"/>
      <c r="S277" s="236"/>
      <c r="T277" s="237"/>
      <c r="AT277" s="238" t="s">
        <v>155</v>
      </c>
      <c r="AU277" s="238" t="s">
        <v>87</v>
      </c>
      <c r="AV277" s="13" t="s">
        <v>153</v>
      </c>
      <c r="AW277" s="13" t="s">
        <v>41</v>
      </c>
      <c r="AX277" s="13" t="s">
        <v>83</v>
      </c>
      <c r="AY277" s="238" t="s">
        <v>145</v>
      </c>
    </row>
    <row r="278" spans="2:65" s="1" customFormat="1" ht="16.5" customHeight="1">
      <c r="B278" s="41"/>
      <c r="C278" s="194" t="s">
        <v>376</v>
      </c>
      <c r="D278" s="194" t="s">
        <v>148</v>
      </c>
      <c r="E278" s="195" t="s">
        <v>377</v>
      </c>
      <c r="F278" s="196" t="s">
        <v>378</v>
      </c>
      <c r="G278" s="197" t="s">
        <v>168</v>
      </c>
      <c r="H278" s="198">
        <v>220</v>
      </c>
      <c r="I278" s="199"/>
      <c r="J278" s="200">
        <f>ROUND(I278*H278,2)</f>
        <v>0</v>
      </c>
      <c r="K278" s="196" t="s">
        <v>152</v>
      </c>
      <c r="L278" s="61"/>
      <c r="M278" s="201" t="s">
        <v>34</v>
      </c>
      <c r="N278" s="202" t="s">
        <v>50</v>
      </c>
      <c r="O278" s="42"/>
      <c r="P278" s="203">
        <f>O278*H278</f>
        <v>0</v>
      </c>
      <c r="Q278" s="203">
        <v>0.00246</v>
      </c>
      <c r="R278" s="203">
        <f>Q278*H278</f>
        <v>0.5412</v>
      </c>
      <c r="S278" s="203">
        <v>0</v>
      </c>
      <c r="T278" s="204">
        <f>S278*H278</f>
        <v>0</v>
      </c>
      <c r="AR278" s="23" t="s">
        <v>265</v>
      </c>
      <c r="AT278" s="23" t="s">
        <v>148</v>
      </c>
      <c r="AU278" s="23" t="s">
        <v>87</v>
      </c>
      <c r="AY278" s="23" t="s">
        <v>145</v>
      </c>
      <c r="BE278" s="205">
        <f>IF(N278="základní",J278,0)</f>
        <v>0</v>
      </c>
      <c r="BF278" s="205">
        <f>IF(N278="snížená",J278,0)</f>
        <v>0</v>
      </c>
      <c r="BG278" s="205">
        <f>IF(N278="zákl. přenesená",J278,0)</f>
        <v>0</v>
      </c>
      <c r="BH278" s="205">
        <f>IF(N278="sníž. přenesená",J278,0)</f>
        <v>0</v>
      </c>
      <c r="BI278" s="205">
        <f>IF(N278="nulová",J278,0)</f>
        <v>0</v>
      </c>
      <c r="BJ278" s="23" t="s">
        <v>87</v>
      </c>
      <c r="BK278" s="205">
        <f>ROUND(I278*H278,2)</f>
        <v>0</v>
      </c>
      <c r="BL278" s="23" t="s">
        <v>265</v>
      </c>
      <c r="BM278" s="23" t="s">
        <v>379</v>
      </c>
    </row>
    <row r="279" spans="2:47" s="1" customFormat="1" ht="67.5">
      <c r="B279" s="41"/>
      <c r="C279" s="63"/>
      <c r="D279" s="208" t="s">
        <v>170</v>
      </c>
      <c r="E279" s="63"/>
      <c r="F279" s="239" t="s">
        <v>341</v>
      </c>
      <c r="G279" s="63"/>
      <c r="H279" s="63"/>
      <c r="I279" s="165"/>
      <c r="J279" s="63"/>
      <c r="K279" s="63"/>
      <c r="L279" s="61"/>
      <c r="M279" s="240"/>
      <c r="N279" s="42"/>
      <c r="O279" s="42"/>
      <c r="P279" s="42"/>
      <c r="Q279" s="42"/>
      <c r="R279" s="42"/>
      <c r="S279" s="42"/>
      <c r="T279" s="78"/>
      <c r="AT279" s="23" t="s">
        <v>170</v>
      </c>
      <c r="AU279" s="23" t="s">
        <v>87</v>
      </c>
    </row>
    <row r="280" spans="2:51" s="11" customFormat="1" ht="13.5">
      <c r="B280" s="206"/>
      <c r="C280" s="207"/>
      <c r="D280" s="208" t="s">
        <v>155</v>
      </c>
      <c r="E280" s="209" t="s">
        <v>34</v>
      </c>
      <c r="F280" s="210" t="s">
        <v>204</v>
      </c>
      <c r="G280" s="207"/>
      <c r="H280" s="209" t="s">
        <v>34</v>
      </c>
      <c r="I280" s="211"/>
      <c r="J280" s="207"/>
      <c r="K280" s="207"/>
      <c r="L280" s="212"/>
      <c r="M280" s="213"/>
      <c r="N280" s="214"/>
      <c r="O280" s="214"/>
      <c r="P280" s="214"/>
      <c r="Q280" s="214"/>
      <c r="R280" s="214"/>
      <c r="S280" s="214"/>
      <c r="T280" s="215"/>
      <c r="AT280" s="216" t="s">
        <v>155</v>
      </c>
      <c r="AU280" s="216" t="s">
        <v>87</v>
      </c>
      <c r="AV280" s="11" t="s">
        <v>83</v>
      </c>
      <c r="AW280" s="11" t="s">
        <v>41</v>
      </c>
      <c r="AX280" s="11" t="s">
        <v>78</v>
      </c>
      <c r="AY280" s="216" t="s">
        <v>145</v>
      </c>
    </row>
    <row r="281" spans="2:51" s="12" customFormat="1" ht="13.5">
      <c r="B281" s="217"/>
      <c r="C281" s="218"/>
      <c r="D281" s="208" t="s">
        <v>155</v>
      </c>
      <c r="E281" s="219" t="s">
        <v>34</v>
      </c>
      <c r="F281" s="220" t="s">
        <v>320</v>
      </c>
      <c r="G281" s="218"/>
      <c r="H281" s="221">
        <v>220</v>
      </c>
      <c r="I281" s="222"/>
      <c r="J281" s="218"/>
      <c r="K281" s="218"/>
      <c r="L281" s="223"/>
      <c r="M281" s="224"/>
      <c r="N281" s="225"/>
      <c r="O281" s="225"/>
      <c r="P281" s="225"/>
      <c r="Q281" s="225"/>
      <c r="R281" s="225"/>
      <c r="S281" s="225"/>
      <c r="T281" s="226"/>
      <c r="AT281" s="227" t="s">
        <v>155</v>
      </c>
      <c r="AU281" s="227" t="s">
        <v>87</v>
      </c>
      <c r="AV281" s="12" t="s">
        <v>87</v>
      </c>
      <c r="AW281" s="12" t="s">
        <v>41</v>
      </c>
      <c r="AX281" s="12" t="s">
        <v>78</v>
      </c>
      <c r="AY281" s="227" t="s">
        <v>145</v>
      </c>
    </row>
    <row r="282" spans="2:51" s="13" customFormat="1" ht="13.5">
      <c r="B282" s="228"/>
      <c r="C282" s="229"/>
      <c r="D282" s="208" t="s">
        <v>155</v>
      </c>
      <c r="E282" s="230" t="s">
        <v>34</v>
      </c>
      <c r="F282" s="231" t="s">
        <v>158</v>
      </c>
      <c r="G282" s="229"/>
      <c r="H282" s="232">
        <v>220</v>
      </c>
      <c r="I282" s="233"/>
      <c r="J282" s="229"/>
      <c r="K282" s="229"/>
      <c r="L282" s="234"/>
      <c r="M282" s="235"/>
      <c r="N282" s="236"/>
      <c r="O282" s="236"/>
      <c r="P282" s="236"/>
      <c r="Q282" s="236"/>
      <c r="R282" s="236"/>
      <c r="S282" s="236"/>
      <c r="T282" s="237"/>
      <c r="AT282" s="238" t="s">
        <v>155</v>
      </c>
      <c r="AU282" s="238" t="s">
        <v>87</v>
      </c>
      <c r="AV282" s="13" t="s">
        <v>153</v>
      </c>
      <c r="AW282" s="13" t="s">
        <v>41</v>
      </c>
      <c r="AX282" s="13" t="s">
        <v>83</v>
      </c>
      <c r="AY282" s="238" t="s">
        <v>145</v>
      </c>
    </row>
    <row r="283" spans="2:65" s="1" customFormat="1" ht="16.5" customHeight="1">
      <c r="B283" s="41"/>
      <c r="C283" s="194" t="s">
        <v>380</v>
      </c>
      <c r="D283" s="194" t="s">
        <v>148</v>
      </c>
      <c r="E283" s="195" t="s">
        <v>381</v>
      </c>
      <c r="F283" s="196" t="s">
        <v>382</v>
      </c>
      <c r="G283" s="197" t="s">
        <v>168</v>
      </c>
      <c r="H283" s="198">
        <v>240</v>
      </c>
      <c r="I283" s="199"/>
      <c r="J283" s="200">
        <f>ROUND(I283*H283,2)</f>
        <v>0</v>
      </c>
      <c r="K283" s="196" t="s">
        <v>152</v>
      </c>
      <c r="L283" s="61"/>
      <c r="M283" s="201" t="s">
        <v>34</v>
      </c>
      <c r="N283" s="202" t="s">
        <v>50</v>
      </c>
      <c r="O283" s="42"/>
      <c r="P283" s="203">
        <f>O283*H283</f>
        <v>0</v>
      </c>
      <c r="Q283" s="203">
        <v>0.00468</v>
      </c>
      <c r="R283" s="203">
        <f>Q283*H283</f>
        <v>1.1232</v>
      </c>
      <c r="S283" s="203">
        <v>0</v>
      </c>
      <c r="T283" s="204">
        <f>S283*H283</f>
        <v>0</v>
      </c>
      <c r="AR283" s="23" t="s">
        <v>265</v>
      </c>
      <c r="AT283" s="23" t="s">
        <v>148</v>
      </c>
      <c r="AU283" s="23" t="s">
        <v>87</v>
      </c>
      <c r="AY283" s="23" t="s">
        <v>145</v>
      </c>
      <c r="BE283" s="205">
        <f>IF(N283="základní",J283,0)</f>
        <v>0</v>
      </c>
      <c r="BF283" s="205">
        <f>IF(N283="snížená",J283,0)</f>
        <v>0</v>
      </c>
      <c r="BG283" s="205">
        <f>IF(N283="zákl. přenesená",J283,0)</f>
        <v>0</v>
      </c>
      <c r="BH283" s="205">
        <f>IF(N283="sníž. přenesená",J283,0)</f>
        <v>0</v>
      </c>
      <c r="BI283" s="205">
        <f>IF(N283="nulová",J283,0)</f>
        <v>0</v>
      </c>
      <c r="BJ283" s="23" t="s">
        <v>87</v>
      </c>
      <c r="BK283" s="205">
        <f>ROUND(I283*H283,2)</f>
        <v>0</v>
      </c>
      <c r="BL283" s="23" t="s">
        <v>265</v>
      </c>
      <c r="BM283" s="23" t="s">
        <v>383</v>
      </c>
    </row>
    <row r="284" spans="2:47" s="1" customFormat="1" ht="67.5">
      <c r="B284" s="41"/>
      <c r="C284" s="63"/>
      <c r="D284" s="208" t="s">
        <v>170</v>
      </c>
      <c r="E284" s="63"/>
      <c r="F284" s="239" t="s">
        <v>341</v>
      </c>
      <c r="G284" s="63"/>
      <c r="H284" s="63"/>
      <c r="I284" s="165"/>
      <c r="J284" s="63"/>
      <c r="K284" s="63"/>
      <c r="L284" s="61"/>
      <c r="M284" s="240"/>
      <c r="N284" s="42"/>
      <c r="O284" s="42"/>
      <c r="P284" s="42"/>
      <c r="Q284" s="42"/>
      <c r="R284" s="42"/>
      <c r="S284" s="42"/>
      <c r="T284" s="78"/>
      <c r="AT284" s="23" t="s">
        <v>170</v>
      </c>
      <c r="AU284" s="23" t="s">
        <v>87</v>
      </c>
    </row>
    <row r="285" spans="2:51" s="11" customFormat="1" ht="13.5">
      <c r="B285" s="206"/>
      <c r="C285" s="207"/>
      <c r="D285" s="208" t="s">
        <v>155</v>
      </c>
      <c r="E285" s="209" t="s">
        <v>34</v>
      </c>
      <c r="F285" s="210" t="s">
        <v>204</v>
      </c>
      <c r="G285" s="207"/>
      <c r="H285" s="209" t="s">
        <v>34</v>
      </c>
      <c r="I285" s="211"/>
      <c r="J285" s="207"/>
      <c r="K285" s="207"/>
      <c r="L285" s="212"/>
      <c r="M285" s="213"/>
      <c r="N285" s="214"/>
      <c r="O285" s="214"/>
      <c r="P285" s="214"/>
      <c r="Q285" s="214"/>
      <c r="R285" s="214"/>
      <c r="S285" s="214"/>
      <c r="T285" s="215"/>
      <c r="AT285" s="216" t="s">
        <v>155</v>
      </c>
      <c r="AU285" s="216" t="s">
        <v>87</v>
      </c>
      <c r="AV285" s="11" t="s">
        <v>83</v>
      </c>
      <c r="AW285" s="11" t="s">
        <v>41</v>
      </c>
      <c r="AX285" s="11" t="s">
        <v>78</v>
      </c>
      <c r="AY285" s="216" t="s">
        <v>145</v>
      </c>
    </row>
    <row r="286" spans="2:51" s="12" customFormat="1" ht="13.5">
      <c r="B286" s="217"/>
      <c r="C286" s="218"/>
      <c r="D286" s="208" t="s">
        <v>155</v>
      </c>
      <c r="E286" s="219" t="s">
        <v>34</v>
      </c>
      <c r="F286" s="220" t="s">
        <v>384</v>
      </c>
      <c r="G286" s="218"/>
      <c r="H286" s="221">
        <v>240</v>
      </c>
      <c r="I286" s="222"/>
      <c r="J286" s="218"/>
      <c r="K286" s="218"/>
      <c r="L286" s="223"/>
      <c r="M286" s="224"/>
      <c r="N286" s="225"/>
      <c r="O286" s="225"/>
      <c r="P286" s="225"/>
      <c r="Q286" s="225"/>
      <c r="R286" s="225"/>
      <c r="S286" s="225"/>
      <c r="T286" s="226"/>
      <c r="AT286" s="227" t="s">
        <v>155</v>
      </c>
      <c r="AU286" s="227" t="s">
        <v>87</v>
      </c>
      <c r="AV286" s="12" t="s">
        <v>87</v>
      </c>
      <c r="AW286" s="12" t="s">
        <v>41</v>
      </c>
      <c r="AX286" s="12" t="s">
        <v>78</v>
      </c>
      <c r="AY286" s="227" t="s">
        <v>145</v>
      </c>
    </row>
    <row r="287" spans="2:51" s="13" customFormat="1" ht="13.5">
      <c r="B287" s="228"/>
      <c r="C287" s="229"/>
      <c r="D287" s="208" t="s">
        <v>155</v>
      </c>
      <c r="E287" s="230" t="s">
        <v>34</v>
      </c>
      <c r="F287" s="231" t="s">
        <v>158</v>
      </c>
      <c r="G287" s="229"/>
      <c r="H287" s="232">
        <v>240</v>
      </c>
      <c r="I287" s="233"/>
      <c r="J287" s="229"/>
      <c r="K287" s="229"/>
      <c r="L287" s="234"/>
      <c r="M287" s="235"/>
      <c r="N287" s="236"/>
      <c r="O287" s="236"/>
      <c r="P287" s="236"/>
      <c r="Q287" s="236"/>
      <c r="R287" s="236"/>
      <c r="S287" s="236"/>
      <c r="T287" s="237"/>
      <c r="AT287" s="238" t="s">
        <v>155</v>
      </c>
      <c r="AU287" s="238" t="s">
        <v>87</v>
      </c>
      <c r="AV287" s="13" t="s">
        <v>153</v>
      </c>
      <c r="AW287" s="13" t="s">
        <v>41</v>
      </c>
      <c r="AX287" s="13" t="s">
        <v>83</v>
      </c>
      <c r="AY287" s="238" t="s">
        <v>145</v>
      </c>
    </row>
    <row r="288" spans="2:65" s="1" customFormat="1" ht="16.5" customHeight="1">
      <c r="B288" s="41"/>
      <c r="C288" s="194" t="s">
        <v>385</v>
      </c>
      <c r="D288" s="194" t="s">
        <v>148</v>
      </c>
      <c r="E288" s="195" t="s">
        <v>386</v>
      </c>
      <c r="F288" s="196" t="s">
        <v>387</v>
      </c>
      <c r="G288" s="197" t="s">
        <v>168</v>
      </c>
      <c r="H288" s="198">
        <v>120</v>
      </c>
      <c r="I288" s="199"/>
      <c r="J288" s="200">
        <f>ROUND(I288*H288,2)</f>
        <v>0</v>
      </c>
      <c r="K288" s="196" t="s">
        <v>152</v>
      </c>
      <c r="L288" s="61"/>
      <c r="M288" s="201" t="s">
        <v>34</v>
      </c>
      <c r="N288" s="202" t="s">
        <v>50</v>
      </c>
      <c r="O288" s="42"/>
      <c r="P288" s="203">
        <f>O288*H288</f>
        <v>0</v>
      </c>
      <c r="Q288" s="203">
        <v>0.00599</v>
      </c>
      <c r="R288" s="203">
        <f>Q288*H288</f>
        <v>0.7188</v>
      </c>
      <c r="S288" s="203">
        <v>0</v>
      </c>
      <c r="T288" s="204">
        <f>S288*H288</f>
        <v>0</v>
      </c>
      <c r="AR288" s="23" t="s">
        <v>265</v>
      </c>
      <c r="AT288" s="23" t="s">
        <v>148</v>
      </c>
      <c r="AU288" s="23" t="s">
        <v>87</v>
      </c>
      <c r="AY288" s="23" t="s">
        <v>145</v>
      </c>
      <c r="BE288" s="205">
        <f>IF(N288="základní",J288,0)</f>
        <v>0</v>
      </c>
      <c r="BF288" s="205">
        <f>IF(N288="snížená",J288,0)</f>
        <v>0</v>
      </c>
      <c r="BG288" s="205">
        <f>IF(N288="zákl. přenesená",J288,0)</f>
        <v>0</v>
      </c>
      <c r="BH288" s="205">
        <f>IF(N288="sníž. přenesená",J288,0)</f>
        <v>0</v>
      </c>
      <c r="BI288" s="205">
        <f>IF(N288="nulová",J288,0)</f>
        <v>0</v>
      </c>
      <c r="BJ288" s="23" t="s">
        <v>87</v>
      </c>
      <c r="BK288" s="205">
        <f>ROUND(I288*H288,2)</f>
        <v>0</v>
      </c>
      <c r="BL288" s="23" t="s">
        <v>265</v>
      </c>
      <c r="BM288" s="23" t="s">
        <v>388</v>
      </c>
    </row>
    <row r="289" spans="2:47" s="1" customFormat="1" ht="67.5">
      <c r="B289" s="41"/>
      <c r="C289" s="63"/>
      <c r="D289" s="208" t="s">
        <v>170</v>
      </c>
      <c r="E289" s="63"/>
      <c r="F289" s="239" t="s">
        <v>341</v>
      </c>
      <c r="G289" s="63"/>
      <c r="H289" s="63"/>
      <c r="I289" s="165"/>
      <c r="J289" s="63"/>
      <c r="K289" s="63"/>
      <c r="L289" s="61"/>
      <c r="M289" s="240"/>
      <c r="N289" s="42"/>
      <c r="O289" s="42"/>
      <c r="P289" s="42"/>
      <c r="Q289" s="42"/>
      <c r="R289" s="42"/>
      <c r="S289" s="42"/>
      <c r="T289" s="78"/>
      <c r="AT289" s="23" t="s">
        <v>170</v>
      </c>
      <c r="AU289" s="23" t="s">
        <v>87</v>
      </c>
    </row>
    <row r="290" spans="2:51" s="11" customFormat="1" ht="13.5">
      <c r="B290" s="206"/>
      <c r="C290" s="207"/>
      <c r="D290" s="208" t="s">
        <v>155</v>
      </c>
      <c r="E290" s="209" t="s">
        <v>34</v>
      </c>
      <c r="F290" s="210" t="s">
        <v>204</v>
      </c>
      <c r="G290" s="207"/>
      <c r="H290" s="209" t="s">
        <v>34</v>
      </c>
      <c r="I290" s="211"/>
      <c r="J290" s="207"/>
      <c r="K290" s="207"/>
      <c r="L290" s="212"/>
      <c r="M290" s="213"/>
      <c r="N290" s="214"/>
      <c r="O290" s="214"/>
      <c r="P290" s="214"/>
      <c r="Q290" s="214"/>
      <c r="R290" s="214"/>
      <c r="S290" s="214"/>
      <c r="T290" s="215"/>
      <c r="AT290" s="216" t="s">
        <v>155</v>
      </c>
      <c r="AU290" s="216" t="s">
        <v>87</v>
      </c>
      <c r="AV290" s="11" t="s">
        <v>83</v>
      </c>
      <c r="AW290" s="11" t="s">
        <v>41</v>
      </c>
      <c r="AX290" s="11" t="s">
        <v>78</v>
      </c>
      <c r="AY290" s="216" t="s">
        <v>145</v>
      </c>
    </row>
    <row r="291" spans="2:51" s="12" customFormat="1" ht="13.5">
      <c r="B291" s="217"/>
      <c r="C291" s="218"/>
      <c r="D291" s="208" t="s">
        <v>155</v>
      </c>
      <c r="E291" s="219" t="s">
        <v>34</v>
      </c>
      <c r="F291" s="220" t="s">
        <v>389</v>
      </c>
      <c r="G291" s="218"/>
      <c r="H291" s="221">
        <v>120</v>
      </c>
      <c r="I291" s="222"/>
      <c r="J291" s="218"/>
      <c r="K291" s="218"/>
      <c r="L291" s="223"/>
      <c r="M291" s="224"/>
      <c r="N291" s="225"/>
      <c r="O291" s="225"/>
      <c r="P291" s="225"/>
      <c r="Q291" s="225"/>
      <c r="R291" s="225"/>
      <c r="S291" s="225"/>
      <c r="T291" s="226"/>
      <c r="AT291" s="227" t="s">
        <v>155</v>
      </c>
      <c r="AU291" s="227" t="s">
        <v>87</v>
      </c>
      <c r="AV291" s="12" t="s">
        <v>87</v>
      </c>
      <c r="AW291" s="12" t="s">
        <v>41</v>
      </c>
      <c r="AX291" s="12" t="s">
        <v>78</v>
      </c>
      <c r="AY291" s="227" t="s">
        <v>145</v>
      </c>
    </row>
    <row r="292" spans="2:51" s="13" customFormat="1" ht="13.5">
      <c r="B292" s="228"/>
      <c r="C292" s="229"/>
      <c r="D292" s="208" t="s">
        <v>155</v>
      </c>
      <c r="E292" s="230" t="s">
        <v>34</v>
      </c>
      <c r="F292" s="231" t="s">
        <v>158</v>
      </c>
      <c r="G292" s="229"/>
      <c r="H292" s="232">
        <v>120</v>
      </c>
      <c r="I292" s="233"/>
      <c r="J292" s="229"/>
      <c r="K292" s="229"/>
      <c r="L292" s="234"/>
      <c r="M292" s="235"/>
      <c r="N292" s="236"/>
      <c r="O292" s="236"/>
      <c r="P292" s="236"/>
      <c r="Q292" s="236"/>
      <c r="R292" s="236"/>
      <c r="S292" s="236"/>
      <c r="T292" s="237"/>
      <c r="AT292" s="238" t="s">
        <v>155</v>
      </c>
      <c r="AU292" s="238" t="s">
        <v>87</v>
      </c>
      <c r="AV292" s="13" t="s">
        <v>153</v>
      </c>
      <c r="AW292" s="13" t="s">
        <v>41</v>
      </c>
      <c r="AX292" s="13" t="s">
        <v>83</v>
      </c>
      <c r="AY292" s="238" t="s">
        <v>145</v>
      </c>
    </row>
    <row r="293" spans="2:65" s="1" customFormat="1" ht="16.5" customHeight="1">
      <c r="B293" s="41"/>
      <c r="C293" s="241" t="s">
        <v>390</v>
      </c>
      <c r="D293" s="241" t="s">
        <v>391</v>
      </c>
      <c r="E293" s="242" t="s">
        <v>392</v>
      </c>
      <c r="F293" s="243" t="s">
        <v>393</v>
      </c>
      <c r="G293" s="244" t="s">
        <v>151</v>
      </c>
      <c r="H293" s="245">
        <v>200</v>
      </c>
      <c r="I293" s="246"/>
      <c r="J293" s="247">
        <f>ROUND(I293*H293,2)</f>
        <v>0</v>
      </c>
      <c r="K293" s="243" t="s">
        <v>34</v>
      </c>
      <c r="L293" s="248"/>
      <c r="M293" s="249" t="s">
        <v>34</v>
      </c>
      <c r="N293" s="250" t="s">
        <v>50</v>
      </c>
      <c r="O293" s="42"/>
      <c r="P293" s="203">
        <f>O293*H293</f>
        <v>0</v>
      </c>
      <c r="Q293" s="203">
        <v>0.001</v>
      </c>
      <c r="R293" s="203">
        <f>Q293*H293</f>
        <v>0.2</v>
      </c>
      <c r="S293" s="203">
        <v>0</v>
      </c>
      <c r="T293" s="204">
        <f>S293*H293</f>
        <v>0</v>
      </c>
      <c r="AR293" s="23" t="s">
        <v>347</v>
      </c>
      <c r="AT293" s="23" t="s">
        <v>391</v>
      </c>
      <c r="AU293" s="23" t="s">
        <v>87</v>
      </c>
      <c r="AY293" s="23" t="s">
        <v>145</v>
      </c>
      <c r="BE293" s="205">
        <f>IF(N293="základní",J293,0)</f>
        <v>0</v>
      </c>
      <c r="BF293" s="205">
        <f>IF(N293="snížená",J293,0)</f>
        <v>0</v>
      </c>
      <c r="BG293" s="205">
        <f>IF(N293="zákl. přenesená",J293,0)</f>
        <v>0</v>
      </c>
      <c r="BH293" s="205">
        <f>IF(N293="sníž. přenesená",J293,0)</f>
        <v>0</v>
      </c>
      <c r="BI293" s="205">
        <f>IF(N293="nulová",J293,0)</f>
        <v>0</v>
      </c>
      <c r="BJ293" s="23" t="s">
        <v>87</v>
      </c>
      <c r="BK293" s="205">
        <f>ROUND(I293*H293,2)</f>
        <v>0</v>
      </c>
      <c r="BL293" s="23" t="s">
        <v>265</v>
      </c>
      <c r="BM293" s="23" t="s">
        <v>394</v>
      </c>
    </row>
    <row r="294" spans="2:65" s="1" customFormat="1" ht="25.5" customHeight="1">
      <c r="B294" s="41"/>
      <c r="C294" s="194" t="s">
        <v>395</v>
      </c>
      <c r="D294" s="194" t="s">
        <v>148</v>
      </c>
      <c r="E294" s="195" t="s">
        <v>396</v>
      </c>
      <c r="F294" s="196" t="s">
        <v>397</v>
      </c>
      <c r="G294" s="197" t="s">
        <v>151</v>
      </c>
      <c r="H294" s="198">
        <v>99</v>
      </c>
      <c r="I294" s="199"/>
      <c r="J294" s="200">
        <f>ROUND(I294*H294,2)</f>
        <v>0</v>
      </c>
      <c r="K294" s="196" t="s">
        <v>152</v>
      </c>
      <c r="L294" s="61"/>
      <c r="M294" s="201" t="s">
        <v>34</v>
      </c>
      <c r="N294" s="202" t="s">
        <v>50</v>
      </c>
      <c r="O294" s="42"/>
      <c r="P294" s="203">
        <f>O294*H294</f>
        <v>0</v>
      </c>
      <c r="Q294" s="203">
        <v>0</v>
      </c>
      <c r="R294" s="203">
        <f>Q294*H294</f>
        <v>0</v>
      </c>
      <c r="S294" s="203">
        <v>0</v>
      </c>
      <c r="T294" s="204">
        <f>S294*H294</f>
        <v>0</v>
      </c>
      <c r="AR294" s="23" t="s">
        <v>265</v>
      </c>
      <c r="AT294" s="23" t="s">
        <v>148</v>
      </c>
      <c r="AU294" s="23" t="s">
        <v>87</v>
      </c>
      <c r="AY294" s="23" t="s">
        <v>145</v>
      </c>
      <c r="BE294" s="205">
        <f>IF(N294="základní",J294,0)</f>
        <v>0</v>
      </c>
      <c r="BF294" s="205">
        <f>IF(N294="snížená",J294,0)</f>
        <v>0</v>
      </c>
      <c r="BG294" s="205">
        <f>IF(N294="zákl. přenesená",J294,0)</f>
        <v>0</v>
      </c>
      <c r="BH294" s="205">
        <f>IF(N294="sníž. přenesená",J294,0)</f>
        <v>0</v>
      </c>
      <c r="BI294" s="205">
        <f>IF(N294="nulová",J294,0)</f>
        <v>0</v>
      </c>
      <c r="BJ294" s="23" t="s">
        <v>87</v>
      </c>
      <c r="BK294" s="205">
        <f>ROUND(I294*H294,2)</f>
        <v>0</v>
      </c>
      <c r="BL294" s="23" t="s">
        <v>265</v>
      </c>
      <c r="BM294" s="23" t="s">
        <v>398</v>
      </c>
    </row>
    <row r="295" spans="2:47" s="1" customFormat="1" ht="54">
      <c r="B295" s="41"/>
      <c r="C295" s="63"/>
      <c r="D295" s="208" t="s">
        <v>170</v>
      </c>
      <c r="E295" s="63"/>
      <c r="F295" s="239" t="s">
        <v>399</v>
      </c>
      <c r="G295" s="63"/>
      <c r="H295" s="63"/>
      <c r="I295" s="165"/>
      <c r="J295" s="63"/>
      <c r="K295" s="63"/>
      <c r="L295" s="61"/>
      <c r="M295" s="240"/>
      <c r="N295" s="42"/>
      <c r="O295" s="42"/>
      <c r="P295" s="42"/>
      <c r="Q295" s="42"/>
      <c r="R295" s="42"/>
      <c r="S295" s="42"/>
      <c r="T295" s="78"/>
      <c r="AT295" s="23" t="s">
        <v>170</v>
      </c>
      <c r="AU295" s="23" t="s">
        <v>87</v>
      </c>
    </row>
    <row r="296" spans="2:51" s="11" customFormat="1" ht="13.5">
      <c r="B296" s="206"/>
      <c r="C296" s="207"/>
      <c r="D296" s="208" t="s">
        <v>155</v>
      </c>
      <c r="E296" s="209" t="s">
        <v>34</v>
      </c>
      <c r="F296" s="210" t="s">
        <v>204</v>
      </c>
      <c r="G296" s="207"/>
      <c r="H296" s="209" t="s">
        <v>34</v>
      </c>
      <c r="I296" s="211"/>
      <c r="J296" s="207"/>
      <c r="K296" s="207"/>
      <c r="L296" s="212"/>
      <c r="M296" s="213"/>
      <c r="N296" s="214"/>
      <c r="O296" s="214"/>
      <c r="P296" s="214"/>
      <c r="Q296" s="214"/>
      <c r="R296" s="214"/>
      <c r="S296" s="214"/>
      <c r="T296" s="215"/>
      <c r="AT296" s="216" t="s">
        <v>155</v>
      </c>
      <c r="AU296" s="216" t="s">
        <v>87</v>
      </c>
      <c r="AV296" s="11" t="s">
        <v>83</v>
      </c>
      <c r="AW296" s="11" t="s">
        <v>41</v>
      </c>
      <c r="AX296" s="11" t="s">
        <v>78</v>
      </c>
      <c r="AY296" s="216" t="s">
        <v>145</v>
      </c>
    </row>
    <row r="297" spans="2:51" s="12" customFormat="1" ht="13.5">
      <c r="B297" s="217"/>
      <c r="C297" s="218"/>
      <c r="D297" s="208" t="s">
        <v>155</v>
      </c>
      <c r="E297" s="219" t="s">
        <v>34</v>
      </c>
      <c r="F297" s="220" t="s">
        <v>400</v>
      </c>
      <c r="G297" s="218"/>
      <c r="H297" s="221">
        <v>99</v>
      </c>
      <c r="I297" s="222"/>
      <c r="J297" s="218"/>
      <c r="K297" s="218"/>
      <c r="L297" s="223"/>
      <c r="M297" s="224"/>
      <c r="N297" s="225"/>
      <c r="O297" s="225"/>
      <c r="P297" s="225"/>
      <c r="Q297" s="225"/>
      <c r="R297" s="225"/>
      <c r="S297" s="225"/>
      <c r="T297" s="226"/>
      <c r="AT297" s="227" t="s">
        <v>155</v>
      </c>
      <c r="AU297" s="227" t="s">
        <v>87</v>
      </c>
      <c r="AV297" s="12" t="s">
        <v>87</v>
      </c>
      <c r="AW297" s="12" t="s">
        <v>41</v>
      </c>
      <c r="AX297" s="12" t="s">
        <v>78</v>
      </c>
      <c r="AY297" s="227" t="s">
        <v>145</v>
      </c>
    </row>
    <row r="298" spans="2:51" s="13" customFormat="1" ht="13.5">
      <c r="B298" s="228"/>
      <c r="C298" s="229"/>
      <c r="D298" s="208" t="s">
        <v>155</v>
      </c>
      <c r="E298" s="230" t="s">
        <v>34</v>
      </c>
      <c r="F298" s="231" t="s">
        <v>158</v>
      </c>
      <c r="G298" s="229"/>
      <c r="H298" s="232">
        <v>99</v>
      </c>
      <c r="I298" s="233"/>
      <c r="J298" s="229"/>
      <c r="K298" s="229"/>
      <c r="L298" s="234"/>
      <c r="M298" s="235"/>
      <c r="N298" s="236"/>
      <c r="O298" s="236"/>
      <c r="P298" s="236"/>
      <c r="Q298" s="236"/>
      <c r="R298" s="236"/>
      <c r="S298" s="236"/>
      <c r="T298" s="237"/>
      <c r="AT298" s="238" t="s">
        <v>155</v>
      </c>
      <c r="AU298" s="238" t="s">
        <v>87</v>
      </c>
      <c r="AV298" s="13" t="s">
        <v>153</v>
      </c>
      <c r="AW298" s="13" t="s">
        <v>41</v>
      </c>
      <c r="AX298" s="13" t="s">
        <v>83</v>
      </c>
      <c r="AY298" s="238" t="s">
        <v>145</v>
      </c>
    </row>
    <row r="299" spans="2:65" s="1" customFormat="1" ht="25.5" customHeight="1">
      <c r="B299" s="41"/>
      <c r="C299" s="194" t="s">
        <v>401</v>
      </c>
      <c r="D299" s="194" t="s">
        <v>148</v>
      </c>
      <c r="E299" s="195" t="s">
        <v>402</v>
      </c>
      <c r="F299" s="196" t="s">
        <v>403</v>
      </c>
      <c r="G299" s="197" t="s">
        <v>151</v>
      </c>
      <c r="H299" s="198">
        <v>191</v>
      </c>
      <c r="I299" s="199"/>
      <c r="J299" s="200">
        <f>ROUND(I299*H299,2)</f>
        <v>0</v>
      </c>
      <c r="K299" s="196" t="s">
        <v>152</v>
      </c>
      <c r="L299" s="61"/>
      <c r="M299" s="201" t="s">
        <v>34</v>
      </c>
      <c r="N299" s="202" t="s">
        <v>50</v>
      </c>
      <c r="O299" s="42"/>
      <c r="P299" s="203">
        <f>O299*H299</f>
        <v>0</v>
      </c>
      <c r="Q299" s="203">
        <v>0</v>
      </c>
      <c r="R299" s="203">
        <f>Q299*H299</f>
        <v>0</v>
      </c>
      <c r="S299" s="203">
        <v>0</v>
      </c>
      <c r="T299" s="204">
        <f>S299*H299</f>
        <v>0</v>
      </c>
      <c r="AR299" s="23" t="s">
        <v>265</v>
      </c>
      <c r="AT299" s="23" t="s">
        <v>148</v>
      </c>
      <c r="AU299" s="23" t="s">
        <v>87</v>
      </c>
      <c r="AY299" s="23" t="s">
        <v>145</v>
      </c>
      <c r="BE299" s="205">
        <f>IF(N299="základní",J299,0)</f>
        <v>0</v>
      </c>
      <c r="BF299" s="205">
        <f>IF(N299="snížená",J299,0)</f>
        <v>0</v>
      </c>
      <c r="BG299" s="205">
        <f>IF(N299="zákl. přenesená",J299,0)</f>
        <v>0</v>
      </c>
      <c r="BH299" s="205">
        <f>IF(N299="sníž. přenesená",J299,0)</f>
        <v>0</v>
      </c>
      <c r="BI299" s="205">
        <f>IF(N299="nulová",J299,0)</f>
        <v>0</v>
      </c>
      <c r="BJ299" s="23" t="s">
        <v>87</v>
      </c>
      <c r="BK299" s="205">
        <f>ROUND(I299*H299,2)</f>
        <v>0</v>
      </c>
      <c r="BL299" s="23" t="s">
        <v>265</v>
      </c>
      <c r="BM299" s="23" t="s">
        <v>404</v>
      </c>
    </row>
    <row r="300" spans="2:47" s="1" customFormat="1" ht="54">
      <c r="B300" s="41"/>
      <c r="C300" s="63"/>
      <c r="D300" s="208" t="s">
        <v>170</v>
      </c>
      <c r="E300" s="63"/>
      <c r="F300" s="239" t="s">
        <v>399</v>
      </c>
      <c r="G300" s="63"/>
      <c r="H300" s="63"/>
      <c r="I300" s="165"/>
      <c r="J300" s="63"/>
      <c r="K300" s="63"/>
      <c r="L300" s="61"/>
      <c r="M300" s="240"/>
      <c r="N300" s="42"/>
      <c r="O300" s="42"/>
      <c r="P300" s="42"/>
      <c r="Q300" s="42"/>
      <c r="R300" s="42"/>
      <c r="S300" s="42"/>
      <c r="T300" s="78"/>
      <c r="AT300" s="23" t="s">
        <v>170</v>
      </c>
      <c r="AU300" s="23" t="s">
        <v>87</v>
      </c>
    </row>
    <row r="301" spans="2:51" s="11" customFormat="1" ht="13.5">
      <c r="B301" s="206"/>
      <c r="C301" s="207"/>
      <c r="D301" s="208" t="s">
        <v>155</v>
      </c>
      <c r="E301" s="209" t="s">
        <v>34</v>
      </c>
      <c r="F301" s="210" t="s">
        <v>204</v>
      </c>
      <c r="G301" s="207"/>
      <c r="H301" s="209" t="s">
        <v>34</v>
      </c>
      <c r="I301" s="211"/>
      <c r="J301" s="207"/>
      <c r="K301" s="207"/>
      <c r="L301" s="212"/>
      <c r="M301" s="213"/>
      <c r="N301" s="214"/>
      <c r="O301" s="214"/>
      <c r="P301" s="214"/>
      <c r="Q301" s="214"/>
      <c r="R301" s="214"/>
      <c r="S301" s="214"/>
      <c r="T301" s="215"/>
      <c r="AT301" s="216" t="s">
        <v>155</v>
      </c>
      <c r="AU301" s="216" t="s">
        <v>87</v>
      </c>
      <c r="AV301" s="11" t="s">
        <v>83</v>
      </c>
      <c r="AW301" s="11" t="s">
        <v>41</v>
      </c>
      <c r="AX301" s="11" t="s">
        <v>78</v>
      </c>
      <c r="AY301" s="216" t="s">
        <v>145</v>
      </c>
    </row>
    <row r="302" spans="2:51" s="12" customFormat="1" ht="13.5">
      <c r="B302" s="217"/>
      <c r="C302" s="218"/>
      <c r="D302" s="208" t="s">
        <v>155</v>
      </c>
      <c r="E302" s="219" t="s">
        <v>34</v>
      </c>
      <c r="F302" s="220" t="s">
        <v>405</v>
      </c>
      <c r="G302" s="218"/>
      <c r="H302" s="221">
        <v>191</v>
      </c>
      <c r="I302" s="222"/>
      <c r="J302" s="218"/>
      <c r="K302" s="218"/>
      <c r="L302" s="223"/>
      <c r="M302" s="224"/>
      <c r="N302" s="225"/>
      <c r="O302" s="225"/>
      <c r="P302" s="225"/>
      <c r="Q302" s="225"/>
      <c r="R302" s="225"/>
      <c r="S302" s="225"/>
      <c r="T302" s="226"/>
      <c r="AT302" s="227" t="s">
        <v>155</v>
      </c>
      <c r="AU302" s="227" t="s">
        <v>87</v>
      </c>
      <c r="AV302" s="12" t="s">
        <v>87</v>
      </c>
      <c r="AW302" s="12" t="s">
        <v>41</v>
      </c>
      <c r="AX302" s="12" t="s">
        <v>78</v>
      </c>
      <c r="AY302" s="227" t="s">
        <v>145</v>
      </c>
    </row>
    <row r="303" spans="2:51" s="13" customFormat="1" ht="13.5">
      <c r="B303" s="228"/>
      <c r="C303" s="229"/>
      <c r="D303" s="208" t="s">
        <v>155</v>
      </c>
      <c r="E303" s="230" t="s">
        <v>34</v>
      </c>
      <c r="F303" s="231" t="s">
        <v>158</v>
      </c>
      <c r="G303" s="229"/>
      <c r="H303" s="232">
        <v>191</v>
      </c>
      <c r="I303" s="233"/>
      <c r="J303" s="229"/>
      <c r="K303" s="229"/>
      <c r="L303" s="234"/>
      <c r="M303" s="235"/>
      <c r="N303" s="236"/>
      <c r="O303" s="236"/>
      <c r="P303" s="236"/>
      <c r="Q303" s="236"/>
      <c r="R303" s="236"/>
      <c r="S303" s="236"/>
      <c r="T303" s="237"/>
      <c r="AT303" s="238" t="s">
        <v>155</v>
      </c>
      <c r="AU303" s="238" t="s">
        <v>87</v>
      </c>
      <c r="AV303" s="13" t="s">
        <v>153</v>
      </c>
      <c r="AW303" s="13" t="s">
        <v>41</v>
      </c>
      <c r="AX303" s="13" t="s">
        <v>83</v>
      </c>
      <c r="AY303" s="238" t="s">
        <v>145</v>
      </c>
    </row>
    <row r="304" spans="2:65" s="1" customFormat="1" ht="25.5" customHeight="1">
      <c r="B304" s="41"/>
      <c r="C304" s="194" t="s">
        <v>406</v>
      </c>
      <c r="D304" s="194" t="s">
        <v>148</v>
      </c>
      <c r="E304" s="195" t="s">
        <v>407</v>
      </c>
      <c r="F304" s="196" t="s">
        <v>408</v>
      </c>
      <c r="G304" s="197" t="s">
        <v>151</v>
      </c>
      <c r="H304" s="198">
        <v>97</v>
      </c>
      <c r="I304" s="199"/>
      <c r="J304" s="200">
        <f>ROUND(I304*H304,2)</f>
        <v>0</v>
      </c>
      <c r="K304" s="196" t="s">
        <v>152</v>
      </c>
      <c r="L304" s="61"/>
      <c r="M304" s="201" t="s">
        <v>34</v>
      </c>
      <c r="N304" s="202" t="s">
        <v>50</v>
      </c>
      <c r="O304" s="42"/>
      <c r="P304" s="203">
        <f>O304*H304</f>
        <v>0</v>
      </c>
      <c r="Q304" s="203">
        <v>0</v>
      </c>
      <c r="R304" s="203">
        <f>Q304*H304</f>
        <v>0</v>
      </c>
      <c r="S304" s="203">
        <v>0</v>
      </c>
      <c r="T304" s="204">
        <f>S304*H304</f>
        <v>0</v>
      </c>
      <c r="AR304" s="23" t="s">
        <v>265</v>
      </c>
      <c r="AT304" s="23" t="s">
        <v>148</v>
      </c>
      <c r="AU304" s="23" t="s">
        <v>87</v>
      </c>
      <c r="AY304" s="23" t="s">
        <v>145</v>
      </c>
      <c r="BE304" s="205">
        <f>IF(N304="základní",J304,0)</f>
        <v>0</v>
      </c>
      <c r="BF304" s="205">
        <f>IF(N304="snížená",J304,0)</f>
        <v>0</v>
      </c>
      <c r="BG304" s="205">
        <f>IF(N304="zákl. přenesená",J304,0)</f>
        <v>0</v>
      </c>
      <c r="BH304" s="205">
        <f>IF(N304="sníž. přenesená",J304,0)</f>
        <v>0</v>
      </c>
      <c r="BI304" s="205">
        <f>IF(N304="nulová",J304,0)</f>
        <v>0</v>
      </c>
      <c r="BJ304" s="23" t="s">
        <v>87</v>
      </c>
      <c r="BK304" s="205">
        <f>ROUND(I304*H304,2)</f>
        <v>0</v>
      </c>
      <c r="BL304" s="23" t="s">
        <v>265</v>
      </c>
      <c r="BM304" s="23" t="s">
        <v>409</v>
      </c>
    </row>
    <row r="305" spans="2:47" s="1" customFormat="1" ht="54">
      <c r="B305" s="41"/>
      <c r="C305" s="63"/>
      <c r="D305" s="208" t="s">
        <v>170</v>
      </c>
      <c r="E305" s="63"/>
      <c r="F305" s="239" t="s">
        <v>399</v>
      </c>
      <c r="G305" s="63"/>
      <c r="H305" s="63"/>
      <c r="I305" s="165"/>
      <c r="J305" s="63"/>
      <c r="K305" s="63"/>
      <c r="L305" s="61"/>
      <c r="M305" s="240"/>
      <c r="N305" s="42"/>
      <c r="O305" s="42"/>
      <c r="P305" s="42"/>
      <c r="Q305" s="42"/>
      <c r="R305" s="42"/>
      <c r="S305" s="42"/>
      <c r="T305" s="78"/>
      <c r="AT305" s="23" t="s">
        <v>170</v>
      </c>
      <c r="AU305" s="23" t="s">
        <v>87</v>
      </c>
    </row>
    <row r="306" spans="2:51" s="11" customFormat="1" ht="13.5">
      <c r="B306" s="206"/>
      <c r="C306" s="207"/>
      <c r="D306" s="208" t="s">
        <v>155</v>
      </c>
      <c r="E306" s="209" t="s">
        <v>34</v>
      </c>
      <c r="F306" s="210" t="s">
        <v>204</v>
      </c>
      <c r="G306" s="207"/>
      <c r="H306" s="209" t="s">
        <v>34</v>
      </c>
      <c r="I306" s="211"/>
      <c r="J306" s="207"/>
      <c r="K306" s="207"/>
      <c r="L306" s="212"/>
      <c r="M306" s="213"/>
      <c r="N306" s="214"/>
      <c r="O306" s="214"/>
      <c r="P306" s="214"/>
      <c r="Q306" s="214"/>
      <c r="R306" s="214"/>
      <c r="S306" s="214"/>
      <c r="T306" s="215"/>
      <c r="AT306" s="216" t="s">
        <v>155</v>
      </c>
      <c r="AU306" s="216" t="s">
        <v>87</v>
      </c>
      <c r="AV306" s="11" t="s">
        <v>83</v>
      </c>
      <c r="AW306" s="11" t="s">
        <v>41</v>
      </c>
      <c r="AX306" s="11" t="s">
        <v>78</v>
      </c>
      <c r="AY306" s="216" t="s">
        <v>145</v>
      </c>
    </row>
    <row r="307" spans="2:51" s="12" customFormat="1" ht="13.5">
      <c r="B307" s="217"/>
      <c r="C307" s="218"/>
      <c r="D307" s="208" t="s">
        <v>155</v>
      </c>
      <c r="E307" s="219" t="s">
        <v>34</v>
      </c>
      <c r="F307" s="220" t="s">
        <v>410</v>
      </c>
      <c r="G307" s="218"/>
      <c r="H307" s="221">
        <v>97</v>
      </c>
      <c r="I307" s="222"/>
      <c r="J307" s="218"/>
      <c r="K307" s="218"/>
      <c r="L307" s="223"/>
      <c r="M307" s="224"/>
      <c r="N307" s="225"/>
      <c r="O307" s="225"/>
      <c r="P307" s="225"/>
      <c r="Q307" s="225"/>
      <c r="R307" s="225"/>
      <c r="S307" s="225"/>
      <c r="T307" s="226"/>
      <c r="AT307" s="227" t="s">
        <v>155</v>
      </c>
      <c r="AU307" s="227" t="s">
        <v>87</v>
      </c>
      <c r="AV307" s="12" t="s">
        <v>87</v>
      </c>
      <c r="AW307" s="12" t="s">
        <v>41</v>
      </c>
      <c r="AX307" s="12" t="s">
        <v>78</v>
      </c>
      <c r="AY307" s="227" t="s">
        <v>145</v>
      </c>
    </row>
    <row r="308" spans="2:51" s="13" customFormat="1" ht="13.5">
      <c r="B308" s="228"/>
      <c r="C308" s="229"/>
      <c r="D308" s="208" t="s">
        <v>155</v>
      </c>
      <c r="E308" s="230" t="s">
        <v>34</v>
      </c>
      <c r="F308" s="231" t="s">
        <v>158</v>
      </c>
      <c r="G308" s="229"/>
      <c r="H308" s="232">
        <v>97</v>
      </c>
      <c r="I308" s="233"/>
      <c r="J308" s="229"/>
      <c r="K308" s="229"/>
      <c r="L308" s="234"/>
      <c r="M308" s="235"/>
      <c r="N308" s="236"/>
      <c r="O308" s="236"/>
      <c r="P308" s="236"/>
      <c r="Q308" s="236"/>
      <c r="R308" s="236"/>
      <c r="S308" s="236"/>
      <c r="T308" s="237"/>
      <c r="AT308" s="238" t="s">
        <v>155</v>
      </c>
      <c r="AU308" s="238" t="s">
        <v>87</v>
      </c>
      <c r="AV308" s="13" t="s">
        <v>153</v>
      </c>
      <c r="AW308" s="13" t="s">
        <v>41</v>
      </c>
      <c r="AX308" s="13" t="s">
        <v>83</v>
      </c>
      <c r="AY308" s="238" t="s">
        <v>145</v>
      </c>
    </row>
    <row r="309" spans="2:65" s="1" customFormat="1" ht="25.5" customHeight="1">
      <c r="B309" s="41"/>
      <c r="C309" s="194" t="s">
        <v>411</v>
      </c>
      <c r="D309" s="194" t="s">
        <v>148</v>
      </c>
      <c r="E309" s="195" t="s">
        <v>412</v>
      </c>
      <c r="F309" s="196" t="s">
        <v>413</v>
      </c>
      <c r="G309" s="197" t="s">
        <v>151</v>
      </c>
      <c r="H309" s="198">
        <v>1</v>
      </c>
      <c r="I309" s="199"/>
      <c r="J309" s="200">
        <f>ROUND(I309*H309,2)</f>
        <v>0</v>
      </c>
      <c r="K309" s="196" t="s">
        <v>152</v>
      </c>
      <c r="L309" s="61"/>
      <c r="M309" s="201" t="s">
        <v>34</v>
      </c>
      <c r="N309" s="202" t="s">
        <v>50</v>
      </c>
      <c r="O309" s="42"/>
      <c r="P309" s="203">
        <f>O309*H309</f>
        <v>0</v>
      </c>
      <c r="Q309" s="203">
        <v>0</v>
      </c>
      <c r="R309" s="203">
        <f>Q309*H309</f>
        <v>0</v>
      </c>
      <c r="S309" s="203">
        <v>0.02756</v>
      </c>
      <c r="T309" s="204">
        <f>S309*H309</f>
        <v>0.02756</v>
      </c>
      <c r="AR309" s="23" t="s">
        <v>265</v>
      </c>
      <c r="AT309" s="23" t="s">
        <v>148</v>
      </c>
      <c r="AU309" s="23" t="s">
        <v>87</v>
      </c>
      <c r="AY309" s="23" t="s">
        <v>145</v>
      </c>
      <c r="BE309" s="205">
        <f>IF(N309="základní",J309,0)</f>
        <v>0</v>
      </c>
      <c r="BF309" s="205">
        <f>IF(N309="snížená",J309,0)</f>
        <v>0</v>
      </c>
      <c r="BG309" s="205">
        <f>IF(N309="zákl. přenesená",J309,0)</f>
        <v>0</v>
      </c>
      <c r="BH309" s="205">
        <f>IF(N309="sníž. přenesená",J309,0)</f>
        <v>0</v>
      </c>
      <c r="BI309" s="205">
        <f>IF(N309="nulová",J309,0)</f>
        <v>0</v>
      </c>
      <c r="BJ309" s="23" t="s">
        <v>87</v>
      </c>
      <c r="BK309" s="205">
        <f>ROUND(I309*H309,2)</f>
        <v>0</v>
      </c>
      <c r="BL309" s="23" t="s">
        <v>265</v>
      </c>
      <c r="BM309" s="23" t="s">
        <v>414</v>
      </c>
    </row>
    <row r="310" spans="2:51" s="11" customFormat="1" ht="13.5">
      <c r="B310" s="206"/>
      <c r="C310" s="207"/>
      <c r="D310" s="208" t="s">
        <v>155</v>
      </c>
      <c r="E310" s="209" t="s">
        <v>34</v>
      </c>
      <c r="F310" s="210" t="s">
        <v>204</v>
      </c>
      <c r="G310" s="207"/>
      <c r="H310" s="209" t="s">
        <v>34</v>
      </c>
      <c r="I310" s="211"/>
      <c r="J310" s="207"/>
      <c r="K310" s="207"/>
      <c r="L310" s="212"/>
      <c r="M310" s="213"/>
      <c r="N310" s="214"/>
      <c r="O310" s="214"/>
      <c r="P310" s="214"/>
      <c r="Q310" s="214"/>
      <c r="R310" s="214"/>
      <c r="S310" s="214"/>
      <c r="T310" s="215"/>
      <c r="AT310" s="216" t="s">
        <v>155</v>
      </c>
      <c r="AU310" s="216" t="s">
        <v>87</v>
      </c>
      <c r="AV310" s="11" t="s">
        <v>83</v>
      </c>
      <c r="AW310" s="11" t="s">
        <v>41</v>
      </c>
      <c r="AX310" s="11" t="s">
        <v>78</v>
      </c>
      <c r="AY310" s="216" t="s">
        <v>145</v>
      </c>
    </row>
    <row r="311" spans="2:51" s="12" customFormat="1" ht="13.5">
      <c r="B311" s="217"/>
      <c r="C311" s="218"/>
      <c r="D311" s="208" t="s">
        <v>155</v>
      </c>
      <c r="E311" s="219" t="s">
        <v>34</v>
      </c>
      <c r="F311" s="220" t="s">
        <v>83</v>
      </c>
      <c r="G311" s="218"/>
      <c r="H311" s="221">
        <v>1</v>
      </c>
      <c r="I311" s="222"/>
      <c r="J311" s="218"/>
      <c r="K311" s="218"/>
      <c r="L311" s="223"/>
      <c r="M311" s="224"/>
      <c r="N311" s="225"/>
      <c r="O311" s="225"/>
      <c r="P311" s="225"/>
      <c r="Q311" s="225"/>
      <c r="R311" s="225"/>
      <c r="S311" s="225"/>
      <c r="T311" s="226"/>
      <c r="AT311" s="227" t="s">
        <v>155</v>
      </c>
      <c r="AU311" s="227" t="s">
        <v>87</v>
      </c>
      <c r="AV311" s="12" t="s">
        <v>87</v>
      </c>
      <c r="AW311" s="12" t="s">
        <v>41</v>
      </c>
      <c r="AX311" s="12" t="s">
        <v>78</v>
      </c>
      <c r="AY311" s="227" t="s">
        <v>145</v>
      </c>
    </row>
    <row r="312" spans="2:51" s="13" customFormat="1" ht="13.5">
      <c r="B312" s="228"/>
      <c r="C312" s="229"/>
      <c r="D312" s="208" t="s">
        <v>155</v>
      </c>
      <c r="E312" s="230" t="s">
        <v>34</v>
      </c>
      <c r="F312" s="231" t="s">
        <v>158</v>
      </c>
      <c r="G312" s="229"/>
      <c r="H312" s="232">
        <v>1</v>
      </c>
      <c r="I312" s="233"/>
      <c r="J312" s="229"/>
      <c r="K312" s="229"/>
      <c r="L312" s="234"/>
      <c r="M312" s="235"/>
      <c r="N312" s="236"/>
      <c r="O312" s="236"/>
      <c r="P312" s="236"/>
      <c r="Q312" s="236"/>
      <c r="R312" s="236"/>
      <c r="S312" s="236"/>
      <c r="T312" s="237"/>
      <c r="AT312" s="238" t="s">
        <v>155</v>
      </c>
      <c r="AU312" s="238" t="s">
        <v>87</v>
      </c>
      <c r="AV312" s="13" t="s">
        <v>153</v>
      </c>
      <c r="AW312" s="13" t="s">
        <v>41</v>
      </c>
      <c r="AX312" s="13" t="s">
        <v>83</v>
      </c>
      <c r="AY312" s="238" t="s">
        <v>145</v>
      </c>
    </row>
    <row r="313" spans="2:65" s="1" customFormat="1" ht="16.5" customHeight="1">
      <c r="B313" s="41"/>
      <c r="C313" s="194" t="s">
        <v>415</v>
      </c>
      <c r="D313" s="194" t="s">
        <v>148</v>
      </c>
      <c r="E313" s="195" t="s">
        <v>416</v>
      </c>
      <c r="F313" s="196" t="s">
        <v>417</v>
      </c>
      <c r="G313" s="197" t="s">
        <v>151</v>
      </c>
      <c r="H313" s="198">
        <v>1</v>
      </c>
      <c r="I313" s="199"/>
      <c r="J313" s="200">
        <f>ROUND(I313*H313,2)</f>
        <v>0</v>
      </c>
      <c r="K313" s="196" t="s">
        <v>152</v>
      </c>
      <c r="L313" s="61"/>
      <c r="M313" s="201" t="s">
        <v>34</v>
      </c>
      <c r="N313" s="202" t="s">
        <v>50</v>
      </c>
      <c r="O313" s="42"/>
      <c r="P313" s="203">
        <f>O313*H313</f>
        <v>0</v>
      </c>
      <c r="Q313" s="203">
        <v>0.00077</v>
      </c>
      <c r="R313" s="203">
        <f>Q313*H313</f>
        <v>0.00077</v>
      </c>
      <c r="S313" s="203">
        <v>0</v>
      </c>
      <c r="T313" s="204">
        <f>S313*H313</f>
        <v>0</v>
      </c>
      <c r="AR313" s="23" t="s">
        <v>265</v>
      </c>
      <c r="AT313" s="23" t="s">
        <v>148</v>
      </c>
      <c r="AU313" s="23" t="s">
        <v>87</v>
      </c>
      <c r="AY313" s="23" t="s">
        <v>145</v>
      </c>
      <c r="BE313" s="205">
        <f>IF(N313="základní",J313,0)</f>
        <v>0</v>
      </c>
      <c r="BF313" s="205">
        <f>IF(N313="snížená",J313,0)</f>
        <v>0</v>
      </c>
      <c r="BG313" s="205">
        <f>IF(N313="zákl. přenesená",J313,0)</f>
        <v>0</v>
      </c>
      <c r="BH313" s="205">
        <f>IF(N313="sníž. přenesená",J313,0)</f>
        <v>0</v>
      </c>
      <c r="BI313" s="205">
        <f>IF(N313="nulová",J313,0)</f>
        <v>0</v>
      </c>
      <c r="BJ313" s="23" t="s">
        <v>87</v>
      </c>
      <c r="BK313" s="205">
        <f>ROUND(I313*H313,2)</f>
        <v>0</v>
      </c>
      <c r="BL313" s="23" t="s">
        <v>265</v>
      </c>
      <c r="BM313" s="23" t="s">
        <v>418</v>
      </c>
    </row>
    <row r="314" spans="2:51" s="11" customFormat="1" ht="13.5">
      <c r="B314" s="206"/>
      <c r="C314" s="207"/>
      <c r="D314" s="208" t="s">
        <v>155</v>
      </c>
      <c r="E314" s="209" t="s">
        <v>34</v>
      </c>
      <c r="F314" s="210" t="s">
        <v>204</v>
      </c>
      <c r="G314" s="207"/>
      <c r="H314" s="209" t="s">
        <v>34</v>
      </c>
      <c r="I314" s="211"/>
      <c r="J314" s="207"/>
      <c r="K314" s="207"/>
      <c r="L314" s="212"/>
      <c r="M314" s="213"/>
      <c r="N314" s="214"/>
      <c r="O314" s="214"/>
      <c r="P314" s="214"/>
      <c r="Q314" s="214"/>
      <c r="R314" s="214"/>
      <c r="S314" s="214"/>
      <c r="T314" s="215"/>
      <c r="AT314" s="216" t="s">
        <v>155</v>
      </c>
      <c r="AU314" s="216" t="s">
        <v>87</v>
      </c>
      <c r="AV314" s="11" t="s">
        <v>83</v>
      </c>
      <c r="AW314" s="11" t="s">
        <v>41</v>
      </c>
      <c r="AX314" s="11" t="s">
        <v>78</v>
      </c>
      <c r="AY314" s="216" t="s">
        <v>145</v>
      </c>
    </row>
    <row r="315" spans="2:51" s="12" customFormat="1" ht="13.5">
      <c r="B315" s="217"/>
      <c r="C315" s="218"/>
      <c r="D315" s="208" t="s">
        <v>155</v>
      </c>
      <c r="E315" s="219" t="s">
        <v>34</v>
      </c>
      <c r="F315" s="220" t="s">
        <v>83</v>
      </c>
      <c r="G315" s="218"/>
      <c r="H315" s="221">
        <v>1</v>
      </c>
      <c r="I315" s="222"/>
      <c r="J315" s="218"/>
      <c r="K315" s="218"/>
      <c r="L315" s="223"/>
      <c r="M315" s="224"/>
      <c r="N315" s="225"/>
      <c r="O315" s="225"/>
      <c r="P315" s="225"/>
      <c r="Q315" s="225"/>
      <c r="R315" s="225"/>
      <c r="S315" s="225"/>
      <c r="T315" s="226"/>
      <c r="AT315" s="227" t="s">
        <v>155</v>
      </c>
      <c r="AU315" s="227" t="s">
        <v>87</v>
      </c>
      <c r="AV315" s="12" t="s">
        <v>87</v>
      </c>
      <c r="AW315" s="12" t="s">
        <v>41</v>
      </c>
      <c r="AX315" s="12" t="s">
        <v>78</v>
      </c>
      <c r="AY315" s="227" t="s">
        <v>145</v>
      </c>
    </row>
    <row r="316" spans="2:51" s="13" customFormat="1" ht="13.5">
      <c r="B316" s="228"/>
      <c r="C316" s="229"/>
      <c r="D316" s="208" t="s">
        <v>155</v>
      </c>
      <c r="E316" s="230" t="s">
        <v>34</v>
      </c>
      <c r="F316" s="231" t="s">
        <v>158</v>
      </c>
      <c r="G316" s="229"/>
      <c r="H316" s="232">
        <v>1</v>
      </c>
      <c r="I316" s="233"/>
      <c r="J316" s="229"/>
      <c r="K316" s="229"/>
      <c r="L316" s="234"/>
      <c r="M316" s="235"/>
      <c r="N316" s="236"/>
      <c r="O316" s="236"/>
      <c r="P316" s="236"/>
      <c r="Q316" s="236"/>
      <c r="R316" s="236"/>
      <c r="S316" s="236"/>
      <c r="T316" s="237"/>
      <c r="AT316" s="238" t="s">
        <v>155</v>
      </c>
      <c r="AU316" s="238" t="s">
        <v>87</v>
      </c>
      <c r="AV316" s="13" t="s">
        <v>153</v>
      </c>
      <c r="AW316" s="13" t="s">
        <v>41</v>
      </c>
      <c r="AX316" s="13" t="s">
        <v>83</v>
      </c>
      <c r="AY316" s="238" t="s">
        <v>145</v>
      </c>
    </row>
    <row r="317" spans="2:65" s="1" customFormat="1" ht="25.5" customHeight="1">
      <c r="B317" s="41"/>
      <c r="C317" s="194" t="s">
        <v>419</v>
      </c>
      <c r="D317" s="194" t="s">
        <v>148</v>
      </c>
      <c r="E317" s="195" t="s">
        <v>420</v>
      </c>
      <c r="F317" s="196" t="s">
        <v>421</v>
      </c>
      <c r="G317" s="197" t="s">
        <v>151</v>
      </c>
      <c r="H317" s="198">
        <v>94</v>
      </c>
      <c r="I317" s="199"/>
      <c r="J317" s="200">
        <f>ROUND(I317*H317,2)</f>
        <v>0</v>
      </c>
      <c r="K317" s="196" t="s">
        <v>152</v>
      </c>
      <c r="L317" s="61"/>
      <c r="M317" s="201" t="s">
        <v>34</v>
      </c>
      <c r="N317" s="202" t="s">
        <v>50</v>
      </c>
      <c r="O317" s="42"/>
      <c r="P317" s="203">
        <f>O317*H317</f>
        <v>0</v>
      </c>
      <c r="Q317" s="203">
        <v>0.00022</v>
      </c>
      <c r="R317" s="203">
        <f>Q317*H317</f>
        <v>0.02068</v>
      </c>
      <c r="S317" s="203">
        <v>0</v>
      </c>
      <c r="T317" s="204">
        <f>S317*H317</f>
        <v>0</v>
      </c>
      <c r="AR317" s="23" t="s">
        <v>265</v>
      </c>
      <c r="AT317" s="23" t="s">
        <v>148</v>
      </c>
      <c r="AU317" s="23" t="s">
        <v>87</v>
      </c>
      <c r="AY317" s="23" t="s">
        <v>145</v>
      </c>
      <c r="BE317" s="205">
        <f>IF(N317="základní",J317,0)</f>
        <v>0</v>
      </c>
      <c r="BF317" s="205">
        <f>IF(N317="snížená",J317,0)</f>
        <v>0</v>
      </c>
      <c r="BG317" s="205">
        <f>IF(N317="zákl. přenesená",J317,0)</f>
        <v>0</v>
      </c>
      <c r="BH317" s="205">
        <f>IF(N317="sníž. přenesená",J317,0)</f>
        <v>0</v>
      </c>
      <c r="BI317" s="205">
        <f>IF(N317="nulová",J317,0)</f>
        <v>0</v>
      </c>
      <c r="BJ317" s="23" t="s">
        <v>87</v>
      </c>
      <c r="BK317" s="205">
        <f>ROUND(I317*H317,2)</f>
        <v>0</v>
      </c>
      <c r="BL317" s="23" t="s">
        <v>265</v>
      </c>
      <c r="BM317" s="23" t="s">
        <v>422</v>
      </c>
    </row>
    <row r="318" spans="2:51" s="11" customFormat="1" ht="13.5">
      <c r="B318" s="206"/>
      <c r="C318" s="207"/>
      <c r="D318" s="208" t="s">
        <v>155</v>
      </c>
      <c r="E318" s="209" t="s">
        <v>34</v>
      </c>
      <c r="F318" s="210" t="s">
        <v>204</v>
      </c>
      <c r="G318" s="207"/>
      <c r="H318" s="209" t="s">
        <v>34</v>
      </c>
      <c r="I318" s="211"/>
      <c r="J318" s="207"/>
      <c r="K318" s="207"/>
      <c r="L318" s="212"/>
      <c r="M318" s="213"/>
      <c r="N318" s="214"/>
      <c r="O318" s="214"/>
      <c r="P318" s="214"/>
      <c r="Q318" s="214"/>
      <c r="R318" s="214"/>
      <c r="S318" s="214"/>
      <c r="T318" s="215"/>
      <c r="AT318" s="216" t="s">
        <v>155</v>
      </c>
      <c r="AU318" s="216" t="s">
        <v>87</v>
      </c>
      <c r="AV318" s="11" t="s">
        <v>83</v>
      </c>
      <c r="AW318" s="11" t="s">
        <v>41</v>
      </c>
      <c r="AX318" s="11" t="s">
        <v>78</v>
      </c>
      <c r="AY318" s="216" t="s">
        <v>145</v>
      </c>
    </row>
    <row r="319" spans="2:51" s="12" customFormat="1" ht="13.5">
      <c r="B319" s="217"/>
      <c r="C319" s="218"/>
      <c r="D319" s="208" t="s">
        <v>155</v>
      </c>
      <c r="E319" s="219" t="s">
        <v>34</v>
      </c>
      <c r="F319" s="220" t="s">
        <v>423</v>
      </c>
      <c r="G319" s="218"/>
      <c r="H319" s="221">
        <v>94</v>
      </c>
      <c r="I319" s="222"/>
      <c r="J319" s="218"/>
      <c r="K319" s="218"/>
      <c r="L319" s="223"/>
      <c r="M319" s="224"/>
      <c r="N319" s="225"/>
      <c r="O319" s="225"/>
      <c r="P319" s="225"/>
      <c r="Q319" s="225"/>
      <c r="R319" s="225"/>
      <c r="S319" s="225"/>
      <c r="T319" s="226"/>
      <c r="AT319" s="227" t="s">
        <v>155</v>
      </c>
      <c r="AU319" s="227" t="s">
        <v>87</v>
      </c>
      <c r="AV319" s="12" t="s">
        <v>87</v>
      </c>
      <c r="AW319" s="12" t="s">
        <v>41</v>
      </c>
      <c r="AX319" s="12" t="s">
        <v>78</v>
      </c>
      <c r="AY319" s="227" t="s">
        <v>145</v>
      </c>
    </row>
    <row r="320" spans="2:51" s="13" customFormat="1" ht="13.5">
      <c r="B320" s="228"/>
      <c r="C320" s="229"/>
      <c r="D320" s="208" t="s">
        <v>155</v>
      </c>
      <c r="E320" s="230" t="s">
        <v>34</v>
      </c>
      <c r="F320" s="231" t="s">
        <v>158</v>
      </c>
      <c r="G320" s="229"/>
      <c r="H320" s="232">
        <v>94</v>
      </c>
      <c r="I320" s="233"/>
      <c r="J320" s="229"/>
      <c r="K320" s="229"/>
      <c r="L320" s="234"/>
      <c r="M320" s="235"/>
      <c r="N320" s="236"/>
      <c r="O320" s="236"/>
      <c r="P320" s="236"/>
      <c r="Q320" s="236"/>
      <c r="R320" s="236"/>
      <c r="S320" s="236"/>
      <c r="T320" s="237"/>
      <c r="AT320" s="238" t="s">
        <v>155</v>
      </c>
      <c r="AU320" s="238" t="s">
        <v>87</v>
      </c>
      <c r="AV320" s="13" t="s">
        <v>153</v>
      </c>
      <c r="AW320" s="13" t="s">
        <v>41</v>
      </c>
      <c r="AX320" s="13" t="s">
        <v>83</v>
      </c>
      <c r="AY320" s="238" t="s">
        <v>145</v>
      </c>
    </row>
    <row r="321" spans="2:65" s="1" customFormat="1" ht="25.5" customHeight="1">
      <c r="B321" s="41"/>
      <c r="C321" s="194" t="s">
        <v>424</v>
      </c>
      <c r="D321" s="194" t="s">
        <v>148</v>
      </c>
      <c r="E321" s="195" t="s">
        <v>425</v>
      </c>
      <c r="F321" s="196" t="s">
        <v>426</v>
      </c>
      <c r="G321" s="197" t="s">
        <v>151</v>
      </c>
      <c r="H321" s="198">
        <v>2</v>
      </c>
      <c r="I321" s="199"/>
      <c r="J321" s="200">
        <f>ROUND(I321*H321,2)</f>
        <v>0</v>
      </c>
      <c r="K321" s="196" t="s">
        <v>152</v>
      </c>
      <c r="L321" s="61"/>
      <c r="M321" s="201" t="s">
        <v>34</v>
      </c>
      <c r="N321" s="202" t="s">
        <v>50</v>
      </c>
      <c r="O321" s="42"/>
      <c r="P321" s="203">
        <f>O321*H321</f>
        <v>0</v>
      </c>
      <c r="Q321" s="203">
        <v>0.00235</v>
      </c>
      <c r="R321" s="203">
        <f>Q321*H321</f>
        <v>0.0047</v>
      </c>
      <c r="S321" s="203">
        <v>0</v>
      </c>
      <c r="T321" s="204">
        <f>S321*H321</f>
        <v>0</v>
      </c>
      <c r="AR321" s="23" t="s">
        <v>265</v>
      </c>
      <c r="AT321" s="23" t="s">
        <v>148</v>
      </c>
      <c r="AU321" s="23" t="s">
        <v>87</v>
      </c>
      <c r="AY321" s="23" t="s">
        <v>145</v>
      </c>
      <c r="BE321" s="205">
        <f>IF(N321="základní",J321,0)</f>
        <v>0</v>
      </c>
      <c r="BF321" s="205">
        <f>IF(N321="snížená",J321,0)</f>
        <v>0</v>
      </c>
      <c r="BG321" s="205">
        <f>IF(N321="zákl. přenesená",J321,0)</f>
        <v>0</v>
      </c>
      <c r="BH321" s="205">
        <f>IF(N321="sníž. přenesená",J321,0)</f>
        <v>0</v>
      </c>
      <c r="BI321" s="205">
        <f>IF(N321="nulová",J321,0)</f>
        <v>0</v>
      </c>
      <c r="BJ321" s="23" t="s">
        <v>87</v>
      </c>
      <c r="BK321" s="205">
        <f>ROUND(I321*H321,2)</f>
        <v>0</v>
      </c>
      <c r="BL321" s="23" t="s">
        <v>265</v>
      </c>
      <c r="BM321" s="23" t="s">
        <v>427</v>
      </c>
    </row>
    <row r="322" spans="2:51" s="11" customFormat="1" ht="13.5">
      <c r="B322" s="206"/>
      <c r="C322" s="207"/>
      <c r="D322" s="208" t="s">
        <v>155</v>
      </c>
      <c r="E322" s="209" t="s">
        <v>34</v>
      </c>
      <c r="F322" s="210" t="s">
        <v>204</v>
      </c>
      <c r="G322" s="207"/>
      <c r="H322" s="209" t="s">
        <v>34</v>
      </c>
      <c r="I322" s="211"/>
      <c r="J322" s="207"/>
      <c r="K322" s="207"/>
      <c r="L322" s="212"/>
      <c r="M322" s="213"/>
      <c r="N322" s="214"/>
      <c r="O322" s="214"/>
      <c r="P322" s="214"/>
      <c r="Q322" s="214"/>
      <c r="R322" s="214"/>
      <c r="S322" s="214"/>
      <c r="T322" s="215"/>
      <c r="AT322" s="216" t="s">
        <v>155</v>
      </c>
      <c r="AU322" s="216" t="s">
        <v>87</v>
      </c>
      <c r="AV322" s="11" t="s">
        <v>83</v>
      </c>
      <c r="AW322" s="11" t="s">
        <v>41</v>
      </c>
      <c r="AX322" s="11" t="s">
        <v>78</v>
      </c>
      <c r="AY322" s="216" t="s">
        <v>145</v>
      </c>
    </row>
    <row r="323" spans="2:51" s="12" customFormat="1" ht="13.5">
      <c r="B323" s="217"/>
      <c r="C323" s="218"/>
      <c r="D323" s="208" t="s">
        <v>155</v>
      </c>
      <c r="E323" s="219" t="s">
        <v>34</v>
      </c>
      <c r="F323" s="220" t="s">
        <v>428</v>
      </c>
      <c r="G323" s="218"/>
      <c r="H323" s="221">
        <v>2</v>
      </c>
      <c r="I323" s="222"/>
      <c r="J323" s="218"/>
      <c r="K323" s="218"/>
      <c r="L323" s="223"/>
      <c r="M323" s="224"/>
      <c r="N323" s="225"/>
      <c r="O323" s="225"/>
      <c r="P323" s="225"/>
      <c r="Q323" s="225"/>
      <c r="R323" s="225"/>
      <c r="S323" s="225"/>
      <c r="T323" s="226"/>
      <c r="AT323" s="227" t="s">
        <v>155</v>
      </c>
      <c r="AU323" s="227" t="s">
        <v>87</v>
      </c>
      <c r="AV323" s="12" t="s">
        <v>87</v>
      </c>
      <c r="AW323" s="12" t="s">
        <v>41</v>
      </c>
      <c r="AX323" s="12" t="s">
        <v>78</v>
      </c>
      <c r="AY323" s="227" t="s">
        <v>145</v>
      </c>
    </row>
    <row r="324" spans="2:51" s="13" customFormat="1" ht="13.5">
      <c r="B324" s="228"/>
      <c r="C324" s="229"/>
      <c r="D324" s="208" t="s">
        <v>155</v>
      </c>
      <c r="E324" s="230" t="s">
        <v>34</v>
      </c>
      <c r="F324" s="231" t="s">
        <v>158</v>
      </c>
      <c r="G324" s="229"/>
      <c r="H324" s="232">
        <v>2</v>
      </c>
      <c r="I324" s="233"/>
      <c r="J324" s="229"/>
      <c r="K324" s="229"/>
      <c r="L324" s="234"/>
      <c r="M324" s="235"/>
      <c r="N324" s="236"/>
      <c r="O324" s="236"/>
      <c r="P324" s="236"/>
      <c r="Q324" s="236"/>
      <c r="R324" s="236"/>
      <c r="S324" s="236"/>
      <c r="T324" s="237"/>
      <c r="AT324" s="238" t="s">
        <v>155</v>
      </c>
      <c r="AU324" s="238" t="s">
        <v>87</v>
      </c>
      <c r="AV324" s="13" t="s">
        <v>153</v>
      </c>
      <c r="AW324" s="13" t="s">
        <v>41</v>
      </c>
      <c r="AX324" s="13" t="s">
        <v>83</v>
      </c>
      <c r="AY324" s="238" t="s">
        <v>145</v>
      </c>
    </row>
    <row r="325" spans="2:65" s="1" customFormat="1" ht="16.5" customHeight="1">
      <c r="B325" s="41"/>
      <c r="C325" s="194" t="s">
        <v>429</v>
      </c>
      <c r="D325" s="194" t="s">
        <v>148</v>
      </c>
      <c r="E325" s="195" t="s">
        <v>430</v>
      </c>
      <c r="F325" s="196" t="s">
        <v>431</v>
      </c>
      <c r="G325" s="197" t="s">
        <v>151</v>
      </c>
      <c r="H325" s="198">
        <v>1</v>
      </c>
      <c r="I325" s="199"/>
      <c r="J325" s="200">
        <f>ROUND(I325*H325,2)</f>
        <v>0</v>
      </c>
      <c r="K325" s="196" t="s">
        <v>34</v>
      </c>
      <c r="L325" s="61"/>
      <c r="M325" s="201" t="s">
        <v>34</v>
      </c>
      <c r="N325" s="202" t="s">
        <v>50</v>
      </c>
      <c r="O325" s="42"/>
      <c r="P325" s="203">
        <f>O325*H325</f>
        <v>0</v>
      </c>
      <c r="Q325" s="203">
        <v>0.00029</v>
      </c>
      <c r="R325" s="203">
        <f>Q325*H325</f>
        <v>0.00029</v>
      </c>
      <c r="S325" s="203">
        <v>0</v>
      </c>
      <c r="T325" s="204">
        <f>S325*H325</f>
        <v>0</v>
      </c>
      <c r="AR325" s="23" t="s">
        <v>265</v>
      </c>
      <c r="AT325" s="23" t="s">
        <v>148</v>
      </c>
      <c r="AU325" s="23" t="s">
        <v>87</v>
      </c>
      <c r="AY325" s="23" t="s">
        <v>145</v>
      </c>
      <c r="BE325" s="205">
        <f>IF(N325="základní",J325,0)</f>
        <v>0</v>
      </c>
      <c r="BF325" s="205">
        <f>IF(N325="snížená",J325,0)</f>
        <v>0</v>
      </c>
      <c r="BG325" s="205">
        <f>IF(N325="zákl. přenesená",J325,0)</f>
        <v>0</v>
      </c>
      <c r="BH325" s="205">
        <f>IF(N325="sníž. přenesená",J325,0)</f>
        <v>0</v>
      </c>
      <c r="BI325" s="205">
        <f>IF(N325="nulová",J325,0)</f>
        <v>0</v>
      </c>
      <c r="BJ325" s="23" t="s">
        <v>87</v>
      </c>
      <c r="BK325" s="205">
        <f>ROUND(I325*H325,2)</f>
        <v>0</v>
      </c>
      <c r="BL325" s="23" t="s">
        <v>265</v>
      </c>
      <c r="BM325" s="23" t="s">
        <v>432</v>
      </c>
    </row>
    <row r="326" spans="2:65" s="1" customFormat="1" ht="16.5" customHeight="1">
      <c r="B326" s="41"/>
      <c r="C326" s="194" t="s">
        <v>433</v>
      </c>
      <c r="D326" s="194" t="s">
        <v>148</v>
      </c>
      <c r="E326" s="195" t="s">
        <v>434</v>
      </c>
      <c r="F326" s="196" t="s">
        <v>435</v>
      </c>
      <c r="G326" s="197" t="s">
        <v>151</v>
      </c>
      <c r="H326" s="198">
        <v>1</v>
      </c>
      <c r="I326" s="199"/>
      <c r="J326" s="200">
        <f>ROUND(I326*H326,2)</f>
        <v>0</v>
      </c>
      <c r="K326" s="196" t="s">
        <v>34</v>
      </c>
      <c r="L326" s="61"/>
      <c r="M326" s="201" t="s">
        <v>34</v>
      </c>
      <c r="N326" s="202" t="s">
        <v>50</v>
      </c>
      <c r="O326" s="42"/>
      <c r="P326" s="203">
        <f>O326*H326</f>
        <v>0</v>
      </c>
      <c r="Q326" s="203">
        <v>0.00029</v>
      </c>
      <c r="R326" s="203">
        <f>Q326*H326</f>
        <v>0.00029</v>
      </c>
      <c r="S326" s="203">
        <v>0</v>
      </c>
      <c r="T326" s="204">
        <f>S326*H326</f>
        <v>0</v>
      </c>
      <c r="AR326" s="23" t="s">
        <v>265</v>
      </c>
      <c r="AT326" s="23" t="s">
        <v>148</v>
      </c>
      <c r="AU326" s="23" t="s">
        <v>87</v>
      </c>
      <c r="AY326" s="23" t="s">
        <v>145</v>
      </c>
      <c r="BE326" s="205">
        <f>IF(N326="základní",J326,0)</f>
        <v>0</v>
      </c>
      <c r="BF326" s="205">
        <f>IF(N326="snížená",J326,0)</f>
        <v>0</v>
      </c>
      <c r="BG326" s="205">
        <f>IF(N326="zákl. přenesená",J326,0)</f>
        <v>0</v>
      </c>
      <c r="BH326" s="205">
        <f>IF(N326="sníž. přenesená",J326,0)</f>
        <v>0</v>
      </c>
      <c r="BI326" s="205">
        <f>IF(N326="nulová",J326,0)</f>
        <v>0</v>
      </c>
      <c r="BJ326" s="23" t="s">
        <v>87</v>
      </c>
      <c r="BK326" s="205">
        <f>ROUND(I326*H326,2)</f>
        <v>0</v>
      </c>
      <c r="BL326" s="23" t="s">
        <v>265</v>
      </c>
      <c r="BM326" s="23" t="s">
        <v>436</v>
      </c>
    </row>
    <row r="327" spans="2:65" s="1" customFormat="1" ht="16.5" customHeight="1">
      <c r="B327" s="41"/>
      <c r="C327" s="194" t="s">
        <v>437</v>
      </c>
      <c r="D327" s="194" t="s">
        <v>148</v>
      </c>
      <c r="E327" s="195" t="s">
        <v>438</v>
      </c>
      <c r="F327" s="196" t="s">
        <v>439</v>
      </c>
      <c r="G327" s="197" t="s">
        <v>168</v>
      </c>
      <c r="H327" s="198">
        <v>19</v>
      </c>
      <c r="I327" s="199"/>
      <c r="J327" s="200">
        <f>ROUND(I327*H327,2)</f>
        <v>0</v>
      </c>
      <c r="K327" s="196" t="s">
        <v>152</v>
      </c>
      <c r="L327" s="61"/>
      <c r="M327" s="201" t="s">
        <v>34</v>
      </c>
      <c r="N327" s="202" t="s">
        <v>50</v>
      </c>
      <c r="O327" s="42"/>
      <c r="P327" s="203">
        <f>O327*H327</f>
        <v>0</v>
      </c>
      <c r="Q327" s="203">
        <v>0</v>
      </c>
      <c r="R327" s="203">
        <f>Q327*H327</f>
        <v>0</v>
      </c>
      <c r="S327" s="203">
        <v>0</v>
      </c>
      <c r="T327" s="204">
        <f>S327*H327</f>
        <v>0</v>
      </c>
      <c r="AR327" s="23" t="s">
        <v>265</v>
      </c>
      <c r="AT327" s="23" t="s">
        <v>148</v>
      </c>
      <c r="AU327" s="23" t="s">
        <v>87</v>
      </c>
      <c r="AY327" s="23" t="s">
        <v>145</v>
      </c>
      <c r="BE327" s="205">
        <f>IF(N327="základní",J327,0)</f>
        <v>0</v>
      </c>
      <c r="BF327" s="205">
        <f>IF(N327="snížená",J327,0)</f>
        <v>0</v>
      </c>
      <c r="BG327" s="205">
        <f>IF(N327="zákl. přenesená",J327,0)</f>
        <v>0</v>
      </c>
      <c r="BH327" s="205">
        <f>IF(N327="sníž. přenesená",J327,0)</f>
        <v>0</v>
      </c>
      <c r="BI327" s="205">
        <f>IF(N327="nulová",J327,0)</f>
        <v>0</v>
      </c>
      <c r="BJ327" s="23" t="s">
        <v>87</v>
      </c>
      <c r="BK327" s="205">
        <f>ROUND(I327*H327,2)</f>
        <v>0</v>
      </c>
      <c r="BL327" s="23" t="s">
        <v>265</v>
      </c>
      <c r="BM327" s="23" t="s">
        <v>440</v>
      </c>
    </row>
    <row r="328" spans="2:47" s="1" customFormat="1" ht="27">
      <c r="B328" s="41"/>
      <c r="C328" s="63"/>
      <c r="D328" s="208" t="s">
        <v>170</v>
      </c>
      <c r="E328" s="63"/>
      <c r="F328" s="239" t="s">
        <v>441</v>
      </c>
      <c r="G328" s="63"/>
      <c r="H328" s="63"/>
      <c r="I328" s="165"/>
      <c r="J328" s="63"/>
      <c r="K328" s="63"/>
      <c r="L328" s="61"/>
      <c r="M328" s="240"/>
      <c r="N328" s="42"/>
      <c r="O328" s="42"/>
      <c r="P328" s="42"/>
      <c r="Q328" s="42"/>
      <c r="R328" s="42"/>
      <c r="S328" s="42"/>
      <c r="T328" s="78"/>
      <c r="AT328" s="23" t="s">
        <v>170</v>
      </c>
      <c r="AU328" s="23" t="s">
        <v>87</v>
      </c>
    </row>
    <row r="329" spans="2:51" s="11" customFormat="1" ht="13.5">
      <c r="B329" s="206"/>
      <c r="C329" s="207"/>
      <c r="D329" s="208" t="s">
        <v>155</v>
      </c>
      <c r="E329" s="209" t="s">
        <v>34</v>
      </c>
      <c r="F329" s="210" t="s">
        <v>204</v>
      </c>
      <c r="G329" s="207"/>
      <c r="H329" s="209" t="s">
        <v>34</v>
      </c>
      <c r="I329" s="211"/>
      <c r="J329" s="207"/>
      <c r="K329" s="207"/>
      <c r="L329" s="212"/>
      <c r="M329" s="213"/>
      <c r="N329" s="214"/>
      <c r="O329" s="214"/>
      <c r="P329" s="214"/>
      <c r="Q329" s="214"/>
      <c r="R329" s="214"/>
      <c r="S329" s="214"/>
      <c r="T329" s="215"/>
      <c r="AT329" s="216" t="s">
        <v>155</v>
      </c>
      <c r="AU329" s="216" t="s">
        <v>87</v>
      </c>
      <c r="AV329" s="11" t="s">
        <v>83</v>
      </c>
      <c r="AW329" s="11" t="s">
        <v>41</v>
      </c>
      <c r="AX329" s="11" t="s">
        <v>78</v>
      </c>
      <c r="AY329" s="216" t="s">
        <v>145</v>
      </c>
    </row>
    <row r="330" spans="2:51" s="12" customFormat="1" ht="13.5">
      <c r="B330" s="217"/>
      <c r="C330" s="218"/>
      <c r="D330" s="208" t="s">
        <v>155</v>
      </c>
      <c r="E330" s="219" t="s">
        <v>34</v>
      </c>
      <c r="F330" s="220" t="s">
        <v>442</v>
      </c>
      <c r="G330" s="218"/>
      <c r="H330" s="221">
        <v>19</v>
      </c>
      <c r="I330" s="222"/>
      <c r="J330" s="218"/>
      <c r="K330" s="218"/>
      <c r="L330" s="223"/>
      <c r="M330" s="224"/>
      <c r="N330" s="225"/>
      <c r="O330" s="225"/>
      <c r="P330" s="225"/>
      <c r="Q330" s="225"/>
      <c r="R330" s="225"/>
      <c r="S330" s="225"/>
      <c r="T330" s="226"/>
      <c r="AT330" s="227" t="s">
        <v>155</v>
      </c>
      <c r="AU330" s="227" t="s">
        <v>87</v>
      </c>
      <c r="AV330" s="12" t="s">
        <v>87</v>
      </c>
      <c r="AW330" s="12" t="s">
        <v>41</v>
      </c>
      <c r="AX330" s="12" t="s">
        <v>78</v>
      </c>
      <c r="AY330" s="227" t="s">
        <v>145</v>
      </c>
    </row>
    <row r="331" spans="2:51" s="13" customFormat="1" ht="13.5">
      <c r="B331" s="228"/>
      <c r="C331" s="229"/>
      <c r="D331" s="208" t="s">
        <v>155</v>
      </c>
      <c r="E331" s="230" t="s">
        <v>34</v>
      </c>
      <c r="F331" s="231" t="s">
        <v>158</v>
      </c>
      <c r="G331" s="229"/>
      <c r="H331" s="232">
        <v>19</v>
      </c>
      <c r="I331" s="233"/>
      <c r="J331" s="229"/>
      <c r="K331" s="229"/>
      <c r="L331" s="234"/>
      <c r="M331" s="235"/>
      <c r="N331" s="236"/>
      <c r="O331" s="236"/>
      <c r="P331" s="236"/>
      <c r="Q331" s="236"/>
      <c r="R331" s="236"/>
      <c r="S331" s="236"/>
      <c r="T331" s="237"/>
      <c r="AT331" s="238" t="s">
        <v>155</v>
      </c>
      <c r="AU331" s="238" t="s">
        <v>87</v>
      </c>
      <c r="AV331" s="13" t="s">
        <v>153</v>
      </c>
      <c r="AW331" s="13" t="s">
        <v>41</v>
      </c>
      <c r="AX331" s="13" t="s">
        <v>83</v>
      </c>
      <c r="AY331" s="238" t="s">
        <v>145</v>
      </c>
    </row>
    <row r="332" spans="2:65" s="1" customFormat="1" ht="16.5" customHeight="1">
      <c r="B332" s="41"/>
      <c r="C332" s="194" t="s">
        <v>443</v>
      </c>
      <c r="D332" s="194" t="s">
        <v>148</v>
      </c>
      <c r="E332" s="195" t="s">
        <v>444</v>
      </c>
      <c r="F332" s="196" t="s">
        <v>445</v>
      </c>
      <c r="G332" s="197" t="s">
        <v>168</v>
      </c>
      <c r="H332" s="198">
        <v>38</v>
      </c>
      <c r="I332" s="199"/>
      <c r="J332" s="200">
        <f>ROUND(I332*H332,2)</f>
        <v>0</v>
      </c>
      <c r="K332" s="196" t="s">
        <v>152</v>
      </c>
      <c r="L332" s="61"/>
      <c r="M332" s="201" t="s">
        <v>34</v>
      </c>
      <c r="N332" s="202" t="s">
        <v>50</v>
      </c>
      <c r="O332" s="42"/>
      <c r="P332" s="203">
        <f>O332*H332</f>
        <v>0</v>
      </c>
      <c r="Q332" s="203">
        <v>0</v>
      </c>
      <c r="R332" s="203">
        <f>Q332*H332</f>
        <v>0</v>
      </c>
      <c r="S332" s="203">
        <v>0</v>
      </c>
      <c r="T332" s="204">
        <f>S332*H332</f>
        <v>0</v>
      </c>
      <c r="AR332" s="23" t="s">
        <v>265</v>
      </c>
      <c r="AT332" s="23" t="s">
        <v>148</v>
      </c>
      <c r="AU332" s="23" t="s">
        <v>87</v>
      </c>
      <c r="AY332" s="23" t="s">
        <v>145</v>
      </c>
      <c r="BE332" s="205">
        <f>IF(N332="základní",J332,0)</f>
        <v>0</v>
      </c>
      <c r="BF332" s="205">
        <f>IF(N332="snížená",J332,0)</f>
        <v>0</v>
      </c>
      <c r="BG332" s="205">
        <f>IF(N332="zákl. přenesená",J332,0)</f>
        <v>0</v>
      </c>
      <c r="BH332" s="205">
        <f>IF(N332="sníž. přenesená",J332,0)</f>
        <v>0</v>
      </c>
      <c r="BI332" s="205">
        <f>IF(N332="nulová",J332,0)</f>
        <v>0</v>
      </c>
      <c r="BJ332" s="23" t="s">
        <v>87</v>
      </c>
      <c r="BK332" s="205">
        <f>ROUND(I332*H332,2)</f>
        <v>0</v>
      </c>
      <c r="BL332" s="23" t="s">
        <v>265</v>
      </c>
      <c r="BM332" s="23" t="s">
        <v>446</v>
      </c>
    </row>
    <row r="333" spans="2:47" s="1" customFormat="1" ht="27">
      <c r="B333" s="41"/>
      <c r="C333" s="63"/>
      <c r="D333" s="208" t="s">
        <v>170</v>
      </c>
      <c r="E333" s="63"/>
      <c r="F333" s="239" t="s">
        <v>441</v>
      </c>
      <c r="G333" s="63"/>
      <c r="H333" s="63"/>
      <c r="I333" s="165"/>
      <c r="J333" s="63"/>
      <c r="K333" s="63"/>
      <c r="L333" s="61"/>
      <c r="M333" s="240"/>
      <c r="N333" s="42"/>
      <c r="O333" s="42"/>
      <c r="P333" s="42"/>
      <c r="Q333" s="42"/>
      <c r="R333" s="42"/>
      <c r="S333" s="42"/>
      <c r="T333" s="78"/>
      <c r="AT333" s="23" t="s">
        <v>170</v>
      </c>
      <c r="AU333" s="23" t="s">
        <v>87</v>
      </c>
    </row>
    <row r="334" spans="2:51" s="11" customFormat="1" ht="13.5">
      <c r="B334" s="206"/>
      <c r="C334" s="207"/>
      <c r="D334" s="208" t="s">
        <v>155</v>
      </c>
      <c r="E334" s="209" t="s">
        <v>34</v>
      </c>
      <c r="F334" s="210" t="s">
        <v>204</v>
      </c>
      <c r="G334" s="207"/>
      <c r="H334" s="209" t="s">
        <v>34</v>
      </c>
      <c r="I334" s="211"/>
      <c r="J334" s="207"/>
      <c r="K334" s="207"/>
      <c r="L334" s="212"/>
      <c r="M334" s="213"/>
      <c r="N334" s="214"/>
      <c r="O334" s="214"/>
      <c r="P334" s="214"/>
      <c r="Q334" s="214"/>
      <c r="R334" s="214"/>
      <c r="S334" s="214"/>
      <c r="T334" s="215"/>
      <c r="AT334" s="216" t="s">
        <v>155</v>
      </c>
      <c r="AU334" s="216" t="s">
        <v>87</v>
      </c>
      <c r="AV334" s="11" t="s">
        <v>83</v>
      </c>
      <c r="AW334" s="11" t="s">
        <v>41</v>
      </c>
      <c r="AX334" s="11" t="s">
        <v>78</v>
      </c>
      <c r="AY334" s="216" t="s">
        <v>145</v>
      </c>
    </row>
    <row r="335" spans="2:51" s="12" customFormat="1" ht="13.5">
      <c r="B335" s="217"/>
      <c r="C335" s="218"/>
      <c r="D335" s="208" t="s">
        <v>155</v>
      </c>
      <c r="E335" s="219" t="s">
        <v>34</v>
      </c>
      <c r="F335" s="220" t="s">
        <v>447</v>
      </c>
      <c r="G335" s="218"/>
      <c r="H335" s="221">
        <v>38</v>
      </c>
      <c r="I335" s="222"/>
      <c r="J335" s="218"/>
      <c r="K335" s="218"/>
      <c r="L335" s="223"/>
      <c r="M335" s="224"/>
      <c r="N335" s="225"/>
      <c r="O335" s="225"/>
      <c r="P335" s="225"/>
      <c r="Q335" s="225"/>
      <c r="R335" s="225"/>
      <c r="S335" s="225"/>
      <c r="T335" s="226"/>
      <c r="AT335" s="227" t="s">
        <v>155</v>
      </c>
      <c r="AU335" s="227" t="s">
        <v>87</v>
      </c>
      <c r="AV335" s="12" t="s">
        <v>87</v>
      </c>
      <c r="AW335" s="12" t="s">
        <v>41</v>
      </c>
      <c r="AX335" s="12" t="s">
        <v>78</v>
      </c>
      <c r="AY335" s="227" t="s">
        <v>145</v>
      </c>
    </row>
    <row r="336" spans="2:51" s="13" customFormat="1" ht="13.5">
      <c r="B336" s="228"/>
      <c r="C336" s="229"/>
      <c r="D336" s="208" t="s">
        <v>155</v>
      </c>
      <c r="E336" s="230" t="s">
        <v>34</v>
      </c>
      <c r="F336" s="231" t="s">
        <v>158</v>
      </c>
      <c r="G336" s="229"/>
      <c r="H336" s="232">
        <v>38</v>
      </c>
      <c r="I336" s="233"/>
      <c r="J336" s="229"/>
      <c r="K336" s="229"/>
      <c r="L336" s="234"/>
      <c r="M336" s="235"/>
      <c r="N336" s="236"/>
      <c r="O336" s="236"/>
      <c r="P336" s="236"/>
      <c r="Q336" s="236"/>
      <c r="R336" s="236"/>
      <c r="S336" s="236"/>
      <c r="T336" s="237"/>
      <c r="AT336" s="238" t="s">
        <v>155</v>
      </c>
      <c r="AU336" s="238" t="s">
        <v>87</v>
      </c>
      <c r="AV336" s="13" t="s">
        <v>153</v>
      </c>
      <c r="AW336" s="13" t="s">
        <v>41</v>
      </c>
      <c r="AX336" s="13" t="s">
        <v>83</v>
      </c>
      <c r="AY336" s="238" t="s">
        <v>145</v>
      </c>
    </row>
    <row r="337" spans="2:65" s="1" customFormat="1" ht="16.5" customHeight="1">
      <c r="B337" s="41"/>
      <c r="C337" s="194" t="s">
        <v>448</v>
      </c>
      <c r="D337" s="194" t="s">
        <v>148</v>
      </c>
      <c r="E337" s="195" t="s">
        <v>449</v>
      </c>
      <c r="F337" s="196" t="s">
        <v>450</v>
      </c>
      <c r="G337" s="197" t="s">
        <v>168</v>
      </c>
      <c r="H337" s="198">
        <v>1690</v>
      </c>
      <c r="I337" s="199"/>
      <c r="J337" s="200">
        <f>ROUND(I337*H337,2)</f>
        <v>0</v>
      </c>
      <c r="K337" s="196" t="s">
        <v>152</v>
      </c>
      <c r="L337" s="61"/>
      <c r="M337" s="201" t="s">
        <v>34</v>
      </c>
      <c r="N337" s="202" t="s">
        <v>50</v>
      </c>
      <c r="O337" s="42"/>
      <c r="P337" s="203">
        <f>O337*H337</f>
        <v>0</v>
      </c>
      <c r="Q337" s="203">
        <v>0</v>
      </c>
      <c r="R337" s="203">
        <f>Q337*H337</f>
        <v>0</v>
      </c>
      <c r="S337" s="203">
        <v>0</v>
      </c>
      <c r="T337" s="204">
        <f>S337*H337</f>
        <v>0</v>
      </c>
      <c r="AR337" s="23" t="s">
        <v>265</v>
      </c>
      <c r="AT337" s="23" t="s">
        <v>148</v>
      </c>
      <c r="AU337" s="23" t="s">
        <v>87</v>
      </c>
      <c r="AY337" s="23" t="s">
        <v>145</v>
      </c>
      <c r="BE337" s="205">
        <f>IF(N337="základní",J337,0)</f>
        <v>0</v>
      </c>
      <c r="BF337" s="205">
        <f>IF(N337="snížená",J337,0)</f>
        <v>0</v>
      </c>
      <c r="BG337" s="205">
        <f>IF(N337="zákl. přenesená",J337,0)</f>
        <v>0</v>
      </c>
      <c r="BH337" s="205">
        <f>IF(N337="sníž. přenesená",J337,0)</f>
        <v>0</v>
      </c>
      <c r="BI337" s="205">
        <f>IF(N337="nulová",J337,0)</f>
        <v>0</v>
      </c>
      <c r="BJ337" s="23" t="s">
        <v>87</v>
      </c>
      <c r="BK337" s="205">
        <f>ROUND(I337*H337,2)</f>
        <v>0</v>
      </c>
      <c r="BL337" s="23" t="s">
        <v>265</v>
      </c>
      <c r="BM337" s="23" t="s">
        <v>451</v>
      </c>
    </row>
    <row r="338" spans="2:47" s="1" customFormat="1" ht="27">
      <c r="B338" s="41"/>
      <c r="C338" s="63"/>
      <c r="D338" s="208" t="s">
        <v>170</v>
      </c>
      <c r="E338" s="63"/>
      <c r="F338" s="239" t="s">
        <v>441</v>
      </c>
      <c r="G338" s="63"/>
      <c r="H338" s="63"/>
      <c r="I338" s="165"/>
      <c r="J338" s="63"/>
      <c r="K338" s="63"/>
      <c r="L338" s="61"/>
      <c r="M338" s="240"/>
      <c r="N338" s="42"/>
      <c r="O338" s="42"/>
      <c r="P338" s="42"/>
      <c r="Q338" s="42"/>
      <c r="R338" s="42"/>
      <c r="S338" s="42"/>
      <c r="T338" s="78"/>
      <c r="AT338" s="23" t="s">
        <v>170</v>
      </c>
      <c r="AU338" s="23" t="s">
        <v>87</v>
      </c>
    </row>
    <row r="339" spans="2:51" s="11" customFormat="1" ht="13.5">
      <c r="B339" s="206"/>
      <c r="C339" s="207"/>
      <c r="D339" s="208" t="s">
        <v>155</v>
      </c>
      <c r="E339" s="209" t="s">
        <v>34</v>
      </c>
      <c r="F339" s="210" t="s">
        <v>204</v>
      </c>
      <c r="G339" s="207"/>
      <c r="H339" s="209" t="s">
        <v>34</v>
      </c>
      <c r="I339" s="211"/>
      <c r="J339" s="207"/>
      <c r="K339" s="207"/>
      <c r="L339" s="212"/>
      <c r="M339" s="213"/>
      <c r="N339" s="214"/>
      <c r="O339" s="214"/>
      <c r="P339" s="214"/>
      <c r="Q339" s="214"/>
      <c r="R339" s="214"/>
      <c r="S339" s="214"/>
      <c r="T339" s="215"/>
      <c r="AT339" s="216" t="s">
        <v>155</v>
      </c>
      <c r="AU339" s="216" t="s">
        <v>87</v>
      </c>
      <c r="AV339" s="11" t="s">
        <v>83</v>
      </c>
      <c r="AW339" s="11" t="s">
        <v>41</v>
      </c>
      <c r="AX339" s="11" t="s">
        <v>78</v>
      </c>
      <c r="AY339" s="216" t="s">
        <v>145</v>
      </c>
    </row>
    <row r="340" spans="2:51" s="12" customFormat="1" ht="13.5">
      <c r="B340" s="217"/>
      <c r="C340" s="218"/>
      <c r="D340" s="208" t="s">
        <v>155</v>
      </c>
      <c r="E340" s="219" t="s">
        <v>34</v>
      </c>
      <c r="F340" s="220" t="s">
        <v>452</v>
      </c>
      <c r="G340" s="218"/>
      <c r="H340" s="221">
        <v>1690</v>
      </c>
      <c r="I340" s="222"/>
      <c r="J340" s="218"/>
      <c r="K340" s="218"/>
      <c r="L340" s="223"/>
      <c r="M340" s="224"/>
      <c r="N340" s="225"/>
      <c r="O340" s="225"/>
      <c r="P340" s="225"/>
      <c r="Q340" s="225"/>
      <c r="R340" s="225"/>
      <c r="S340" s="225"/>
      <c r="T340" s="226"/>
      <c r="AT340" s="227" t="s">
        <v>155</v>
      </c>
      <c r="AU340" s="227" t="s">
        <v>87</v>
      </c>
      <c r="AV340" s="12" t="s">
        <v>87</v>
      </c>
      <c r="AW340" s="12" t="s">
        <v>41</v>
      </c>
      <c r="AX340" s="12" t="s">
        <v>78</v>
      </c>
      <c r="AY340" s="227" t="s">
        <v>145</v>
      </c>
    </row>
    <row r="341" spans="2:51" s="13" customFormat="1" ht="13.5">
      <c r="B341" s="228"/>
      <c r="C341" s="229"/>
      <c r="D341" s="208" t="s">
        <v>155</v>
      </c>
      <c r="E341" s="230" t="s">
        <v>34</v>
      </c>
      <c r="F341" s="231" t="s">
        <v>158</v>
      </c>
      <c r="G341" s="229"/>
      <c r="H341" s="232">
        <v>1690</v>
      </c>
      <c r="I341" s="233"/>
      <c r="J341" s="229"/>
      <c r="K341" s="229"/>
      <c r="L341" s="234"/>
      <c r="M341" s="235"/>
      <c r="N341" s="236"/>
      <c r="O341" s="236"/>
      <c r="P341" s="236"/>
      <c r="Q341" s="236"/>
      <c r="R341" s="236"/>
      <c r="S341" s="236"/>
      <c r="T341" s="237"/>
      <c r="AT341" s="238" t="s">
        <v>155</v>
      </c>
      <c r="AU341" s="238" t="s">
        <v>87</v>
      </c>
      <c r="AV341" s="13" t="s">
        <v>153</v>
      </c>
      <c r="AW341" s="13" t="s">
        <v>41</v>
      </c>
      <c r="AX341" s="13" t="s">
        <v>83</v>
      </c>
      <c r="AY341" s="238" t="s">
        <v>145</v>
      </c>
    </row>
    <row r="342" spans="2:65" s="1" customFormat="1" ht="16.5" customHeight="1">
      <c r="B342" s="41"/>
      <c r="C342" s="241" t="s">
        <v>453</v>
      </c>
      <c r="D342" s="241" t="s">
        <v>391</v>
      </c>
      <c r="E342" s="242" t="s">
        <v>454</v>
      </c>
      <c r="F342" s="243" t="s">
        <v>455</v>
      </c>
      <c r="G342" s="244" t="s">
        <v>151</v>
      </c>
      <c r="H342" s="245">
        <v>16</v>
      </c>
      <c r="I342" s="246"/>
      <c r="J342" s="247">
        <f>ROUND(I342*H342,2)</f>
        <v>0</v>
      </c>
      <c r="K342" s="243" t="s">
        <v>34</v>
      </c>
      <c r="L342" s="248"/>
      <c r="M342" s="249" t="s">
        <v>34</v>
      </c>
      <c r="N342" s="250" t="s">
        <v>50</v>
      </c>
      <c r="O342" s="42"/>
      <c r="P342" s="203">
        <f>O342*H342</f>
        <v>0</v>
      </c>
      <c r="Q342" s="203">
        <v>0</v>
      </c>
      <c r="R342" s="203">
        <f>Q342*H342</f>
        <v>0</v>
      </c>
      <c r="S342" s="203">
        <v>0</v>
      </c>
      <c r="T342" s="204">
        <f>S342*H342</f>
        <v>0</v>
      </c>
      <c r="AR342" s="23" t="s">
        <v>347</v>
      </c>
      <c r="AT342" s="23" t="s">
        <v>391</v>
      </c>
      <c r="AU342" s="23" t="s">
        <v>87</v>
      </c>
      <c r="AY342" s="23" t="s">
        <v>145</v>
      </c>
      <c r="BE342" s="205">
        <f>IF(N342="základní",J342,0)</f>
        <v>0</v>
      </c>
      <c r="BF342" s="205">
        <f>IF(N342="snížená",J342,0)</f>
        <v>0</v>
      </c>
      <c r="BG342" s="205">
        <f>IF(N342="zákl. přenesená",J342,0)</f>
        <v>0</v>
      </c>
      <c r="BH342" s="205">
        <f>IF(N342="sníž. přenesená",J342,0)</f>
        <v>0</v>
      </c>
      <c r="BI342" s="205">
        <f>IF(N342="nulová",J342,0)</f>
        <v>0</v>
      </c>
      <c r="BJ342" s="23" t="s">
        <v>87</v>
      </c>
      <c r="BK342" s="205">
        <f>ROUND(I342*H342,2)</f>
        <v>0</v>
      </c>
      <c r="BL342" s="23" t="s">
        <v>265</v>
      </c>
      <c r="BM342" s="23" t="s">
        <v>456</v>
      </c>
    </row>
    <row r="343" spans="2:65" s="1" customFormat="1" ht="25.5" customHeight="1">
      <c r="B343" s="41"/>
      <c r="C343" s="194" t="s">
        <v>457</v>
      </c>
      <c r="D343" s="194" t="s">
        <v>148</v>
      </c>
      <c r="E343" s="195" t="s">
        <v>458</v>
      </c>
      <c r="F343" s="196" t="s">
        <v>459</v>
      </c>
      <c r="G343" s="197" t="s">
        <v>253</v>
      </c>
      <c r="H343" s="198">
        <v>11.069</v>
      </c>
      <c r="I343" s="199"/>
      <c r="J343" s="200">
        <f>ROUND(I343*H343,2)</f>
        <v>0</v>
      </c>
      <c r="K343" s="196" t="s">
        <v>152</v>
      </c>
      <c r="L343" s="61"/>
      <c r="M343" s="201" t="s">
        <v>34</v>
      </c>
      <c r="N343" s="202" t="s">
        <v>50</v>
      </c>
      <c r="O343" s="42"/>
      <c r="P343" s="203">
        <f>O343*H343</f>
        <v>0</v>
      </c>
      <c r="Q343" s="203">
        <v>0</v>
      </c>
      <c r="R343" s="203">
        <f>Q343*H343</f>
        <v>0</v>
      </c>
      <c r="S343" s="203">
        <v>0</v>
      </c>
      <c r="T343" s="204">
        <f>S343*H343</f>
        <v>0</v>
      </c>
      <c r="AR343" s="23" t="s">
        <v>265</v>
      </c>
      <c r="AT343" s="23" t="s">
        <v>148</v>
      </c>
      <c r="AU343" s="23" t="s">
        <v>87</v>
      </c>
      <c r="AY343" s="23" t="s">
        <v>145</v>
      </c>
      <c r="BE343" s="205">
        <f>IF(N343="základní",J343,0)</f>
        <v>0</v>
      </c>
      <c r="BF343" s="205">
        <f>IF(N343="snížená",J343,0)</f>
        <v>0</v>
      </c>
      <c r="BG343" s="205">
        <f>IF(N343="zákl. přenesená",J343,0)</f>
        <v>0</v>
      </c>
      <c r="BH343" s="205">
        <f>IF(N343="sníž. přenesená",J343,0)</f>
        <v>0</v>
      </c>
      <c r="BI343" s="205">
        <f>IF(N343="nulová",J343,0)</f>
        <v>0</v>
      </c>
      <c r="BJ343" s="23" t="s">
        <v>87</v>
      </c>
      <c r="BK343" s="205">
        <f>ROUND(I343*H343,2)</f>
        <v>0</v>
      </c>
      <c r="BL343" s="23" t="s">
        <v>265</v>
      </c>
      <c r="BM343" s="23" t="s">
        <v>460</v>
      </c>
    </row>
    <row r="344" spans="2:65" s="1" customFormat="1" ht="38.25" customHeight="1">
      <c r="B344" s="41"/>
      <c r="C344" s="194" t="s">
        <v>461</v>
      </c>
      <c r="D344" s="194" t="s">
        <v>148</v>
      </c>
      <c r="E344" s="195" t="s">
        <v>462</v>
      </c>
      <c r="F344" s="196" t="s">
        <v>463</v>
      </c>
      <c r="G344" s="197" t="s">
        <v>253</v>
      </c>
      <c r="H344" s="198">
        <v>3.362</v>
      </c>
      <c r="I344" s="199"/>
      <c r="J344" s="200">
        <f>ROUND(I344*H344,2)</f>
        <v>0</v>
      </c>
      <c r="K344" s="196" t="s">
        <v>152</v>
      </c>
      <c r="L344" s="61"/>
      <c r="M344" s="201" t="s">
        <v>34</v>
      </c>
      <c r="N344" s="202" t="s">
        <v>50</v>
      </c>
      <c r="O344" s="42"/>
      <c r="P344" s="203">
        <f>O344*H344</f>
        <v>0</v>
      </c>
      <c r="Q344" s="203">
        <v>0</v>
      </c>
      <c r="R344" s="203">
        <f>Q344*H344</f>
        <v>0</v>
      </c>
      <c r="S344" s="203">
        <v>0</v>
      </c>
      <c r="T344" s="204">
        <f>S344*H344</f>
        <v>0</v>
      </c>
      <c r="AR344" s="23" t="s">
        <v>265</v>
      </c>
      <c r="AT344" s="23" t="s">
        <v>148</v>
      </c>
      <c r="AU344" s="23" t="s">
        <v>87</v>
      </c>
      <c r="AY344" s="23" t="s">
        <v>145</v>
      </c>
      <c r="BE344" s="205">
        <f>IF(N344="základní",J344,0)</f>
        <v>0</v>
      </c>
      <c r="BF344" s="205">
        <f>IF(N344="snížená",J344,0)</f>
        <v>0</v>
      </c>
      <c r="BG344" s="205">
        <f>IF(N344="zákl. přenesená",J344,0)</f>
        <v>0</v>
      </c>
      <c r="BH344" s="205">
        <f>IF(N344="sníž. přenesená",J344,0)</f>
        <v>0</v>
      </c>
      <c r="BI344" s="205">
        <f>IF(N344="nulová",J344,0)</f>
        <v>0</v>
      </c>
      <c r="BJ344" s="23" t="s">
        <v>87</v>
      </c>
      <c r="BK344" s="205">
        <f>ROUND(I344*H344,2)</f>
        <v>0</v>
      </c>
      <c r="BL344" s="23" t="s">
        <v>265</v>
      </c>
      <c r="BM344" s="23" t="s">
        <v>464</v>
      </c>
    </row>
    <row r="345" spans="2:47" s="1" customFormat="1" ht="121.5">
      <c r="B345" s="41"/>
      <c r="C345" s="63"/>
      <c r="D345" s="208" t="s">
        <v>170</v>
      </c>
      <c r="E345" s="63"/>
      <c r="F345" s="239" t="s">
        <v>465</v>
      </c>
      <c r="G345" s="63"/>
      <c r="H345" s="63"/>
      <c r="I345" s="165"/>
      <c r="J345" s="63"/>
      <c r="K345" s="63"/>
      <c r="L345" s="61"/>
      <c r="M345" s="240"/>
      <c r="N345" s="42"/>
      <c r="O345" s="42"/>
      <c r="P345" s="42"/>
      <c r="Q345" s="42"/>
      <c r="R345" s="42"/>
      <c r="S345" s="42"/>
      <c r="T345" s="78"/>
      <c r="AT345" s="23" t="s">
        <v>170</v>
      </c>
      <c r="AU345" s="23" t="s">
        <v>87</v>
      </c>
    </row>
    <row r="346" spans="2:63" s="10" customFormat="1" ht="29.85" customHeight="1">
      <c r="B346" s="178"/>
      <c r="C346" s="179"/>
      <c r="D346" s="180" t="s">
        <v>77</v>
      </c>
      <c r="E346" s="192" t="s">
        <v>466</v>
      </c>
      <c r="F346" s="192" t="s">
        <v>467</v>
      </c>
      <c r="G346" s="179"/>
      <c r="H346" s="179"/>
      <c r="I346" s="182"/>
      <c r="J346" s="193">
        <f>BK346</f>
        <v>0</v>
      </c>
      <c r="K346" s="179"/>
      <c r="L346" s="184"/>
      <c r="M346" s="185"/>
      <c r="N346" s="186"/>
      <c r="O346" s="186"/>
      <c r="P346" s="187">
        <f>SUM(P347:P358)</f>
        <v>0</v>
      </c>
      <c r="Q346" s="186"/>
      <c r="R346" s="187">
        <f>SUM(R347:R358)</f>
        <v>2.1807999999999996</v>
      </c>
      <c r="S346" s="186"/>
      <c r="T346" s="188">
        <f>SUM(T347:T358)</f>
        <v>3.2148000000000003</v>
      </c>
      <c r="AR346" s="189" t="s">
        <v>87</v>
      </c>
      <c r="AT346" s="190" t="s">
        <v>77</v>
      </c>
      <c r="AU346" s="190" t="s">
        <v>83</v>
      </c>
      <c r="AY346" s="189" t="s">
        <v>145</v>
      </c>
      <c r="BK346" s="191">
        <f>SUM(BK347:BK358)</f>
        <v>0</v>
      </c>
    </row>
    <row r="347" spans="2:65" s="1" customFormat="1" ht="16.5" customHeight="1">
      <c r="B347" s="41"/>
      <c r="C347" s="194" t="s">
        <v>468</v>
      </c>
      <c r="D347" s="194" t="s">
        <v>148</v>
      </c>
      <c r="E347" s="195" t="s">
        <v>469</v>
      </c>
      <c r="F347" s="196" t="s">
        <v>470</v>
      </c>
      <c r="G347" s="197" t="s">
        <v>471</v>
      </c>
      <c r="H347" s="198">
        <v>94</v>
      </c>
      <c r="I347" s="199"/>
      <c r="J347" s="200">
        <f>ROUND(I347*H347,2)</f>
        <v>0</v>
      </c>
      <c r="K347" s="196" t="s">
        <v>152</v>
      </c>
      <c r="L347" s="61"/>
      <c r="M347" s="201" t="s">
        <v>34</v>
      </c>
      <c r="N347" s="202" t="s">
        <v>50</v>
      </c>
      <c r="O347" s="42"/>
      <c r="P347" s="203">
        <f>O347*H347</f>
        <v>0</v>
      </c>
      <c r="Q347" s="203">
        <v>0</v>
      </c>
      <c r="R347" s="203">
        <f>Q347*H347</f>
        <v>0</v>
      </c>
      <c r="S347" s="203">
        <v>0.0342</v>
      </c>
      <c r="T347" s="204">
        <f>S347*H347</f>
        <v>3.2148000000000003</v>
      </c>
      <c r="AR347" s="23" t="s">
        <v>265</v>
      </c>
      <c r="AT347" s="23" t="s">
        <v>148</v>
      </c>
      <c r="AU347" s="23" t="s">
        <v>87</v>
      </c>
      <c r="AY347" s="23" t="s">
        <v>145</v>
      </c>
      <c r="BE347" s="205">
        <f>IF(N347="základní",J347,0)</f>
        <v>0</v>
      </c>
      <c r="BF347" s="205">
        <f>IF(N347="snížená",J347,0)</f>
        <v>0</v>
      </c>
      <c r="BG347" s="205">
        <f>IF(N347="zákl. přenesená",J347,0)</f>
        <v>0</v>
      </c>
      <c r="BH347" s="205">
        <f>IF(N347="sníž. přenesená",J347,0)</f>
        <v>0</v>
      </c>
      <c r="BI347" s="205">
        <f>IF(N347="nulová",J347,0)</f>
        <v>0</v>
      </c>
      <c r="BJ347" s="23" t="s">
        <v>87</v>
      </c>
      <c r="BK347" s="205">
        <f>ROUND(I347*H347,2)</f>
        <v>0</v>
      </c>
      <c r="BL347" s="23" t="s">
        <v>265</v>
      </c>
      <c r="BM347" s="23" t="s">
        <v>472</v>
      </c>
    </row>
    <row r="348" spans="2:51" s="11" customFormat="1" ht="13.5">
      <c r="B348" s="206"/>
      <c r="C348" s="207"/>
      <c r="D348" s="208" t="s">
        <v>155</v>
      </c>
      <c r="E348" s="209" t="s">
        <v>34</v>
      </c>
      <c r="F348" s="210" t="s">
        <v>204</v>
      </c>
      <c r="G348" s="207"/>
      <c r="H348" s="209" t="s">
        <v>34</v>
      </c>
      <c r="I348" s="211"/>
      <c r="J348" s="207"/>
      <c r="K348" s="207"/>
      <c r="L348" s="212"/>
      <c r="M348" s="213"/>
      <c r="N348" s="214"/>
      <c r="O348" s="214"/>
      <c r="P348" s="214"/>
      <c r="Q348" s="214"/>
      <c r="R348" s="214"/>
      <c r="S348" s="214"/>
      <c r="T348" s="215"/>
      <c r="AT348" s="216" t="s">
        <v>155</v>
      </c>
      <c r="AU348" s="216" t="s">
        <v>87</v>
      </c>
      <c r="AV348" s="11" t="s">
        <v>83</v>
      </c>
      <c r="AW348" s="11" t="s">
        <v>41</v>
      </c>
      <c r="AX348" s="11" t="s">
        <v>78</v>
      </c>
      <c r="AY348" s="216" t="s">
        <v>145</v>
      </c>
    </row>
    <row r="349" spans="2:51" s="12" customFormat="1" ht="13.5">
      <c r="B349" s="217"/>
      <c r="C349" s="218"/>
      <c r="D349" s="208" t="s">
        <v>155</v>
      </c>
      <c r="E349" s="219" t="s">
        <v>34</v>
      </c>
      <c r="F349" s="220" t="s">
        <v>423</v>
      </c>
      <c r="G349" s="218"/>
      <c r="H349" s="221">
        <v>94</v>
      </c>
      <c r="I349" s="222"/>
      <c r="J349" s="218"/>
      <c r="K349" s="218"/>
      <c r="L349" s="223"/>
      <c r="M349" s="224"/>
      <c r="N349" s="225"/>
      <c r="O349" s="225"/>
      <c r="P349" s="225"/>
      <c r="Q349" s="225"/>
      <c r="R349" s="225"/>
      <c r="S349" s="225"/>
      <c r="T349" s="226"/>
      <c r="AT349" s="227" t="s">
        <v>155</v>
      </c>
      <c r="AU349" s="227" t="s">
        <v>87</v>
      </c>
      <c r="AV349" s="12" t="s">
        <v>87</v>
      </c>
      <c r="AW349" s="12" t="s">
        <v>41</v>
      </c>
      <c r="AX349" s="12" t="s">
        <v>78</v>
      </c>
      <c r="AY349" s="227" t="s">
        <v>145</v>
      </c>
    </row>
    <row r="350" spans="2:51" s="13" customFormat="1" ht="13.5">
      <c r="B350" s="228"/>
      <c r="C350" s="229"/>
      <c r="D350" s="208" t="s">
        <v>155</v>
      </c>
      <c r="E350" s="230" t="s">
        <v>34</v>
      </c>
      <c r="F350" s="231" t="s">
        <v>158</v>
      </c>
      <c r="G350" s="229"/>
      <c r="H350" s="232">
        <v>94</v>
      </c>
      <c r="I350" s="233"/>
      <c r="J350" s="229"/>
      <c r="K350" s="229"/>
      <c r="L350" s="234"/>
      <c r="M350" s="235"/>
      <c r="N350" s="236"/>
      <c r="O350" s="236"/>
      <c r="P350" s="236"/>
      <c r="Q350" s="236"/>
      <c r="R350" s="236"/>
      <c r="S350" s="236"/>
      <c r="T350" s="237"/>
      <c r="AT350" s="238" t="s">
        <v>155</v>
      </c>
      <c r="AU350" s="238" t="s">
        <v>87</v>
      </c>
      <c r="AV350" s="13" t="s">
        <v>153</v>
      </c>
      <c r="AW350" s="13" t="s">
        <v>41</v>
      </c>
      <c r="AX350" s="13" t="s">
        <v>83</v>
      </c>
      <c r="AY350" s="238" t="s">
        <v>145</v>
      </c>
    </row>
    <row r="351" spans="2:65" s="1" customFormat="1" ht="16.5" customHeight="1">
      <c r="B351" s="41"/>
      <c r="C351" s="194" t="s">
        <v>473</v>
      </c>
      <c r="D351" s="194" t="s">
        <v>148</v>
      </c>
      <c r="E351" s="195" t="s">
        <v>474</v>
      </c>
      <c r="F351" s="196" t="s">
        <v>475</v>
      </c>
      <c r="G351" s="197" t="s">
        <v>471</v>
      </c>
      <c r="H351" s="198">
        <v>94</v>
      </c>
      <c r="I351" s="199"/>
      <c r="J351" s="200">
        <f>ROUND(I351*H351,2)</f>
        <v>0</v>
      </c>
      <c r="K351" s="196" t="s">
        <v>152</v>
      </c>
      <c r="L351" s="61"/>
      <c r="M351" s="201" t="s">
        <v>34</v>
      </c>
      <c r="N351" s="202" t="s">
        <v>50</v>
      </c>
      <c r="O351" s="42"/>
      <c r="P351" s="203">
        <f>O351*H351</f>
        <v>0</v>
      </c>
      <c r="Q351" s="203">
        <v>0.0232</v>
      </c>
      <c r="R351" s="203">
        <f>Q351*H351</f>
        <v>2.1807999999999996</v>
      </c>
      <c r="S351" s="203">
        <v>0</v>
      </c>
      <c r="T351" s="204">
        <f>S351*H351</f>
        <v>0</v>
      </c>
      <c r="AR351" s="23" t="s">
        <v>265</v>
      </c>
      <c r="AT351" s="23" t="s">
        <v>148</v>
      </c>
      <c r="AU351" s="23" t="s">
        <v>87</v>
      </c>
      <c r="AY351" s="23" t="s">
        <v>145</v>
      </c>
      <c r="BE351" s="205">
        <f>IF(N351="základní",J351,0)</f>
        <v>0</v>
      </c>
      <c r="BF351" s="205">
        <f>IF(N351="snížená",J351,0)</f>
        <v>0</v>
      </c>
      <c r="BG351" s="205">
        <f>IF(N351="zákl. přenesená",J351,0)</f>
        <v>0</v>
      </c>
      <c r="BH351" s="205">
        <f>IF(N351="sníž. přenesená",J351,0)</f>
        <v>0</v>
      </c>
      <c r="BI351" s="205">
        <f>IF(N351="nulová",J351,0)</f>
        <v>0</v>
      </c>
      <c r="BJ351" s="23" t="s">
        <v>87</v>
      </c>
      <c r="BK351" s="205">
        <f>ROUND(I351*H351,2)</f>
        <v>0</v>
      </c>
      <c r="BL351" s="23" t="s">
        <v>265</v>
      </c>
      <c r="BM351" s="23" t="s">
        <v>476</v>
      </c>
    </row>
    <row r="352" spans="2:47" s="1" customFormat="1" ht="40.5">
      <c r="B352" s="41"/>
      <c r="C352" s="63"/>
      <c r="D352" s="208" t="s">
        <v>170</v>
      </c>
      <c r="E352" s="63"/>
      <c r="F352" s="239" t="s">
        <v>477</v>
      </c>
      <c r="G352" s="63"/>
      <c r="H352" s="63"/>
      <c r="I352" s="165"/>
      <c r="J352" s="63"/>
      <c r="K352" s="63"/>
      <c r="L352" s="61"/>
      <c r="M352" s="240"/>
      <c r="N352" s="42"/>
      <c r="O352" s="42"/>
      <c r="P352" s="42"/>
      <c r="Q352" s="42"/>
      <c r="R352" s="42"/>
      <c r="S352" s="42"/>
      <c r="T352" s="78"/>
      <c r="AT352" s="23" t="s">
        <v>170</v>
      </c>
      <c r="AU352" s="23" t="s">
        <v>87</v>
      </c>
    </row>
    <row r="353" spans="2:51" s="11" customFormat="1" ht="13.5">
      <c r="B353" s="206"/>
      <c r="C353" s="207"/>
      <c r="D353" s="208" t="s">
        <v>155</v>
      </c>
      <c r="E353" s="209" t="s">
        <v>34</v>
      </c>
      <c r="F353" s="210" t="s">
        <v>204</v>
      </c>
      <c r="G353" s="207"/>
      <c r="H353" s="209" t="s">
        <v>34</v>
      </c>
      <c r="I353" s="211"/>
      <c r="J353" s="207"/>
      <c r="K353" s="207"/>
      <c r="L353" s="212"/>
      <c r="M353" s="213"/>
      <c r="N353" s="214"/>
      <c r="O353" s="214"/>
      <c r="P353" s="214"/>
      <c r="Q353" s="214"/>
      <c r="R353" s="214"/>
      <c r="S353" s="214"/>
      <c r="T353" s="215"/>
      <c r="AT353" s="216" t="s">
        <v>155</v>
      </c>
      <c r="AU353" s="216" t="s">
        <v>87</v>
      </c>
      <c r="AV353" s="11" t="s">
        <v>83</v>
      </c>
      <c r="AW353" s="11" t="s">
        <v>41</v>
      </c>
      <c r="AX353" s="11" t="s">
        <v>78</v>
      </c>
      <c r="AY353" s="216" t="s">
        <v>145</v>
      </c>
    </row>
    <row r="354" spans="2:51" s="12" customFormat="1" ht="13.5">
      <c r="B354" s="217"/>
      <c r="C354" s="218"/>
      <c r="D354" s="208" t="s">
        <v>155</v>
      </c>
      <c r="E354" s="219" t="s">
        <v>34</v>
      </c>
      <c r="F354" s="220" t="s">
        <v>423</v>
      </c>
      <c r="G354" s="218"/>
      <c r="H354" s="221">
        <v>94</v>
      </c>
      <c r="I354" s="222"/>
      <c r="J354" s="218"/>
      <c r="K354" s="218"/>
      <c r="L354" s="223"/>
      <c r="M354" s="224"/>
      <c r="N354" s="225"/>
      <c r="O354" s="225"/>
      <c r="P354" s="225"/>
      <c r="Q354" s="225"/>
      <c r="R354" s="225"/>
      <c r="S354" s="225"/>
      <c r="T354" s="226"/>
      <c r="AT354" s="227" t="s">
        <v>155</v>
      </c>
      <c r="AU354" s="227" t="s">
        <v>87</v>
      </c>
      <c r="AV354" s="12" t="s">
        <v>87</v>
      </c>
      <c r="AW354" s="12" t="s">
        <v>41</v>
      </c>
      <c r="AX354" s="12" t="s">
        <v>78</v>
      </c>
      <c r="AY354" s="227" t="s">
        <v>145</v>
      </c>
    </row>
    <row r="355" spans="2:51" s="13" customFormat="1" ht="13.5">
      <c r="B355" s="228"/>
      <c r="C355" s="229"/>
      <c r="D355" s="208" t="s">
        <v>155</v>
      </c>
      <c r="E355" s="230" t="s">
        <v>34</v>
      </c>
      <c r="F355" s="231" t="s">
        <v>158</v>
      </c>
      <c r="G355" s="229"/>
      <c r="H355" s="232">
        <v>94</v>
      </c>
      <c r="I355" s="233"/>
      <c r="J355" s="229"/>
      <c r="K355" s="229"/>
      <c r="L355" s="234"/>
      <c r="M355" s="235"/>
      <c r="N355" s="236"/>
      <c r="O355" s="236"/>
      <c r="P355" s="236"/>
      <c r="Q355" s="236"/>
      <c r="R355" s="236"/>
      <c r="S355" s="236"/>
      <c r="T355" s="237"/>
      <c r="AT355" s="238" t="s">
        <v>155</v>
      </c>
      <c r="AU355" s="238" t="s">
        <v>87</v>
      </c>
      <c r="AV355" s="13" t="s">
        <v>153</v>
      </c>
      <c r="AW355" s="13" t="s">
        <v>41</v>
      </c>
      <c r="AX355" s="13" t="s">
        <v>83</v>
      </c>
      <c r="AY355" s="238" t="s">
        <v>145</v>
      </c>
    </row>
    <row r="356" spans="2:65" s="1" customFormat="1" ht="25.5" customHeight="1">
      <c r="B356" s="41"/>
      <c r="C356" s="194" t="s">
        <v>478</v>
      </c>
      <c r="D356" s="194" t="s">
        <v>148</v>
      </c>
      <c r="E356" s="195" t="s">
        <v>479</v>
      </c>
      <c r="F356" s="196" t="s">
        <v>480</v>
      </c>
      <c r="G356" s="197" t="s">
        <v>253</v>
      </c>
      <c r="H356" s="198">
        <v>3.215</v>
      </c>
      <c r="I356" s="199"/>
      <c r="J356" s="200">
        <f>ROUND(I356*H356,2)</f>
        <v>0</v>
      </c>
      <c r="K356" s="196" t="s">
        <v>152</v>
      </c>
      <c r="L356" s="61"/>
      <c r="M356" s="201" t="s">
        <v>34</v>
      </c>
      <c r="N356" s="202" t="s">
        <v>50</v>
      </c>
      <c r="O356" s="42"/>
      <c r="P356" s="203">
        <f>O356*H356</f>
        <v>0</v>
      </c>
      <c r="Q356" s="203">
        <v>0</v>
      </c>
      <c r="R356" s="203">
        <f>Q356*H356</f>
        <v>0</v>
      </c>
      <c r="S356" s="203">
        <v>0</v>
      </c>
      <c r="T356" s="204">
        <f>S356*H356</f>
        <v>0</v>
      </c>
      <c r="AR356" s="23" t="s">
        <v>265</v>
      </c>
      <c r="AT356" s="23" t="s">
        <v>148</v>
      </c>
      <c r="AU356" s="23" t="s">
        <v>87</v>
      </c>
      <c r="AY356" s="23" t="s">
        <v>145</v>
      </c>
      <c r="BE356" s="205">
        <f>IF(N356="základní",J356,0)</f>
        <v>0</v>
      </c>
      <c r="BF356" s="205">
        <f>IF(N356="snížená",J356,0)</f>
        <v>0</v>
      </c>
      <c r="BG356" s="205">
        <f>IF(N356="zákl. přenesená",J356,0)</f>
        <v>0</v>
      </c>
      <c r="BH356" s="205">
        <f>IF(N356="sníž. přenesená",J356,0)</f>
        <v>0</v>
      </c>
      <c r="BI356" s="205">
        <f>IF(N356="nulová",J356,0)</f>
        <v>0</v>
      </c>
      <c r="BJ356" s="23" t="s">
        <v>87</v>
      </c>
      <c r="BK356" s="205">
        <f>ROUND(I356*H356,2)</f>
        <v>0</v>
      </c>
      <c r="BL356" s="23" t="s">
        <v>265</v>
      </c>
      <c r="BM356" s="23" t="s">
        <v>481</v>
      </c>
    </row>
    <row r="357" spans="2:65" s="1" customFormat="1" ht="38.25" customHeight="1">
      <c r="B357" s="41"/>
      <c r="C357" s="194" t="s">
        <v>482</v>
      </c>
      <c r="D357" s="194" t="s">
        <v>148</v>
      </c>
      <c r="E357" s="195" t="s">
        <v>483</v>
      </c>
      <c r="F357" s="196" t="s">
        <v>484</v>
      </c>
      <c r="G357" s="197" t="s">
        <v>253</v>
      </c>
      <c r="H357" s="198">
        <v>2.181</v>
      </c>
      <c r="I357" s="199"/>
      <c r="J357" s="200">
        <f>ROUND(I357*H357,2)</f>
        <v>0</v>
      </c>
      <c r="K357" s="196" t="s">
        <v>152</v>
      </c>
      <c r="L357" s="61"/>
      <c r="M357" s="201" t="s">
        <v>34</v>
      </c>
      <c r="N357" s="202" t="s">
        <v>50</v>
      </c>
      <c r="O357" s="42"/>
      <c r="P357" s="203">
        <f>O357*H357</f>
        <v>0</v>
      </c>
      <c r="Q357" s="203">
        <v>0</v>
      </c>
      <c r="R357" s="203">
        <f>Q357*H357</f>
        <v>0</v>
      </c>
      <c r="S357" s="203">
        <v>0</v>
      </c>
      <c r="T357" s="204">
        <f>S357*H357</f>
        <v>0</v>
      </c>
      <c r="AR357" s="23" t="s">
        <v>265</v>
      </c>
      <c r="AT357" s="23" t="s">
        <v>148</v>
      </c>
      <c r="AU357" s="23" t="s">
        <v>87</v>
      </c>
      <c r="AY357" s="23" t="s">
        <v>145</v>
      </c>
      <c r="BE357" s="205">
        <f>IF(N357="základní",J357,0)</f>
        <v>0</v>
      </c>
      <c r="BF357" s="205">
        <f>IF(N357="snížená",J357,0)</f>
        <v>0</v>
      </c>
      <c r="BG357" s="205">
        <f>IF(N357="zákl. přenesená",J357,0)</f>
        <v>0</v>
      </c>
      <c r="BH357" s="205">
        <f>IF(N357="sníž. přenesená",J357,0)</f>
        <v>0</v>
      </c>
      <c r="BI357" s="205">
        <f>IF(N357="nulová",J357,0)</f>
        <v>0</v>
      </c>
      <c r="BJ357" s="23" t="s">
        <v>87</v>
      </c>
      <c r="BK357" s="205">
        <f>ROUND(I357*H357,2)</f>
        <v>0</v>
      </c>
      <c r="BL357" s="23" t="s">
        <v>265</v>
      </c>
      <c r="BM357" s="23" t="s">
        <v>485</v>
      </c>
    </row>
    <row r="358" spans="2:47" s="1" customFormat="1" ht="121.5">
      <c r="B358" s="41"/>
      <c r="C358" s="63"/>
      <c r="D358" s="208" t="s">
        <v>170</v>
      </c>
      <c r="E358" s="63"/>
      <c r="F358" s="239" t="s">
        <v>486</v>
      </c>
      <c r="G358" s="63"/>
      <c r="H358" s="63"/>
      <c r="I358" s="165"/>
      <c r="J358" s="63"/>
      <c r="K358" s="63"/>
      <c r="L358" s="61"/>
      <c r="M358" s="240"/>
      <c r="N358" s="42"/>
      <c r="O358" s="42"/>
      <c r="P358" s="42"/>
      <c r="Q358" s="42"/>
      <c r="R358" s="42"/>
      <c r="S358" s="42"/>
      <c r="T358" s="78"/>
      <c r="AT358" s="23" t="s">
        <v>170</v>
      </c>
      <c r="AU358" s="23" t="s">
        <v>87</v>
      </c>
    </row>
    <row r="359" spans="2:63" s="10" customFormat="1" ht="29.85" customHeight="1">
      <c r="B359" s="178"/>
      <c r="C359" s="179"/>
      <c r="D359" s="180" t="s">
        <v>77</v>
      </c>
      <c r="E359" s="192" t="s">
        <v>487</v>
      </c>
      <c r="F359" s="192" t="s">
        <v>488</v>
      </c>
      <c r="G359" s="179"/>
      <c r="H359" s="179"/>
      <c r="I359" s="182"/>
      <c r="J359" s="193">
        <f>BK359</f>
        <v>0</v>
      </c>
      <c r="K359" s="179"/>
      <c r="L359" s="184"/>
      <c r="M359" s="185"/>
      <c r="N359" s="186"/>
      <c r="O359" s="186"/>
      <c r="P359" s="187">
        <f>SUM(P360:P371)</f>
        <v>0</v>
      </c>
      <c r="Q359" s="186"/>
      <c r="R359" s="187">
        <f>SUM(R360:R371)</f>
        <v>0.06992000000000001</v>
      </c>
      <c r="S359" s="186"/>
      <c r="T359" s="188">
        <f>SUM(T360:T371)</f>
        <v>0</v>
      </c>
      <c r="AR359" s="189" t="s">
        <v>87</v>
      </c>
      <c r="AT359" s="190" t="s">
        <v>77</v>
      </c>
      <c r="AU359" s="190" t="s">
        <v>83</v>
      </c>
      <c r="AY359" s="189" t="s">
        <v>145</v>
      </c>
      <c r="BK359" s="191">
        <f>SUM(BK360:BK371)</f>
        <v>0</v>
      </c>
    </row>
    <row r="360" spans="2:65" s="1" customFormat="1" ht="25.5" customHeight="1">
      <c r="B360" s="41"/>
      <c r="C360" s="194" t="s">
        <v>489</v>
      </c>
      <c r="D360" s="194" t="s">
        <v>148</v>
      </c>
      <c r="E360" s="195" t="s">
        <v>490</v>
      </c>
      <c r="F360" s="196" t="s">
        <v>491</v>
      </c>
      <c r="G360" s="197" t="s">
        <v>151</v>
      </c>
      <c r="H360" s="198">
        <v>190</v>
      </c>
      <c r="I360" s="199"/>
      <c r="J360" s="200">
        <f>ROUND(I360*H360,2)</f>
        <v>0</v>
      </c>
      <c r="K360" s="196" t="s">
        <v>152</v>
      </c>
      <c r="L360" s="61"/>
      <c r="M360" s="201" t="s">
        <v>34</v>
      </c>
      <c r="N360" s="202" t="s">
        <v>50</v>
      </c>
      <c r="O360" s="42"/>
      <c r="P360" s="203">
        <f>O360*H360</f>
        <v>0</v>
      </c>
      <c r="Q360" s="203">
        <v>0.00035</v>
      </c>
      <c r="R360" s="203">
        <f>Q360*H360</f>
        <v>0.0665</v>
      </c>
      <c r="S360" s="203">
        <v>0</v>
      </c>
      <c r="T360" s="204">
        <f>S360*H360</f>
        <v>0</v>
      </c>
      <c r="AR360" s="23" t="s">
        <v>265</v>
      </c>
      <c r="AT360" s="23" t="s">
        <v>148</v>
      </c>
      <c r="AU360" s="23" t="s">
        <v>87</v>
      </c>
      <c r="AY360" s="23" t="s">
        <v>145</v>
      </c>
      <c r="BE360" s="205">
        <f>IF(N360="základní",J360,0)</f>
        <v>0</v>
      </c>
      <c r="BF360" s="205">
        <f>IF(N360="snížená",J360,0)</f>
        <v>0</v>
      </c>
      <c r="BG360" s="205">
        <f>IF(N360="zákl. přenesená",J360,0)</f>
        <v>0</v>
      </c>
      <c r="BH360" s="205">
        <f>IF(N360="sníž. přenesená",J360,0)</f>
        <v>0</v>
      </c>
      <c r="BI360" s="205">
        <f>IF(N360="nulová",J360,0)</f>
        <v>0</v>
      </c>
      <c r="BJ360" s="23" t="s">
        <v>87</v>
      </c>
      <c r="BK360" s="205">
        <f>ROUND(I360*H360,2)</f>
        <v>0</v>
      </c>
      <c r="BL360" s="23" t="s">
        <v>265</v>
      </c>
      <c r="BM360" s="23" t="s">
        <v>492</v>
      </c>
    </row>
    <row r="361" spans="2:51" s="11" customFormat="1" ht="13.5">
      <c r="B361" s="206"/>
      <c r="C361" s="207"/>
      <c r="D361" s="208" t="s">
        <v>155</v>
      </c>
      <c r="E361" s="209" t="s">
        <v>34</v>
      </c>
      <c r="F361" s="210" t="s">
        <v>204</v>
      </c>
      <c r="G361" s="207"/>
      <c r="H361" s="209" t="s">
        <v>34</v>
      </c>
      <c r="I361" s="211"/>
      <c r="J361" s="207"/>
      <c r="K361" s="207"/>
      <c r="L361" s="212"/>
      <c r="M361" s="213"/>
      <c r="N361" s="214"/>
      <c r="O361" s="214"/>
      <c r="P361" s="214"/>
      <c r="Q361" s="214"/>
      <c r="R361" s="214"/>
      <c r="S361" s="214"/>
      <c r="T361" s="215"/>
      <c r="AT361" s="216" t="s">
        <v>155</v>
      </c>
      <c r="AU361" s="216" t="s">
        <v>87</v>
      </c>
      <c r="AV361" s="11" t="s">
        <v>83</v>
      </c>
      <c r="AW361" s="11" t="s">
        <v>41</v>
      </c>
      <c r="AX361" s="11" t="s">
        <v>78</v>
      </c>
      <c r="AY361" s="216" t="s">
        <v>145</v>
      </c>
    </row>
    <row r="362" spans="2:51" s="12" customFormat="1" ht="13.5">
      <c r="B362" s="217"/>
      <c r="C362" s="218"/>
      <c r="D362" s="208" t="s">
        <v>155</v>
      </c>
      <c r="E362" s="219" t="s">
        <v>34</v>
      </c>
      <c r="F362" s="220" t="s">
        <v>493</v>
      </c>
      <c r="G362" s="218"/>
      <c r="H362" s="221">
        <v>190</v>
      </c>
      <c r="I362" s="222"/>
      <c r="J362" s="218"/>
      <c r="K362" s="218"/>
      <c r="L362" s="223"/>
      <c r="M362" s="224"/>
      <c r="N362" s="225"/>
      <c r="O362" s="225"/>
      <c r="P362" s="225"/>
      <c r="Q362" s="225"/>
      <c r="R362" s="225"/>
      <c r="S362" s="225"/>
      <c r="T362" s="226"/>
      <c r="AT362" s="227" t="s">
        <v>155</v>
      </c>
      <c r="AU362" s="227" t="s">
        <v>87</v>
      </c>
      <c r="AV362" s="12" t="s">
        <v>87</v>
      </c>
      <c r="AW362" s="12" t="s">
        <v>41</v>
      </c>
      <c r="AX362" s="12" t="s">
        <v>78</v>
      </c>
      <c r="AY362" s="227" t="s">
        <v>145</v>
      </c>
    </row>
    <row r="363" spans="2:51" s="13" customFormat="1" ht="13.5">
      <c r="B363" s="228"/>
      <c r="C363" s="229"/>
      <c r="D363" s="208" t="s">
        <v>155</v>
      </c>
      <c r="E363" s="230" t="s">
        <v>34</v>
      </c>
      <c r="F363" s="231" t="s">
        <v>158</v>
      </c>
      <c r="G363" s="229"/>
      <c r="H363" s="232">
        <v>190</v>
      </c>
      <c r="I363" s="233"/>
      <c r="J363" s="229"/>
      <c r="K363" s="229"/>
      <c r="L363" s="234"/>
      <c r="M363" s="235"/>
      <c r="N363" s="236"/>
      <c r="O363" s="236"/>
      <c r="P363" s="236"/>
      <c r="Q363" s="236"/>
      <c r="R363" s="236"/>
      <c r="S363" s="236"/>
      <c r="T363" s="237"/>
      <c r="AT363" s="238" t="s">
        <v>155</v>
      </c>
      <c r="AU363" s="238" t="s">
        <v>87</v>
      </c>
      <c r="AV363" s="13" t="s">
        <v>153</v>
      </c>
      <c r="AW363" s="13" t="s">
        <v>41</v>
      </c>
      <c r="AX363" s="13" t="s">
        <v>83</v>
      </c>
      <c r="AY363" s="238" t="s">
        <v>145</v>
      </c>
    </row>
    <row r="364" spans="2:65" s="1" customFormat="1" ht="25.5" customHeight="1">
      <c r="B364" s="41"/>
      <c r="C364" s="194" t="s">
        <v>494</v>
      </c>
      <c r="D364" s="194" t="s">
        <v>148</v>
      </c>
      <c r="E364" s="195" t="s">
        <v>495</v>
      </c>
      <c r="F364" s="196" t="s">
        <v>496</v>
      </c>
      <c r="G364" s="197" t="s">
        <v>151</v>
      </c>
      <c r="H364" s="198">
        <v>4</v>
      </c>
      <c r="I364" s="199"/>
      <c r="J364" s="200">
        <f>ROUND(I364*H364,2)</f>
        <v>0</v>
      </c>
      <c r="K364" s="196" t="s">
        <v>152</v>
      </c>
      <c r="L364" s="61"/>
      <c r="M364" s="201" t="s">
        <v>34</v>
      </c>
      <c r="N364" s="202" t="s">
        <v>50</v>
      </c>
      <c r="O364" s="42"/>
      <c r="P364" s="203">
        <f>O364*H364</f>
        <v>0</v>
      </c>
      <c r="Q364" s="203">
        <v>0.00057</v>
      </c>
      <c r="R364" s="203">
        <f>Q364*H364</f>
        <v>0.00228</v>
      </c>
      <c r="S364" s="203">
        <v>0</v>
      </c>
      <c r="T364" s="204">
        <f>S364*H364</f>
        <v>0</v>
      </c>
      <c r="AR364" s="23" t="s">
        <v>265</v>
      </c>
      <c r="AT364" s="23" t="s">
        <v>148</v>
      </c>
      <c r="AU364" s="23" t="s">
        <v>87</v>
      </c>
      <c r="AY364" s="23" t="s">
        <v>145</v>
      </c>
      <c r="BE364" s="205">
        <f>IF(N364="základní",J364,0)</f>
        <v>0</v>
      </c>
      <c r="BF364" s="205">
        <f>IF(N364="snížená",J364,0)</f>
        <v>0</v>
      </c>
      <c r="BG364" s="205">
        <f>IF(N364="zákl. přenesená",J364,0)</f>
        <v>0</v>
      </c>
      <c r="BH364" s="205">
        <f>IF(N364="sníž. přenesená",J364,0)</f>
        <v>0</v>
      </c>
      <c r="BI364" s="205">
        <f>IF(N364="nulová",J364,0)</f>
        <v>0</v>
      </c>
      <c r="BJ364" s="23" t="s">
        <v>87</v>
      </c>
      <c r="BK364" s="205">
        <f>ROUND(I364*H364,2)</f>
        <v>0</v>
      </c>
      <c r="BL364" s="23" t="s">
        <v>265</v>
      </c>
      <c r="BM364" s="23" t="s">
        <v>497</v>
      </c>
    </row>
    <row r="365" spans="2:51" s="11" customFormat="1" ht="13.5">
      <c r="B365" s="206"/>
      <c r="C365" s="207"/>
      <c r="D365" s="208" t="s">
        <v>155</v>
      </c>
      <c r="E365" s="209" t="s">
        <v>34</v>
      </c>
      <c r="F365" s="210" t="s">
        <v>204</v>
      </c>
      <c r="G365" s="207"/>
      <c r="H365" s="209" t="s">
        <v>34</v>
      </c>
      <c r="I365" s="211"/>
      <c r="J365" s="207"/>
      <c r="K365" s="207"/>
      <c r="L365" s="212"/>
      <c r="M365" s="213"/>
      <c r="N365" s="214"/>
      <c r="O365" s="214"/>
      <c r="P365" s="214"/>
      <c r="Q365" s="214"/>
      <c r="R365" s="214"/>
      <c r="S365" s="214"/>
      <c r="T365" s="215"/>
      <c r="AT365" s="216" t="s">
        <v>155</v>
      </c>
      <c r="AU365" s="216" t="s">
        <v>87</v>
      </c>
      <c r="AV365" s="11" t="s">
        <v>83</v>
      </c>
      <c r="AW365" s="11" t="s">
        <v>41</v>
      </c>
      <c r="AX365" s="11" t="s">
        <v>78</v>
      </c>
      <c r="AY365" s="216" t="s">
        <v>145</v>
      </c>
    </row>
    <row r="366" spans="2:51" s="12" customFormat="1" ht="13.5">
      <c r="B366" s="217"/>
      <c r="C366" s="218"/>
      <c r="D366" s="208" t="s">
        <v>155</v>
      </c>
      <c r="E366" s="219" t="s">
        <v>34</v>
      </c>
      <c r="F366" s="220" t="s">
        <v>153</v>
      </c>
      <c r="G366" s="218"/>
      <c r="H366" s="221">
        <v>4</v>
      </c>
      <c r="I366" s="222"/>
      <c r="J366" s="218"/>
      <c r="K366" s="218"/>
      <c r="L366" s="223"/>
      <c r="M366" s="224"/>
      <c r="N366" s="225"/>
      <c r="O366" s="225"/>
      <c r="P366" s="225"/>
      <c r="Q366" s="225"/>
      <c r="R366" s="225"/>
      <c r="S366" s="225"/>
      <c r="T366" s="226"/>
      <c r="AT366" s="227" t="s">
        <v>155</v>
      </c>
      <c r="AU366" s="227" t="s">
        <v>87</v>
      </c>
      <c r="AV366" s="12" t="s">
        <v>87</v>
      </c>
      <c r="AW366" s="12" t="s">
        <v>41</v>
      </c>
      <c r="AX366" s="12" t="s">
        <v>78</v>
      </c>
      <c r="AY366" s="227" t="s">
        <v>145</v>
      </c>
    </row>
    <row r="367" spans="2:51" s="13" customFormat="1" ht="13.5">
      <c r="B367" s="228"/>
      <c r="C367" s="229"/>
      <c r="D367" s="208" t="s">
        <v>155</v>
      </c>
      <c r="E367" s="230" t="s">
        <v>34</v>
      </c>
      <c r="F367" s="231" t="s">
        <v>158</v>
      </c>
      <c r="G367" s="229"/>
      <c r="H367" s="232">
        <v>4</v>
      </c>
      <c r="I367" s="233"/>
      <c r="J367" s="229"/>
      <c r="K367" s="229"/>
      <c r="L367" s="234"/>
      <c r="M367" s="235"/>
      <c r="N367" s="236"/>
      <c r="O367" s="236"/>
      <c r="P367" s="236"/>
      <c r="Q367" s="236"/>
      <c r="R367" s="236"/>
      <c r="S367" s="236"/>
      <c r="T367" s="237"/>
      <c r="AT367" s="238" t="s">
        <v>155</v>
      </c>
      <c r="AU367" s="238" t="s">
        <v>87</v>
      </c>
      <c r="AV367" s="13" t="s">
        <v>153</v>
      </c>
      <c r="AW367" s="13" t="s">
        <v>41</v>
      </c>
      <c r="AX367" s="13" t="s">
        <v>83</v>
      </c>
      <c r="AY367" s="238" t="s">
        <v>145</v>
      </c>
    </row>
    <row r="368" spans="2:65" s="1" customFormat="1" ht="25.5" customHeight="1">
      <c r="B368" s="41"/>
      <c r="C368" s="194" t="s">
        <v>498</v>
      </c>
      <c r="D368" s="194" t="s">
        <v>148</v>
      </c>
      <c r="E368" s="195" t="s">
        <v>499</v>
      </c>
      <c r="F368" s="196" t="s">
        <v>500</v>
      </c>
      <c r="G368" s="197" t="s">
        <v>151</v>
      </c>
      <c r="H368" s="198">
        <v>2</v>
      </c>
      <c r="I368" s="199"/>
      <c r="J368" s="200">
        <f>ROUND(I368*H368,2)</f>
        <v>0</v>
      </c>
      <c r="K368" s="196" t="s">
        <v>152</v>
      </c>
      <c r="L368" s="61"/>
      <c r="M368" s="201" t="s">
        <v>34</v>
      </c>
      <c r="N368" s="202" t="s">
        <v>50</v>
      </c>
      <c r="O368" s="42"/>
      <c r="P368" s="203">
        <f>O368*H368</f>
        <v>0</v>
      </c>
      <c r="Q368" s="203">
        <v>0.00057</v>
      </c>
      <c r="R368" s="203">
        <f>Q368*H368</f>
        <v>0.00114</v>
      </c>
      <c r="S368" s="203">
        <v>0</v>
      </c>
      <c r="T368" s="204">
        <f>S368*H368</f>
        <v>0</v>
      </c>
      <c r="AR368" s="23" t="s">
        <v>265</v>
      </c>
      <c r="AT368" s="23" t="s">
        <v>148</v>
      </c>
      <c r="AU368" s="23" t="s">
        <v>87</v>
      </c>
      <c r="AY368" s="23" t="s">
        <v>145</v>
      </c>
      <c r="BE368" s="205">
        <f>IF(N368="základní",J368,0)</f>
        <v>0</v>
      </c>
      <c r="BF368" s="205">
        <f>IF(N368="snížená",J368,0)</f>
        <v>0</v>
      </c>
      <c r="BG368" s="205">
        <f>IF(N368="zákl. přenesená",J368,0)</f>
        <v>0</v>
      </c>
      <c r="BH368" s="205">
        <f>IF(N368="sníž. přenesená",J368,0)</f>
        <v>0</v>
      </c>
      <c r="BI368" s="205">
        <f>IF(N368="nulová",J368,0)</f>
        <v>0</v>
      </c>
      <c r="BJ368" s="23" t="s">
        <v>87</v>
      </c>
      <c r="BK368" s="205">
        <f>ROUND(I368*H368,2)</f>
        <v>0</v>
      </c>
      <c r="BL368" s="23" t="s">
        <v>265</v>
      </c>
      <c r="BM368" s="23" t="s">
        <v>501</v>
      </c>
    </row>
    <row r="369" spans="2:51" s="11" customFormat="1" ht="13.5">
      <c r="B369" s="206"/>
      <c r="C369" s="207"/>
      <c r="D369" s="208" t="s">
        <v>155</v>
      </c>
      <c r="E369" s="209" t="s">
        <v>34</v>
      </c>
      <c r="F369" s="210" t="s">
        <v>204</v>
      </c>
      <c r="G369" s="207"/>
      <c r="H369" s="209" t="s">
        <v>34</v>
      </c>
      <c r="I369" s="211"/>
      <c r="J369" s="207"/>
      <c r="K369" s="207"/>
      <c r="L369" s="212"/>
      <c r="M369" s="213"/>
      <c r="N369" s="214"/>
      <c r="O369" s="214"/>
      <c r="P369" s="214"/>
      <c r="Q369" s="214"/>
      <c r="R369" s="214"/>
      <c r="S369" s="214"/>
      <c r="T369" s="215"/>
      <c r="AT369" s="216" t="s">
        <v>155</v>
      </c>
      <c r="AU369" s="216" t="s">
        <v>87</v>
      </c>
      <c r="AV369" s="11" t="s">
        <v>83</v>
      </c>
      <c r="AW369" s="11" t="s">
        <v>41</v>
      </c>
      <c r="AX369" s="11" t="s">
        <v>78</v>
      </c>
      <c r="AY369" s="216" t="s">
        <v>145</v>
      </c>
    </row>
    <row r="370" spans="2:51" s="12" customFormat="1" ht="13.5">
      <c r="B370" s="217"/>
      <c r="C370" s="218"/>
      <c r="D370" s="208" t="s">
        <v>155</v>
      </c>
      <c r="E370" s="219" t="s">
        <v>34</v>
      </c>
      <c r="F370" s="220" t="s">
        <v>87</v>
      </c>
      <c r="G370" s="218"/>
      <c r="H370" s="221">
        <v>2</v>
      </c>
      <c r="I370" s="222"/>
      <c r="J370" s="218"/>
      <c r="K370" s="218"/>
      <c r="L370" s="223"/>
      <c r="M370" s="224"/>
      <c r="N370" s="225"/>
      <c r="O370" s="225"/>
      <c r="P370" s="225"/>
      <c r="Q370" s="225"/>
      <c r="R370" s="225"/>
      <c r="S370" s="225"/>
      <c r="T370" s="226"/>
      <c r="AT370" s="227" t="s">
        <v>155</v>
      </c>
      <c r="AU370" s="227" t="s">
        <v>87</v>
      </c>
      <c r="AV370" s="12" t="s">
        <v>87</v>
      </c>
      <c r="AW370" s="12" t="s">
        <v>41</v>
      </c>
      <c r="AX370" s="12" t="s">
        <v>78</v>
      </c>
      <c r="AY370" s="227" t="s">
        <v>145</v>
      </c>
    </row>
    <row r="371" spans="2:51" s="13" customFormat="1" ht="13.5">
      <c r="B371" s="228"/>
      <c r="C371" s="229"/>
      <c r="D371" s="208" t="s">
        <v>155</v>
      </c>
      <c r="E371" s="230" t="s">
        <v>34</v>
      </c>
      <c r="F371" s="231" t="s">
        <v>158</v>
      </c>
      <c r="G371" s="229"/>
      <c r="H371" s="232">
        <v>2</v>
      </c>
      <c r="I371" s="233"/>
      <c r="J371" s="229"/>
      <c r="K371" s="229"/>
      <c r="L371" s="234"/>
      <c r="M371" s="235"/>
      <c r="N371" s="236"/>
      <c r="O371" s="236"/>
      <c r="P371" s="236"/>
      <c r="Q371" s="236"/>
      <c r="R371" s="236"/>
      <c r="S371" s="236"/>
      <c r="T371" s="237"/>
      <c r="AT371" s="238" t="s">
        <v>155</v>
      </c>
      <c r="AU371" s="238" t="s">
        <v>87</v>
      </c>
      <c r="AV371" s="13" t="s">
        <v>153</v>
      </c>
      <c r="AW371" s="13" t="s">
        <v>41</v>
      </c>
      <c r="AX371" s="13" t="s">
        <v>83</v>
      </c>
      <c r="AY371" s="238" t="s">
        <v>145</v>
      </c>
    </row>
    <row r="372" spans="2:63" s="10" customFormat="1" ht="29.85" customHeight="1">
      <c r="B372" s="178"/>
      <c r="C372" s="179"/>
      <c r="D372" s="180" t="s">
        <v>77</v>
      </c>
      <c r="E372" s="192" t="s">
        <v>502</v>
      </c>
      <c r="F372" s="192" t="s">
        <v>503</v>
      </c>
      <c r="G372" s="179"/>
      <c r="H372" s="179"/>
      <c r="I372" s="182"/>
      <c r="J372" s="193">
        <f>BK372</f>
        <v>0</v>
      </c>
      <c r="K372" s="179"/>
      <c r="L372" s="184"/>
      <c r="M372" s="185"/>
      <c r="N372" s="186"/>
      <c r="O372" s="186"/>
      <c r="P372" s="187">
        <f>SUM(P373:P384)</f>
        <v>0</v>
      </c>
      <c r="Q372" s="186"/>
      <c r="R372" s="187">
        <f>SUM(R373:R384)</f>
        <v>19.424999999999997</v>
      </c>
      <c r="S372" s="186"/>
      <c r="T372" s="188">
        <f>SUM(T373:T384)</f>
        <v>60.606</v>
      </c>
      <c r="AR372" s="189" t="s">
        <v>87</v>
      </c>
      <c r="AT372" s="190" t="s">
        <v>77</v>
      </c>
      <c r="AU372" s="190" t="s">
        <v>83</v>
      </c>
      <c r="AY372" s="189" t="s">
        <v>145</v>
      </c>
      <c r="BK372" s="191">
        <f>SUM(BK373:BK384)</f>
        <v>0</v>
      </c>
    </row>
    <row r="373" spans="2:65" s="1" customFormat="1" ht="25.5" customHeight="1">
      <c r="B373" s="41"/>
      <c r="C373" s="194" t="s">
        <v>504</v>
      </c>
      <c r="D373" s="194" t="s">
        <v>148</v>
      </c>
      <c r="E373" s="195" t="s">
        <v>505</v>
      </c>
      <c r="F373" s="196" t="s">
        <v>506</v>
      </c>
      <c r="G373" s="197" t="s">
        <v>151</v>
      </c>
      <c r="H373" s="198">
        <v>11100</v>
      </c>
      <c r="I373" s="199"/>
      <c r="J373" s="200">
        <f>ROUND(I373*H373,2)</f>
        <v>0</v>
      </c>
      <c r="K373" s="196" t="s">
        <v>152</v>
      </c>
      <c r="L373" s="61"/>
      <c r="M373" s="201" t="s">
        <v>34</v>
      </c>
      <c r="N373" s="202" t="s">
        <v>50</v>
      </c>
      <c r="O373" s="42"/>
      <c r="P373" s="203">
        <f>O373*H373</f>
        <v>0</v>
      </c>
      <c r="Q373" s="203">
        <v>0.00113</v>
      </c>
      <c r="R373" s="203">
        <f>Q373*H373</f>
        <v>12.543</v>
      </c>
      <c r="S373" s="203">
        <v>0.0022</v>
      </c>
      <c r="T373" s="204">
        <f>S373*H373</f>
        <v>24.42</v>
      </c>
      <c r="AR373" s="23" t="s">
        <v>265</v>
      </c>
      <c r="AT373" s="23" t="s">
        <v>148</v>
      </c>
      <c r="AU373" s="23" t="s">
        <v>87</v>
      </c>
      <c r="AY373" s="23" t="s">
        <v>145</v>
      </c>
      <c r="BE373" s="205">
        <f>IF(N373="základní",J373,0)</f>
        <v>0</v>
      </c>
      <c r="BF373" s="205">
        <f>IF(N373="snížená",J373,0)</f>
        <v>0</v>
      </c>
      <c r="BG373" s="205">
        <f>IF(N373="zákl. přenesená",J373,0)</f>
        <v>0</v>
      </c>
      <c r="BH373" s="205">
        <f>IF(N373="sníž. přenesená",J373,0)</f>
        <v>0</v>
      </c>
      <c r="BI373" s="205">
        <f>IF(N373="nulová",J373,0)</f>
        <v>0</v>
      </c>
      <c r="BJ373" s="23" t="s">
        <v>87</v>
      </c>
      <c r="BK373" s="205">
        <f>ROUND(I373*H373,2)</f>
        <v>0</v>
      </c>
      <c r="BL373" s="23" t="s">
        <v>265</v>
      </c>
      <c r="BM373" s="23" t="s">
        <v>507</v>
      </c>
    </row>
    <row r="374" spans="2:51" s="11" customFormat="1" ht="13.5">
      <c r="B374" s="206"/>
      <c r="C374" s="207"/>
      <c r="D374" s="208" t="s">
        <v>155</v>
      </c>
      <c r="E374" s="209" t="s">
        <v>34</v>
      </c>
      <c r="F374" s="210" t="s">
        <v>189</v>
      </c>
      <c r="G374" s="207"/>
      <c r="H374" s="209" t="s">
        <v>34</v>
      </c>
      <c r="I374" s="211"/>
      <c r="J374" s="207"/>
      <c r="K374" s="207"/>
      <c r="L374" s="212"/>
      <c r="M374" s="213"/>
      <c r="N374" s="214"/>
      <c r="O374" s="214"/>
      <c r="P374" s="214"/>
      <c r="Q374" s="214"/>
      <c r="R374" s="214"/>
      <c r="S374" s="214"/>
      <c r="T374" s="215"/>
      <c r="AT374" s="216" t="s">
        <v>155</v>
      </c>
      <c r="AU374" s="216" t="s">
        <v>87</v>
      </c>
      <c r="AV374" s="11" t="s">
        <v>83</v>
      </c>
      <c r="AW374" s="11" t="s">
        <v>41</v>
      </c>
      <c r="AX374" s="11" t="s">
        <v>78</v>
      </c>
      <c r="AY374" s="216" t="s">
        <v>145</v>
      </c>
    </row>
    <row r="375" spans="2:51" s="12" customFormat="1" ht="13.5">
      <c r="B375" s="217"/>
      <c r="C375" s="218"/>
      <c r="D375" s="208" t="s">
        <v>155</v>
      </c>
      <c r="E375" s="219" t="s">
        <v>34</v>
      </c>
      <c r="F375" s="220" t="s">
        <v>508</v>
      </c>
      <c r="G375" s="218"/>
      <c r="H375" s="221">
        <v>11100</v>
      </c>
      <c r="I375" s="222"/>
      <c r="J375" s="218"/>
      <c r="K375" s="218"/>
      <c r="L375" s="223"/>
      <c r="M375" s="224"/>
      <c r="N375" s="225"/>
      <c r="O375" s="225"/>
      <c r="P375" s="225"/>
      <c r="Q375" s="225"/>
      <c r="R375" s="225"/>
      <c r="S375" s="225"/>
      <c r="T375" s="226"/>
      <c r="AT375" s="227" t="s">
        <v>155</v>
      </c>
      <c r="AU375" s="227" t="s">
        <v>87</v>
      </c>
      <c r="AV375" s="12" t="s">
        <v>87</v>
      </c>
      <c r="AW375" s="12" t="s">
        <v>41</v>
      </c>
      <c r="AX375" s="12" t="s">
        <v>78</v>
      </c>
      <c r="AY375" s="227" t="s">
        <v>145</v>
      </c>
    </row>
    <row r="376" spans="2:51" s="13" customFormat="1" ht="13.5">
      <c r="B376" s="228"/>
      <c r="C376" s="229"/>
      <c r="D376" s="208" t="s">
        <v>155</v>
      </c>
      <c r="E376" s="230" t="s">
        <v>34</v>
      </c>
      <c r="F376" s="231" t="s">
        <v>158</v>
      </c>
      <c r="G376" s="229"/>
      <c r="H376" s="232">
        <v>11100</v>
      </c>
      <c r="I376" s="233"/>
      <c r="J376" s="229"/>
      <c r="K376" s="229"/>
      <c r="L376" s="234"/>
      <c r="M376" s="235"/>
      <c r="N376" s="236"/>
      <c r="O376" s="236"/>
      <c r="P376" s="236"/>
      <c r="Q376" s="236"/>
      <c r="R376" s="236"/>
      <c r="S376" s="236"/>
      <c r="T376" s="237"/>
      <c r="AT376" s="238" t="s">
        <v>155</v>
      </c>
      <c r="AU376" s="238" t="s">
        <v>87</v>
      </c>
      <c r="AV376" s="13" t="s">
        <v>153</v>
      </c>
      <c r="AW376" s="13" t="s">
        <v>41</v>
      </c>
      <c r="AX376" s="13" t="s">
        <v>83</v>
      </c>
      <c r="AY376" s="238" t="s">
        <v>145</v>
      </c>
    </row>
    <row r="377" spans="2:65" s="1" customFormat="1" ht="16.5" customHeight="1">
      <c r="B377" s="41"/>
      <c r="C377" s="241" t="s">
        <v>509</v>
      </c>
      <c r="D377" s="241" t="s">
        <v>391</v>
      </c>
      <c r="E377" s="242" t="s">
        <v>510</v>
      </c>
      <c r="F377" s="243" t="s">
        <v>511</v>
      </c>
      <c r="G377" s="244" t="s">
        <v>162</v>
      </c>
      <c r="H377" s="245">
        <v>444</v>
      </c>
      <c r="I377" s="246"/>
      <c r="J377" s="247">
        <f>ROUND(I377*H377,2)</f>
        <v>0</v>
      </c>
      <c r="K377" s="243" t="s">
        <v>152</v>
      </c>
      <c r="L377" s="248"/>
      <c r="M377" s="249" t="s">
        <v>34</v>
      </c>
      <c r="N377" s="250" t="s">
        <v>50</v>
      </c>
      <c r="O377" s="42"/>
      <c r="P377" s="203">
        <f>O377*H377</f>
        <v>0</v>
      </c>
      <c r="Q377" s="203">
        <v>0.0155</v>
      </c>
      <c r="R377" s="203">
        <f>Q377*H377</f>
        <v>6.882</v>
      </c>
      <c r="S377" s="203">
        <v>0</v>
      </c>
      <c r="T377" s="204">
        <f>S377*H377</f>
        <v>0</v>
      </c>
      <c r="AR377" s="23" t="s">
        <v>347</v>
      </c>
      <c r="AT377" s="23" t="s">
        <v>391</v>
      </c>
      <c r="AU377" s="23" t="s">
        <v>87</v>
      </c>
      <c r="AY377" s="23" t="s">
        <v>145</v>
      </c>
      <c r="BE377" s="205">
        <f>IF(N377="základní",J377,0)</f>
        <v>0</v>
      </c>
      <c r="BF377" s="205">
        <f>IF(N377="snížená",J377,0)</f>
        <v>0</v>
      </c>
      <c r="BG377" s="205">
        <f>IF(N377="zákl. přenesená",J377,0)</f>
        <v>0</v>
      </c>
      <c r="BH377" s="205">
        <f>IF(N377="sníž. přenesená",J377,0)</f>
        <v>0</v>
      </c>
      <c r="BI377" s="205">
        <f>IF(N377="nulová",J377,0)</f>
        <v>0</v>
      </c>
      <c r="BJ377" s="23" t="s">
        <v>87</v>
      </c>
      <c r="BK377" s="205">
        <f>ROUND(I377*H377,2)</f>
        <v>0</v>
      </c>
      <c r="BL377" s="23" t="s">
        <v>265</v>
      </c>
      <c r="BM377" s="23" t="s">
        <v>512</v>
      </c>
    </row>
    <row r="378" spans="2:51" s="12" customFormat="1" ht="13.5">
      <c r="B378" s="217"/>
      <c r="C378" s="218"/>
      <c r="D378" s="208" t="s">
        <v>155</v>
      </c>
      <c r="E378" s="219" t="s">
        <v>34</v>
      </c>
      <c r="F378" s="220" t="s">
        <v>513</v>
      </c>
      <c r="G378" s="218"/>
      <c r="H378" s="221">
        <v>444</v>
      </c>
      <c r="I378" s="222"/>
      <c r="J378" s="218"/>
      <c r="K378" s="218"/>
      <c r="L378" s="223"/>
      <c r="M378" s="224"/>
      <c r="N378" s="225"/>
      <c r="O378" s="225"/>
      <c r="P378" s="225"/>
      <c r="Q378" s="225"/>
      <c r="R378" s="225"/>
      <c r="S378" s="225"/>
      <c r="T378" s="226"/>
      <c r="AT378" s="227" t="s">
        <v>155</v>
      </c>
      <c r="AU378" s="227" t="s">
        <v>87</v>
      </c>
      <c r="AV378" s="12" t="s">
        <v>87</v>
      </c>
      <c r="AW378" s="12" t="s">
        <v>41</v>
      </c>
      <c r="AX378" s="12" t="s">
        <v>83</v>
      </c>
      <c r="AY378" s="227" t="s">
        <v>145</v>
      </c>
    </row>
    <row r="379" spans="2:65" s="1" customFormat="1" ht="16.5" customHeight="1">
      <c r="B379" s="41"/>
      <c r="C379" s="194" t="s">
        <v>514</v>
      </c>
      <c r="D379" s="194" t="s">
        <v>148</v>
      </c>
      <c r="E379" s="195" t="s">
        <v>515</v>
      </c>
      <c r="F379" s="196" t="s">
        <v>516</v>
      </c>
      <c r="G379" s="197" t="s">
        <v>162</v>
      </c>
      <c r="H379" s="198">
        <v>444</v>
      </c>
      <c r="I379" s="199"/>
      <c r="J379" s="200">
        <f>ROUND(I379*H379,2)</f>
        <v>0</v>
      </c>
      <c r="K379" s="196" t="s">
        <v>152</v>
      </c>
      <c r="L379" s="61"/>
      <c r="M379" s="201" t="s">
        <v>34</v>
      </c>
      <c r="N379" s="202" t="s">
        <v>50</v>
      </c>
      <c r="O379" s="42"/>
      <c r="P379" s="203">
        <f>O379*H379</f>
        <v>0</v>
      </c>
      <c r="Q379" s="203">
        <v>0</v>
      </c>
      <c r="R379" s="203">
        <f>Q379*H379</f>
        <v>0</v>
      </c>
      <c r="S379" s="203">
        <v>0.0815</v>
      </c>
      <c r="T379" s="204">
        <f>S379*H379</f>
        <v>36.186</v>
      </c>
      <c r="AR379" s="23" t="s">
        <v>265</v>
      </c>
      <c r="AT379" s="23" t="s">
        <v>148</v>
      </c>
      <c r="AU379" s="23" t="s">
        <v>87</v>
      </c>
      <c r="AY379" s="23" t="s">
        <v>145</v>
      </c>
      <c r="BE379" s="205">
        <f>IF(N379="základní",J379,0)</f>
        <v>0</v>
      </c>
      <c r="BF379" s="205">
        <f>IF(N379="snížená",J379,0)</f>
        <v>0</v>
      </c>
      <c r="BG379" s="205">
        <f>IF(N379="zákl. přenesená",J379,0)</f>
        <v>0</v>
      </c>
      <c r="BH379" s="205">
        <f>IF(N379="sníž. přenesená",J379,0)</f>
        <v>0</v>
      </c>
      <c r="BI379" s="205">
        <f>IF(N379="nulová",J379,0)</f>
        <v>0</v>
      </c>
      <c r="BJ379" s="23" t="s">
        <v>87</v>
      </c>
      <c r="BK379" s="205">
        <f>ROUND(I379*H379,2)</f>
        <v>0</v>
      </c>
      <c r="BL379" s="23" t="s">
        <v>265</v>
      </c>
      <c r="BM379" s="23" t="s">
        <v>517</v>
      </c>
    </row>
    <row r="380" spans="2:51" s="11" customFormat="1" ht="13.5">
      <c r="B380" s="206"/>
      <c r="C380" s="207"/>
      <c r="D380" s="208" t="s">
        <v>155</v>
      </c>
      <c r="E380" s="209" t="s">
        <v>34</v>
      </c>
      <c r="F380" s="210" t="s">
        <v>189</v>
      </c>
      <c r="G380" s="207"/>
      <c r="H380" s="209" t="s">
        <v>34</v>
      </c>
      <c r="I380" s="211"/>
      <c r="J380" s="207"/>
      <c r="K380" s="207"/>
      <c r="L380" s="212"/>
      <c r="M380" s="213"/>
      <c r="N380" s="214"/>
      <c r="O380" s="214"/>
      <c r="P380" s="214"/>
      <c r="Q380" s="214"/>
      <c r="R380" s="214"/>
      <c r="S380" s="214"/>
      <c r="T380" s="215"/>
      <c r="AT380" s="216" t="s">
        <v>155</v>
      </c>
      <c r="AU380" s="216" t="s">
        <v>87</v>
      </c>
      <c r="AV380" s="11" t="s">
        <v>83</v>
      </c>
      <c r="AW380" s="11" t="s">
        <v>41</v>
      </c>
      <c r="AX380" s="11" t="s">
        <v>78</v>
      </c>
      <c r="AY380" s="216" t="s">
        <v>145</v>
      </c>
    </row>
    <row r="381" spans="2:51" s="12" customFormat="1" ht="13.5">
      <c r="B381" s="217"/>
      <c r="C381" s="218"/>
      <c r="D381" s="208" t="s">
        <v>155</v>
      </c>
      <c r="E381" s="219" t="s">
        <v>34</v>
      </c>
      <c r="F381" s="220" t="s">
        <v>518</v>
      </c>
      <c r="G381" s="218"/>
      <c r="H381" s="221">
        <v>444</v>
      </c>
      <c r="I381" s="222"/>
      <c r="J381" s="218"/>
      <c r="K381" s="218"/>
      <c r="L381" s="223"/>
      <c r="M381" s="224"/>
      <c r="N381" s="225"/>
      <c r="O381" s="225"/>
      <c r="P381" s="225"/>
      <c r="Q381" s="225"/>
      <c r="R381" s="225"/>
      <c r="S381" s="225"/>
      <c r="T381" s="226"/>
      <c r="AT381" s="227" t="s">
        <v>155</v>
      </c>
      <c r="AU381" s="227" t="s">
        <v>87</v>
      </c>
      <c r="AV381" s="12" t="s">
        <v>87</v>
      </c>
      <c r="AW381" s="12" t="s">
        <v>41</v>
      </c>
      <c r="AX381" s="12" t="s">
        <v>78</v>
      </c>
      <c r="AY381" s="227" t="s">
        <v>145</v>
      </c>
    </row>
    <row r="382" spans="2:51" s="13" customFormat="1" ht="13.5">
      <c r="B382" s="228"/>
      <c r="C382" s="229"/>
      <c r="D382" s="208" t="s">
        <v>155</v>
      </c>
      <c r="E382" s="230" t="s">
        <v>519</v>
      </c>
      <c r="F382" s="231" t="s">
        <v>158</v>
      </c>
      <c r="G382" s="229"/>
      <c r="H382" s="232">
        <v>444</v>
      </c>
      <c r="I382" s="233"/>
      <c r="J382" s="229"/>
      <c r="K382" s="229"/>
      <c r="L382" s="234"/>
      <c r="M382" s="235"/>
      <c r="N382" s="236"/>
      <c r="O382" s="236"/>
      <c r="P382" s="236"/>
      <c r="Q382" s="236"/>
      <c r="R382" s="236"/>
      <c r="S382" s="236"/>
      <c r="T382" s="237"/>
      <c r="AT382" s="238" t="s">
        <v>155</v>
      </c>
      <c r="AU382" s="238" t="s">
        <v>87</v>
      </c>
      <c r="AV382" s="13" t="s">
        <v>153</v>
      </c>
      <c r="AW382" s="13" t="s">
        <v>41</v>
      </c>
      <c r="AX382" s="13" t="s">
        <v>83</v>
      </c>
      <c r="AY382" s="238" t="s">
        <v>145</v>
      </c>
    </row>
    <row r="383" spans="2:65" s="1" customFormat="1" ht="38.25" customHeight="1">
      <c r="B383" s="41"/>
      <c r="C383" s="194" t="s">
        <v>520</v>
      </c>
      <c r="D383" s="194" t="s">
        <v>148</v>
      </c>
      <c r="E383" s="195" t="s">
        <v>521</v>
      </c>
      <c r="F383" s="196" t="s">
        <v>522</v>
      </c>
      <c r="G383" s="197" t="s">
        <v>253</v>
      </c>
      <c r="H383" s="198">
        <v>19.425</v>
      </c>
      <c r="I383" s="199"/>
      <c r="J383" s="200">
        <f>ROUND(I383*H383,2)</f>
        <v>0</v>
      </c>
      <c r="K383" s="196" t="s">
        <v>152</v>
      </c>
      <c r="L383" s="61"/>
      <c r="M383" s="201" t="s">
        <v>34</v>
      </c>
      <c r="N383" s="202" t="s">
        <v>50</v>
      </c>
      <c r="O383" s="42"/>
      <c r="P383" s="203">
        <f>O383*H383</f>
        <v>0</v>
      </c>
      <c r="Q383" s="203">
        <v>0</v>
      </c>
      <c r="R383" s="203">
        <f>Q383*H383</f>
        <v>0</v>
      </c>
      <c r="S383" s="203">
        <v>0</v>
      </c>
      <c r="T383" s="204">
        <f>S383*H383</f>
        <v>0</v>
      </c>
      <c r="AR383" s="23" t="s">
        <v>265</v>
      </c>
      <c r="AT383" s="23" t="s">
        <v>148</v>
      </c>
      <c r="AU383" s="23" t="s">
        <v>87</v>
      </c>
      <c r="AY383" s="23" t="s">
        <v>145</v>
      </c>
      <c r="BE383" s="205">
        <f>IF(N383="základní",J383,0)</f>
        <v>0</v>
      </c>
      <c r="BF383" s="205">
        <f>IF(N383="snížená",J383,0)</f>
        <v>0</v>
      </c>
      <c r="BG383" s="205">
        <f>IF(N383="zákl. přenesená",J383,0)</f>
        <v>0</v>
      </c>
      <c r="BH383" s="205">
        <f>IF(N383="sníž. přenesená",J383,0)</f>
        <v>0</v>
      </c>
      <c r="BI383" s="205">
        <f>IF(N383="nulová",J383,0)</f>
        <v>0</v>
      </c>
      <c r="BJ383" s="23" t="s">
        <v>87</v>
      </c>
      <c r="BK383" s="205">
        <f>ROUND(I383*H383,2)</f>
        <v>0</v>
      </c>
      <c r="BL383" s="23" t="s">
        <v>265</v>
      </c>
      <c r="BM383" s="23" t="s">
        <v>523</v>
      </c>
    </row>
    <row r="384" spans="2:47" s="1" customFormat="1" ht="121.5">
      <c r="B384" s="41"/>
      <c r="C384" s="63"/>
      <c r="D384" s="208" t="s">
        <v>170</v>
      </c>
      <c r="E384" s="63"/>
      <c r="F384" s="239" t="s">
        <v>465</v>
      </c>
      <c r="G384" s="63"/>
      <c r="H384" s="63"/>
      <c r="I384" s="165"/>
      <c r="J384" s="63"/>
      <c r="K384" s="63"/>
      <c r="L384" s="61"/>
      <c r="M384" s="240"/>
      <c r="N384" s="42"/>
      <c r="O384" s="42"/>
      <c r="P384" s="42"/>
      <c r="Q384" s="42"/>
      <c r="R384" s="42"/>
      <c r="S384" s="42"/>
      <c r="T384" s="78"/>
      <c r="AT384" s="23" t="s">
        <v>170</v>
      </c>
      <c r="AU384" s="23" t="s">
        <v>87</v>
      </c>
    </row>
    <row r="385" spans="2:63" s="10" customFormat="1" ht="29.85" customHeight="1">
      <c r="B385" s="178"/>
      <c r="C385" s="179"/>
      <c r="D385" s="180" t="s">
        <v>77</v>
      </c>
      <c r="E385" s="192" t="s">
        <v>524</v>
      </c>
      <c r="F385" s="192" t="s">
        <v>525</v>
      </c>
      <c r="G385" s="179"/>
      <c r="H385" s="179"/>
      <c r="I385" s="182"/>
      <c r="J385" s="193">
        <f>BK385</f>
        <v>0</v>
      </c>
      <c r="K385" s="179"/>
      <c r="L385" s="184"/>
      <c r="M385" s="185"/>
      <c r="N385" s="186"/>
      <c r="O385" s="186"/>
      <c r="P385" s="187">
        <f>SUM(P386:P391)</f>
        <v>0</v>
      </c>
      <c r="Q385" s="186"/>
      <c r="R385" s="187">
        <f>SUM(R386:R391)</f>
        <v>0.6204</v>
      </c>
      <c r="S385" s="186"/>
      <c r="T385" s="188">
        <f>SUM(T386:T391)</f>
        <v>0</v>
      </c>
      <c r="AR385" s="189" t="s">
        <v>87</v>
      </c>
      <c r="AT385" s="190" t="s">
        <v>77</v>
      </c>
      <c r="AU385" s="190" t="s">
        <v>83</v>
      </c>
      <c r="AY385" s="189" t="s">
        <v>145</v>
      </c>
      <c r="BK385" s="191">
        <f>SUM(BK386:BK391)</f>
        <v>0</v>
      </c>
    </row>
    <row r="386" spans="2:65" s="1" customFormat="1" ht="16.5" customHeight="1">
      <c r="B386" s="41"/>
      <c r="C386" s="194" t="s">
        <v>526</v>
      </c>
      <c r="D386" s="194" t="s">
        <v>148</v>
      </c>
      <c r="E386" s="195" t="s">
        <v>527</v>
      </c>
      <c r="F386" s="196" t="s">
        <v>528</v>
      </c>
      <c r="G386" s="197" t="s">
        <v>162</v>
      </c>
      <c r="H386" s="198">
        <v>940</v>
      </c>
      <c r="I386" s="199"/>
      <c r="J386" s="200">
        <f>ROUND(I386*H386,2)</f>
        <v>0</v>
      </c>
      <c r="K386" s="196" t="s">
        <v>152</v>
      </c>
      <c r="L386" s="61"/>
      <c r="M386" s="201" t="s">
        <v>34</v>
      </c>
      <c r="N386" s="202" t="s">
        <v>50</v>
      </c>
      <c r="O386" s="42"/>
      <c r="P386" s="203">
        <f>O386*H386</f>
        <v>0</v>
      </c>
      <c r="Q386" s="203">
        <v>0.0004</v>
      </c>
      <c r="R386" s="203">
        <f>Q386*H386</f>
        <v>0.376</v>
      </c>
      <c r="S386" s="203">
        <v>0</v>
      </c>
      <c r="T386" s="204">
        <f>S386*H386</f>
        <v>0</v>
      </c>
      <c r="AR386" s="23" t="s">
        <v>265</v>
      </c>
      <c r="AT386" s="23" t="s">
        <v>148</v>
      </c>
      <c r="AU386" s="23" t="s">
        <v>87</v>
      </c>
      <c r="AY386" s="23" t="s">
        <v>145</v>
      </c>
      <c r="BE386" s="205">
        <f>IF(N386="základní",J386,0)</f>
        <v>0</v>
      </c>
      <c r="BF386" s="205">
        <f>IF(N386="snížená",J386,0)</f>
        <v>0</v>
      </c>
      <c r="BG386" s="205">
        <f>IF(N386="zákl. přenesená",J386,0)</f>
        <v>0</v>
      </c>
      <c r="BH386" s="205">
        <f>IF(N386="sníž. přenesená",J386,0)</f>
        <v>0</v>
      </c>
      <c r="BI386" s="205">
        <f>IF(N386="nulová",J386,0)</f>
        <v>0</v>
      </c>
      <c r="BJ386" s="23" t="s">
        <v>87</v>
      </c>
      <c r="BK386" s="205">
        <f>ROUND(I386*H386,2)</f>
        <v>0</v>
      </c>
      <c r="BL386" s="23" t="s">
        <v>265</v>
      </c>
      <c r="BM386" s="23" t="s">
        <v>529</v>
      </c>
    </row>
    <row r="387" spans="2:51" s="11" customFormat="1" ht="13.5">
      <c r="B387" s="206"/>
      <c r="C387" s="207"/>
      <c r="D387" s="208" t="s">
        <v>155</v>
      </c>
      <c r="E387" s="209" t="s">
        <v>34</v>
      </c>
      <c r="F387" s="210" t="s">
        <v>530</v>
      </c>
      <c r="G387" s="207"/>
      <c r="H387" s="209" t="s">
        <v>34</v>
      </c>
      <c r="I387" s="211"/>
      <c r="J387" s="207"/>
      <c r="K387" s="207"/>
      <c r="L387" s="212"/>
      <c r="M387" s="213"/>
      <c r="N387" s="214"/>
      <c r="O387" s="214"/>
      <c r="P387" s="214"/>
      <c r="Q387" s="214"/>
      <c r="R387" s="214"/>
      <c r="S387" s="214"/>
      <c r="T387" s="215"/>
      <c r="AT387" s="216" t="s">
        <v>155</v>
      </c>
      <c r="AU387" s="216" t="s">
        <v>87</v>
      </c>
      <c r="AV387" s="11" t="s">
        <v>83</v>
      </c>
      <c r="AW387" s="11" t="s">
        <v>41</v>
      </c>
      <c r="AX387" s="11" t="s">
        <v>78</v>
      </c>
      <c r="AY387" s="216" t="s">
        <v>145</v>
      </c>
    </row>
    <row r="388" spans="2:51" s="12" customFormat="1" ht="13.5">
      <c r="B388" s="217"/>
      <c r="C388" s="218"/>
      <c r="D388" s="208" t="s">
        <v>155</v>
      </c>
      <c r="E388" s="219" t="s">
        <v>34</v>
      </c>
      <c r="F388" s="220" t="s">
        <v>531</v>
      </c>
      <c r="G388" s="218"/>
      <c r="H388" s="221">
        <v>940</v>
      </c>
      <c r="I388" s="222"/>
      <c r="J388" s="218"/>
      <c r="K388" s="218"/>
      <c r="L388" s="223"/>
      <c r="M388" s="224"/>
      <c r="N388" s="225"/>
      <c r="O388" s="225"/>
      <c r="P388" s="225"/>
      <c r="Q388" s="225"/>
      <c r="R388" s="225"/>
      <c r="S388" s="225"/>
      <c r="T388" s="226"/>
      <c r="AT388" s="227" t="s">
        <v>155</v>
      </c>
      <c r="AU388" s="227" t="s">
        <v>87</v>
      </c>
      <c r="AV388" s="12" t="s">
        <v>87</v>
      </c>
      <c r="AW388" s="12" t="s">
        <v>41</v>
      </c>
      <c r="AX388" s="12" t="s">
        <v>78</v>
      </c>
      <c r="AY388" s="227" t="s">
        <v>145</v>
      </c>
    </row>
    <row r="389" spans="2:51" s="13" customFormat="1" ht="13.5">
      <c r="B389" s="228"/>
      <c r="C389" s="229"/>
      <c r="D389" s="208" t="s">
        <v>155</v>
      </c>
      <c r="E389" s="230" t="s">
        <v>95</v>
      </c>
      <c r="F389" s="231" t="s">
        <v>158</v>
      </c>
      <c r="G389" s="229"/>
      <c r="H389" s="232">
        <v>940</v>
      </c>
      <c r="I389" s="233"/>
      <c r="J389" s="229"/>
      <c r="K389" s="229"/>
      <c r="L389" s="234"/>
      <c r="M389" s="235"/>
      <c r="N389" s="236"/>
      <c r="O389" s="236"/>
      <c r="P389" s="236"/>
      <c r="Q389" s="236"/>
      <c r="R389" s="236"/>
      <c r="S389" s="236"/>
      <c r="T389" s="237"/>
      <c r="AT389" s="238" t="s">
        <v>155</v>
      </c>
      <c r="AU389" s="238" t="s">
        <v>87</v>
      </c>
      <c r="AV389" s="13" t="s">
        <v>153</v>
      </c>
      <c r="AW389" s="13" t="s">
        <v>41</v>
      </c>
      <c r="AX389" s="13" t="s">
        <v>83</v>
      </c>
      <c r="AY389" s="238" t="s">
        <v>145</v>
      </c>
    </row>
    <row r="390" spans="2:65" s="1" customFormat="1" ht="25.5" customHeight="1">
      <c r="B390" s="41"/>
      <c r="C390" s="194" t="s">
        <v>532</v>
      </c>
      <c r="D390" s="194" t="s">
        <v>148</v>
      </c>
      <c r="E390" s="195" t="s">
        <v>533</v>
      </c>
      <c r="F390" s="196" t="s">
        <v>534</v>
      </c>
      <c r="G390" s="197" t="s">
        <v>162</v>
      </c>
      <c r="H390" s="198">
        <v>940</v>
      </c>
      <c r="I390" s="199"/>
      <c r="J390" s="200">
        <f>ROUND(I390*H390,2)</f>
        <v>0</v>
      </c>
      <c r="K390" s="196" t="s">
        <v>152</v>
      </c>
      <c r="L390" s="61"/>
      <c r="M390" s="201" t="s">
        <v>34</v>
      </c>
      <c r="N390" s="202" t="s">
        <v>50</v>
      </c>
      <c r="O390" s="42"/>
      <c r="P390" s="203">
        <f>O390*H390</f>
        <v>0</v>
      </c>
      <c r="Q390" s="203">
        <v>0.00026</v>
      </c>
      <c r="R390" s="203">
        <f>Q390*H390</f>
        <v>0.24439999999999998</v>
      </c>
      <c r="S390" s="203">
        <v>0</v>
      </c>
      <c r="T390" s="204">
        <f>S390*H390</f>
        <v>0</v>
      </c>
      <c r="AR390" s="23" t="s">
        <v>265</v>
      </c>
      <c r="AT390" s="23" t="s">
        <v>148</v>
      </c>
      <c r="AU390" s="23" t="s">
        <v>87</v>
      </c>
      <c r="AY390" s="23" t="s">
        <v>145</v>
      </c>
      <c r="BE390" s="205">
        <f>IF(N390="základní",J390,0)</f>
        <v>0</v>
      </c>
      <c r="BF390" s="205">
        <f>IF(N390="snížená",J390,0)</f>
        <v>0</v>
      </c>
      <c r="BG390" s="205">
        <f>IF(N390="zákl. přenesená",J390,0)</f>
        <v>0</v>
      </c>
      <c r="BH390" s="205">
        <f>IF(N390="sníž. přenesená",J390,0)</f>
        <v>0</v>
      </c>
      <c r="BI390" s="205">
        <f>IF(N390="nulová",J390,0)</f>
        <v>0</v>
      </c>
      <c r="BJ390" s="23" t="s">
        <v>87</v>
      </c>
      <c r="BK390" s="205">
        <f>ROUND(I390*H390,2)</f>
        <v>0</v>
      </c>
      <c r="BL390" s="23" t="s">
        <v>265</v>
      </c>
      <c r="BM390" s="23" t="s">
        <v>535</v>
      </c>
    </row>
    <row r="391" spans="2:51" s="12" customFormat="1" ht="13.5">
      <c r="B391" s="217"/>
      <c r="C391" s="218"/>
      <c r="D391" s="208" t="s">
        <v>155</v>
      </c>
      <c r="E391" s="219" t="s">
        <v>34</v>
      </c>
      <c r="F391" s="220" t="s">
        <v>95</v>
      </c>
      <c r="G391" s="218"/>
      <c r="H391" s="221">
        <v>940</v>
      </c>
      <c r="I391" s="222"/>
      <c r="J391" s="218"/>
      <c r="K391" s="218"/>
      <c r="L391" s="223"/>
      <c r="M391" s="224"/>
      <c r="N391" s="225"/>
      <c r="O391" s="225"/>
      <c r="P391" s="225"/>
      <c r="Q391" s="225"/>
      <c r="R391" s="225"/>
      <c r="S391" s="225"/>
      <c r="T391" s="226"/>
      <c r="AT391" s="227" t="s">
        <v>155</v>
      </c>
      <c r="AU391" s="227" t="s">
        <v>87</v>
      </c>
      <c r="AV391" s="12" t="s">
        <v>87</v>
      </c>
      <c r="AW391" s="12" t="s">
        <v>41</v>
      </c>
      <c r="AX391" s="12" t="s">
        <v>83</v>
      </c>
      <c r="AY391" s="227" t="s">
        <v>145</v>
      </c>
    </row>
    <row r="392" spans="2:63" s="10" customFormat="1" ht="37.35" customHeight="1">
      <c r="B392" s="178"/>
      <c r="C392" s="179"/>
      <c r="D392" s="180" t="s">
        <v>77</v>
      </c>
      <c r="E392" s="181" t="s">
        <v>536</v>
      </c>
      <c r="F392" s="181" t="s">
        <v>537</v>
      </c>
      <c r="G392" s="179"/>
      <c r="H392" s="179"/>
      <c r="I392" s="182"/>
      <c r="J392" s="183">
        <f>BK392</f>
        <v>0</v>
      </c>
      <c r="K392" s="179"/>
      <c r="L392" s="184"/>
      <c r="M392" s="185"/>
      <c r="N392" s="186"/>
      <c r="O392" s="186"/>
      <c r="P392" s="187">
        <f>SUM(P393:P399)</f>
        <v>0</v>
      </c>
      <c r="Q392" s="186"/>
      <c r="R392" s="187">
        <f>SUM(R393:R399)</f>
        <v>0</v>
      </c>
      <c r="S392" s="186"/>
      <c r="T392" s="188">
        <f>SUM(T393:T399)</f>
        <v>0</v>
      </c>
      <c r="AR392" s="189" t="s">
        <v>153</v>
      </c>
      <c r="AT392" s="190" t="s">
        <v>77</v>
      </c>
      <c r="AU392" s="190" t="s">
        <v>78</v>
      </c>
      <c r="AY392" s="189" t="s">
        <v>145</v>
      </c>
      <c r="BK392" s="191">
        <f>SUM(BK393:BK399)</f>
        <v>0</v>
      </c>
    </row>
    <row r="393" spans="2:65" s="1" customFormat="1" ht="16.5" customHeight="1">
      <c r="B393" s="41"/>
      <c r="C393" s="194" t="s">
        <v>538</v>
      </c>
      <c r="D393" s="194" t="s">
        <v>148</v>
      </c>
      <c r="E393" s="195" t="s">
        <v>539</v>
      </c>
      <c r="F393" s="196" t="s">
        <v>540</v>
      </c>
      <c r="G393" s="197" t="s">
        <v>541</v>
      </c>
      <c r="H393" s="198">
        <v>150</v>
      </c>
      <c r="I393" s="199"/>
      <c r="J393" s="200">
        <f>ROUND(I393*H393,2)</f>
        <v>0</v>
      </c>
      <c r="K393" s="196" t="s">
        <v>152</v>
      </c>
      <c r="L393" s="61"/>
      <c r="M393" s="201" t="s">
        <v>34</v>
      </c>
      <c r="N393" s="202" t="s">
        <v>50</v>
      </c>
      <c r="O393" s="42"/>
      <c r="P393" s="203">
        <f>O393*H393</f>
        <v>0</v>
      </c>
      <c r="Q393" s="203">
        <v>0</v>
      </c>
      <c r="R393" s="203">
        <f>Q393*H393</f>
        <v>0</v>
      </c>
      <c r="S393" s="203">
        <v>0</v>
      </c>
      <c r="T393" s="204">
        <f>S393*H393</f>
        <v>0</v>
      </c>
      <c r="AR393" s="23" t="s">
        <v>542</v>
      </c>
      <c r="AT393" s="23" t="s">
        <v>148</v>
      </c>
      <c r="AU393" s="23" t="s">
        <v>83</v>
      </c>
      <c r="AY393" s="23" t="s">
        <v>145</v>
      </c>
      <c r="BE393" s="205">
        <f>IF(N393="základní",J393,0)</f>
        <v>0</v>
      </c>
      <c r="BF393" s="205">
        <f>IF(N393="snížená",J393,0)</f>
        <v>0</v>
      </c>
      <c r="BG393" s="205">
        <f>IF(N393="zákl. přenesená",J393,0)</f>
        <v>0</v>
      </c>
      <c r="BH393" s="205">
        <f>IF(N393="sníž. přenesená",J393,0)</f>
        <v>0</v>
      </c>
      <c r="BI393" s="205">
        <f>IF(N393="nulová",J393,0)</f>
        <v>0</v>
      </c>
      <c r="BJ393" s="23" t="s">
        <v>87</v>
      </c>
      <c r="BK393" s="205">
        <f>ROUND(I393*H393,2)</f>
        <v>0</v>
      </c>
      <c r="BL393" s="23" t="s">
        <v>542</v>
      </c>
      <c r="BM393" s="23" t="s">
        <v>543</v>
      </c>
    </row>
    <row r="394" spans="2:51" s="11" customFormat="1" ht="13.5">
      <c r="B394" s="206"/>
      <c r="C394" s="207"/>
      <c r="D394" s="208" t="s">
        <v>155</v>
      </c>
      <c r="E394" s="209" t="s">
        <v>34</v>
      </c>
      <c r="F394" s="210" t="s">
        <v>544</v>
      </c>
      <c r="G394" s="207"/>
      <c r="H394" s="209" t="s">
        <v>34</v>
      </c>
      <c r="I394" s="211"/>
      <c r="J394" s="207"/>
      <c r="K394" s="207"/>
      <c r="L394" s="212"/>
      <c r="M394" s="213"/>
      <c r="N394" s="214"/>
      <c r="O394" s="214"/>
      <c r="P394" s="214"/>
      <c r="Q394" s="214"/>
      <c r="R394" s="214"/>
      <c r="S394" s="214"/>
      <c r="T394" s="215"/>
      <c r="AT394" s="216" t="s">
        <v>155</v>
      </c>
      <c r="AU394" s="216" t="s">
        <v>83</v>
      </c>
      <c r="AV394" s="11" t="s">
        <v>83</v>
      </c>
      <c r="AW394" s="11" t="s">
        <v>41</v>
      </c>
      <c r="AX394" s="11" t="s">
        <v>78</v>
      </c>
      <c r="AY394" s="216" t="s">
        <v>145</v>
      </c>
    </row>
    <row r="395" spans="2:51" s="12" customFormat="1" ht="13.5">
      <c r="B395" s="217"/>
      <c r="C395" s="218"/>
      <c r="D395" s="208" t="s">
        <v>155</v>
      </c>
      <c r="E395" s="219" t="s">
        <v>34</v>
      </c>
      <c r="F395" s="220" t="s">
        <v>545</v>
      </c>
      <c r="G395" s="218"/>
      <c r="H395" s="221">
        <v>150</v>
      </c>
      <c r="I395" s="222"/>
      <c r="J395" s="218"/>
      <c r="K395" s="218"/>
      <c r="L395" s="223"/>
      <c r="M395" s="224"/>
      <c r="N395" s="225"/>
      <c r="O395" s="225"/>
      <c r="P395" s="225"/>
      <c r="Q395" s="225"/>
      <c r="R395" s="225"/>
      <c r="S395" s="225"/>
      <c r="T395" s="226"/>
      <c r="AT395" s="227" t="s">
        <v>155</v>
      </c>
      <c r="AU395" s="227" t="s">
        <v>83</v>
      </c>
      <c r="AV395" s="12" t="s">
        <v>87</v>
      </c>
      <c r="AW395" s="12" t="s">
        <v>41</v>
      </c>
      <c r="AX395" s="12" t="s">
        <v>83</v>
      </c>
      <c r="AY395" s="227" t="s">
        <v>145</v>
      </c>
    </row>
    <row r="396" spans="2:65" s="1" customFormat="1" ht="25.5" customHeight="1">
      <c r="B396" s="41"/>
      <c r="C396" s="194" t="s">
        <v>546</v>
      </c>
      <c r="D396" s="194" t="s">
        <v>148</v>
      </c>
      <c r="E396" s="195" t="s">
        <v>547</v>
      </c>
      <c r="F396" s="196" t="s">
        <v>548</v>
      </c>
      <c r="G396" s="197" t="s">
        <v>541</v>
      </c>
      <c r="H396" s="198">
        <v>150</v>
      </c>
      <c r="I396" s="199"/>
      <c r="J396" s="200">
        <f>ROUND(I396*H396,2)</f>
        <v>0</v>
      </c>
      <c r="K396" s="196" t="s">
        <v>152</v>
      </c>
      <c r="L396" s="61"/>
      <c r="M396" s="201" t="s">
        <v>34</v>
      </c>
      <c r="N396" s="202" t="s">
        <v>50</v>
      </c>
      <c r="O396" s="42"/>
      <c r="P396" s="203">
        <f>O396*H396</f>
        <v>0</v>
      </c>
      <c r="Q396" s="203">
        <v>0</v>
      </c>
      <c r="R396" s="203">
        <f>Q396*H396</f>
        <v>0</v>
      </c>
      <c r="S396" s="203">
        <v>0</v>
      </c>
      <c r="T396" s="204">
        <f>S396*H396</f>
        <v>0</v>
      </c>
      <c r="AR396" s="23" t="s">
        <v>542</v>
      </c>
      <c r="AT396" s="23" t="s">
        <v>148</v>
      </c>
      <c r="AU396" s="23" t="s">
        <v>83</v>
      </c>
      <c r="AY396" s="23" t="s">
        <v>145</v>
      </c>
      <c r="BE396" s="205">
        <f>IF(N396="základní",J396,0)</f>
        <v>0</v>
      </c>
      <c r="BF396" s="205">
        <f>IF(N396="snížená",J396,0)</f>
        <v>0</v>
      </c>
      <c r="BG396" s="205">
        <f>IF(N396="zákl. přenesená",J396,0)</f>
        <v>0</v>
      </c>
      <c r="BH396" s="205">
        <f>IF(N396="sníž. přenesená",J396,0)</f>
        <v>0</v>
      </c>
      <c r="BI396" s="205">
        <f>IF(N396="nulová",J396,0)</f>
        <v>0</v>
      </c>
      <c r="BJ396" s="23" t="s">
        <v>87</v>
      </c>
      <c r="BK396" s="205">
        <f>ROUND(I396*H396,2)</f>
        <v>0</v>
      </c>
      <c r="BL396" s="23" t="s">
        <v>542</v>
      </c>
      <c r="BM396" s="23" t="s">
        <v>549</v>
      </c>
    </row>
    <row r="397" spans="2:51" s="11" customFormat="1" ht="27">
      <c r="B397" s="206"/>
      <c r="C397" s="207"/>
      <c r="D397" s="208" t="s">
        <v>155</v>
      </c>
      <c r="E397" s="209" t="s">
        <v>34</v>
      </c>
      <c r="F397" s="210" t="s">
        <v>550</v>
      </c>
      <c r="G397" s="207"/>
      <c r="H397" s="209" t="s">
        <v>34</v>
      </c>
      <c r="I397" s="211"/>
      <c r="J397" s="207"/>
      <c r="K397" s="207"/>
      <c r="L397" s="212"/>
      <c r="M397" s="213"/>
      <c r="N397" s="214"/>
      <c r="O397" s="214"/>
      <c r="P397" s="214"/>
      <c r="Q397" s="214"/>
      <c r="R397" s="214"/>
      <c r="S397" s="214"/>
      <c r="T397" s="215"/>
      <c r="AT397" s="216" t="s">
        <v>155</v>
      </c>
      <c r="AU397" s="216" t="s">
        <v>83</v>
      </c>
      <c r="AV397" s="11" t="s">
        <v>83</v>
      </c>
      <c r="AW397" s="11" t="s">
        <v>41</v>
      </c>
      <c r="AX397" s="11" t="s">
        <v>78</v>
      </c>
      <c r="AY397" s="216" t="s">
        <v>145</v>
      </c>
    </row>
    <row r="398" spans="2:51" s="12" customFormat="1" ht="13.5">
      <c r="B398" s="217"/>
      <c r="C398" s="218"/>
      <c r="D398" s="208" t="s">
        <v>155</v>
      </c>
      <c r="E398" s="219" t="s">
        <v>34</v>
      </c>
      <c r="F398" s="220" t="s">
        <v>545</v>
      </c>
      <c r="G398" s="218"/>
      <c r="H398" s="221">
        <v>150</v>
      </c>
      <c r="I398" s="222"/>
      <c r="J398" s="218"/>
      <c r="K398" s="218"/>
      <c r="L398" s="223"/>
      <c r="M398" s="224"/>
      <c r="N398" s="225"/>
      <c r="O398" s="225"/>
      <c r="P398" s="225"/>
      <c r="Q398" s="225"/>
      <c r="R398" s="225"/>
      <c r="S398" s="225"/>
      <c r="T398" s="226"/>
      <c r="AT398" s="227" t="s">
        <v>155</v>
      </c>
      <c r="AU398" s="227" t="s">
        <v>83</v>
      </c>
      <c r="AV398" s="12" t="s">
        <v>87</v>
      </c>
      <c r="AW398" s="12" t="s">
        <v>41</v>
      </c>
      <c r="AX398" s="12" t="s">
        <v>78</v>
      </c>
      <c r="AY398" s="227" t="s">
        <v>145</v>
      </c>
    </row>
    <row r="399" spans="2:51" s="13" customFormat="1" ht="13.5">
      <c r="B399" s="228"/>
      <c r="C399" s="229"/>
      <c r="D399" s="208" t="s">
        <v>155</v>
      </c>
      <c r="E399" s="230" t="s">
        <v>34</v>
      </c>
      <c r="F399" s="231" t="s">
        <v>158</v>
      </c>
      <c r="G399" s="229"/>
      <c r="H399" s="232">
        <v>150</v>
      </c>
      <c r="I399" s="233"/>
      <c r="J399" s="229"/>
      <c r="K399" s="229"/>
      <c r="L399" s="234"/>
      <c r="M399" s="235"/>
      <c r="N399" s="236"/>
      <c r="O399" s="236"/>
      <c r="P399" s="236"/>
      <c r="Q399" s="236"/>
      <c r="R399" s="236"/>
      <c r="S399" s="236"/>
      <c r="T399" s="237"/>
      <c r="AT399" s="238" t="s">
        <v>155</v>
      </c>
      <c r="AU399" s="238" t="s">
        <v>83</v>
      </c>
      <c r="AV399" s="13" t="s">
        <v>153</v>
      </c>
      <c r="AW399" s="13" t="s">
        <v>41</v>
      </c>
      <c r="AX399" s="13" t="s">
        <v>83</v>
      </c>
      <c r="AY399" s="238" t="s">
        <v>145</v>
      </c>
    </row>
    <row r="400" spans="2:63" s="10" customFormat="1" ht="37.35" customHeight="1">
      <c r="B400" s="178"/>
      <c r="C400" s="179"/>
      <c r="D400" s="180" t="s">
        <v>77</v>
      </c>
      <c r="E400" s="181" t="s">
        <v>551</v>
      </c>
      <c r="F400" s="181" t="s">
        <v>552</v>
      </c>
      <c r="G400" s="179"/>
      <c r="H400" s="179"/>
      <c r="I400" s="182"/>
      <c r="J400" s="183">
        <f>BK400</f>
        <v>0</v>
      </c>
      <c r="K400" s="179"/>
      <c r="L400" s="184"/>
      <c r="M400" s="185"/>
      <c r="N400" s="186"/>
      <c r="O400" s="186"/>
      <c r="P400" s="187">
        <f>P401+P408+P410+P412</f>
        <v>0</v>
      </c>
      <c r="Q400" s="186"/>
      <c r="R400" s="187">
        <f>R401+R408+R410+R412</f>
        <v>0</v>
      </c>
      <c r="S400" s="186"/>
      <c r="T400" s="188">
        <f>T401+T408+T410+T412</f>
        <v>0</v>
      </c>
      <c r="AR400" s="189" t="s">
        <v>184</v>
      </c>
      <c r="AT400" s="190" t="s">
        <v>77</v>
      </c>
      <c r="AU400" s="190" t="s">
        <v>78</v>
      </c>
      <c r="AY400" s="189" t="s">
        <v>145</v>
      </c>
      <c r="BK400" s="191">
        <f>BK401+BK408+BK410+BK412</f>
        <v>0</v>
      </c>
    </row>
    <row r="401" spans="2:63" s="10" customFormat="1" ht="19.9" customHeight="1">
      <c r="B401" s="178"/>
      <c r="C401" s="179"/>
      <c r="D401" s="180" t="s">
        <v>77</v>
      </c>
      <c r="E401" s="192" t="s">
        <v>553</v>
      </c>
      <c r="F401" s="192" t="s">
        <v>554</v>
      </c>
      <c r="G401" s="179"/>
      <c r="H401" s="179"/>
      <c r="I401" s="182"/>
      <c r="J401" s="193">
        <f>BK401</f>
        <v>0</v>
      </c>
      <c r="K401" s="179"/>
      <c r="L401" s="184"/>
      <c r="M401" s="185"/>
      <c r="N401" s="186"/>
      <c r="O401" s="186"/>
      <c r="P401" s="187">
        <f>SUM(P402:P407)</f>
        <v>0</v>
      </c>
      <c r="Q401" s="186"/>
      <c r="R401" s="187">
        <f>SUM(R402:R407)</f>
        <v>0</v>
      </c>
      <c r="S401" s="186"/>
      <c r="T401" s="188">
        <f>SUM(T402:T407)</f>
        <v>0</v>
      </c>
      <c r="AR401" s="189" t="s">
        <v>184</v>
      </c>
      <c r="AT401" s="190" t="s">
        <v>77</v>
      </c>
      <c r="AU401" s="190" t="s">
        <v>83</v>
      </c>
      <c r="AY401" s="189" t="s">
        <v>145</v>
      </c>
      <c r="BK401" s="191">
        <f>SUM(BK402:BK407)</f>
        <v>0</v>
      </c>
    </row>
    <row r="402" spans="2:65" s="1" customFormat="1" ht="25.5" customHeight="1">
      <c r="B402" s="41"/>
      <c r="C402" s="194" t="s">
        <v>555</v>
      </c>
      <c r="D402" s="194" t="s">
        <v>148</v>
      </c>
      <c r="E402" s="195" t="s">
        <v>556</v>
      </c>
      <c r="F402" s="196" t="s">
        <v>557</v>
      </c>
      <c r="G402" s="197" t="s">
        <v>471</v>
      </c>
      <c r="H402" s="198">
        <v>1</v>
      </c>
      <c r="I402" s="199"/>
      <c r="J402" s="200">
        <f>ROUND(I402*H402,2)</f>
        <v>0</v>
      </c>
      <c r="K402" s="196" t="s">
        <v>152</v>
      </c>
      <c r="L402" s="61"/>
      <c r="M402" s="201" t="s">
        <v>34</v>
      </c>
      <c r="N402" s="202" t="s">
        <v>50</v>
      </c>
      <c r="O402" s="42"/>
      <c r="P402" s="203">
        <f>O402*H402</f>
        <v>0</v>
      </c>
      <c r="Q402" s="203">
        <v>0</v>
      </c>
      <c r="R402" s="203">
        <f>Q402*H402</f>
        <v>0</v>
      </c>
      <c r="S402" s="203">
        <v>0</v>
      </c>
      <c r="T402" s="204">
        <f>S402*H402</f>
        <v>0</v>
      </c>
      <c r="AR402" s="23" t="s">
        <v>558</v>
      </c>
      <c r="AT402" s="23" t="s">
        <v>148</v>
      </c>
      <c r="AU402" s="23" t="s">
        <v>87</v>
      </c>
      <c r="AY402" s="23" t="s">
        <v>145</v>
      </c>
      <c r="BE402" s="205">
        <f>IF(N402="základní",J402,0)</f>
        <v>0</v>
      </c>
      <c r="BF402" s="205">
        <f>IF(N402="snížená",J402,0)</f>
        <v>0</v>
      </c>
      <c r="BG402" s="205">
        <f>IF(N402="zákl. přenesená",J402,0)</f>
        <v>0</v>
      </c>
      <c r="BH402" s="205">
        <f>IF(N402="sníž. přenesená",J402,0)</f>
        <v>0</v>
      </c>
      <c r="BI402" s="205">
        <f>IF(N402="nulová",J402,0)</f>
        <v>0</v>
      </c>
      <c r="BJ402" s="23" t="s">
        <v>87</v>
      </c>
      <c r="BK402" s="205">
        <f>ROUND(I402*H402,2)</f>
        <v>0</v>
      </c>
      <c r="BL402" s="23" t="s">
        <v>558</v>
      </c>
      <c r="BM402" s="23" t="s">
        <v>559</v>
      </c>
    </row>
    <row r="403" spans="2:51" s="11" customFormat="1" ht="13.5">
      <c r="B403" s="206"/>
      <c r="C403" s="207"/>
      <c r="D403" s="208" t="s">
        <v>155</v>
      </c>
      <c r="E403" s="209" t="s">
        <v>34</v>
      </c>
      <c r="F403" s="210" t="s">
        <v>560</v>
      </c>
      <c r="G403" s="207"/>
      <c r="H403" s="209" t="s">
        <v>34</v>
      </c>
      <c r="I403" s="211"/>
      <c r="J403" s="207"/>
      <c r="K403" s="207"/>
      <c r="L403" s="212"/>
      <c r="M403" s="213"/>
      <c r="N403" s="214"/>
      <c r="O403" s="214"/>
      <c r="P403" s="214"/>
      <c r="Q403" s="214"/>
      <c r="R403" s="214"/>
      <c r="S403" s="214"/>
      <c r="T403" s="215"/>
      <c r="AT403" s="216" t="s">
        <v>155</v>
      </c>
      <c r="AU403" s="216" t="s">
        <v>87</v>
      </c>
      <c r="AV403" s="11" t="s">
        <v>83</v>
      </c>
      <c r="AW403" s="11" t="s">
        <v>41</v>
      </c>
      <c r="AX403" s="11" t="s">
        <v>78</v>
      </c>
      <c r="AY403" s="216" t="s">
        <v>145</v>
      </c>
    </row>
    <row r="404" spans="2:51" s="12" customFormat="1" ht="13.5">
      <c r="B404" s="217"/>
      <c r="C404" s="218"/>
      <c r="D404" s="208" t="s">
        <v>155</v>
      </c>
      <c r="E404" s="219" t="s">
        <v>34</v>
      </c>
      <c r="F404" s="220" t="s">
        <v>83</v>
      </c>
      <c r="G404" s="218"/>
      <c r="H404" s="221">
        <v>1</v>
      </c>
      <c r="I404" s="222"/>
      <c r="J404" s="218"/>
      <c r="K404" s="218"/>
      <c r="L404" s="223"/>
      <c r="M404" s="224"/>
      <c r="N404" s="225"/>
      <c r="O404" s="225"/>
      <c r="P404" s="225"/>
      <c r="Q404" s="225"/>
      <c r="R404" s="225"/>
      <c r="S404" s="225"/>
      <c r="T404" s="226"/>
      <c r="AT404" s="227" t="s">
        <v>155</v>
      </c>
      <c r="AU404" s="227" t="s">
        <v>87</v>
      </c>
      <c r="AV404" s="12" t="s">
        <v>87</v>
      </c>
      <c r="AW404" s="12" t="s">
        <v>41</v>
      </c>
      <c r="AX404" s="12" t="s">
        <v>83</v>
      </c>
      <c r="AY404" s="227" t="s">
        <v>145</v>
      </c>
    </row>
    <row r="405" spans="2:65" s="1" customFormat="1" ht="25.5" customHeight="1">
      <c r="B405" s="41"/>
      <c r="C405" s="194" t="s">
        <v>561</v>
      </c>
      <c r="D405" s="194" t="s">
        <v>148</v>
      </c>
      <c r="E405" s="195" t="s">
        <v>562</v>
      </c>
      <c r="F405" s="196" t="s">
        <v>563</v>
      </c>
      <c r="G405" s="197" t="s">
        <v>471</v>
      </c>
      <c r="H405" s="198">
        <v>1</v>
      </c>
      <c r="I405" s="199"/>
      <c r="J405" s="200">
        <f>ROUND(I405*H405,2)</f>
        <v>0</v>
      </c>
      <c r="K405" s="196" t="s">
        <v>152</v>
      </c>
      <c r="L405" s="61"/>
      <c r="M405" s="201" t="s">
        <v>34</v>
      </c>
      <c r="N405" s="202" t="s">
        <v>50</v>
      </c>
      <c r="O405" s="42"/>
      <c r="P405" s="203">
        <f>O405*H405</f>
        <v>0</v>
      </c>
      <c r="Q405" s="203">
        <v>0</v>
      </c>
      <c r="R405" s="203">
        <f>Q405*H405</f>
        <v>0</v>
      </c>
      <c r="S405" s="203">
        <v>0</v>
      </c>
      <c r="T405" s="204">
        <f>S405*H405</f>
        <v>0</v>
      </c>
      <c r="AR405" s="23" t="s">
        <v>558</v>
      </c>
      <c r="AT405" s="23" t="s">
        <v>148</v>
      </c>
      <c r="AU405" s="23" t="s">
        <v>87</v>
      </c>
      <c r="AY405" s="23" t="s">
        <v>145</v>
      </c>
      <c r="BE405" s="205">
        <f>IF(N405="základní",J405,0)</f>
        <v>0</v>
      </c>
      <c r="BF405" s="205">
        <f>IF(N405="snížená",J405,0)</f>
        <v>0</v>
      </c>
      <c r="BG405" s="205">
        <f>IF(N405="zákl. přenesená",J405,0)</f>
        <v>0</v>
      </c>
      <c r="BH405" s="205">
        <f>IF(N405="sníž. přenesená",J405,0)</f>
        <v>0</v>
      </c>
      <c r="BI405" s="205">
        <f>IF(N405="nulová",J405,0)</f>
        <v>0</v>
      </c>
      <c r="BJ405" s="23" t="s">
        <v>87</v>
      </c>
      <c r="BK405" s="205">
        <f>ROUND(I405*H405,2)</f>
        <v>0</v>
      </c>
      <c r="BL405" s="23" t="s">
        <v>558</v>
      </c>
      <c r="BM405" s="23" t="s">
        <v>564</v>
      </c>
    </row>
    <row r="406" spans="2:51" s="11" customFormat="1" ht="13.5">
      <c r="B406" s="206"/>
      <c r="C406" s="207"/>
      <c r="D406" s="208" t="s">
        <v>155</v>
      </c>
      <c r="E406" s="209" t="s">
        <v>34</v>
      </c>
      <c r="F406" s="210" t="s">
        <v>565</v>
      </c>
      <c r="G406" s="207"/>
      <c r="H406" s="209" t="s">
        <v>34</v>
      </c>
      <c r="I406" s="211"/>
      <c r="J406" s="207"/>
      <c r="K406" s="207"/>
      <c r="L406" s="212"/>
      <c r="M406" s="213"/>
      <c r="N406" s="214"/>
      <c r="O406" s="214"/>
      <c r="P406" s="214"/>
      <c r="Q406" s="214"/>
      <c r="R406" s="214"/>
      <c r="S406" s="214"/>
      <c r="T406" s="215"/>
      <c r="AT406" s="216" t="s">
        <v>155</v>
      </c>
      <c r="AU406" s="216" t="s">
        <v>87</v>
      </c>
      <c r="AV406" s="11" t="s">
        <v>83</v>
      </c>
      <c r="AW406" s="11" t="s">
        <v>41</v>
      </c>
      <c r="AX406" s="11" t="s">
        <v>78</v>
      </c>
      <c r="AY406" s="216" t="s">
        <v>145</v>
      </c>
    </row>
    <row r="407" spans="2:51" s="12" customFormat="1" ht="13.5">
      <c r="B407" s="217"/>
      <c r="C407" s="218"/>
      <c r="D407" s="208" t="s">
        <v>155</v>
      </c>
      <c r="E407" s="219" t="s">
        <v>34</v>
      </c>
      <c r="F407" s="220" t="s">
        <v>83</v>
      </c>
      <c r="G407" s="218"/>
      <c r="H407" s="221">
        <v>1</v>
      </c>
      <c r="I407" s="222"/>
      <c r="J407" s="218"/>
      <c r="K407" s="218"/>
      <c r="L407" s="223"/>
      <c r="M407" s="224"/>
      <c r="N407" s="225"/>
      <c r="O407" s="225"/>
      <c r="P407" s="225"/>
      <c r="Q407" s="225"/>
      <c r="R407" s="225"/>
      <c r="S407" s="225"/>
      <c r="T407" s="226"/>
      <c r="AT407" s="227" t="s">
        <v>155</v>
      </c>
      <c r="AU407" s="227" t="s">
        <v>87</v>
      </c>
      <c r="AV407" s="12" t="s">
        <v>87</v>
      </c>
      <c r="AW407" s="12" t="s">
        <v>41</v>
      </c>
      <c r="AX407" s="12" t="s">
        <v>83</v>
      </c>
      <c r="AY407" s="227" t="s">
        <v>145</v>
      </c>
    </row>
    <row r="408" spans="2:63" s="10" customFormat="1" ht="29.85" customHeight="1">
      <c r="B408" s="178"/>
      <c r="C408" s="179"/>
      <c r="D408" s="180" t="s">
        <v>77</v>
      </c>
      <c r="E408" s="192" t="s">
        <v>566</v>
      </c>
      <c r="F408" s="192" t="s">
        <v>567</v>
      </c>
      <c r="G408" s="179"/>
      <c r="H408" s="179"/>
      <c r="I408" s="182"/>
      <c r="J408" s="193">
        <f>BK408</f>
        <v>0</v>
      </c>
      <c r="K408" s="179"/>
      <c r="L408" s="184"/>
      <c r="M408" s="185"/>
      <c r="N408" s="186"/>
      <c r="O408" s="186"/>
      <c r="P408" s="187">
        <f>P409</f>
        <v>0</v>
      </c>
      <c r="Q408" s="186"/>
      <c r="R408" s="187">
        <f>R409</f>
        <v>0</v>
      </c>
      <c r="S408" s="186"/>
      <c r="T408" s="188">
        <f>T409</f>
        <v>0</v>
      </c>
      <c r="AR408" s="189" t="s">
        <v>184</v>
      </c>
      <c r="AT408" s="190" t="s">
        <v>77</v>
      </c>
      <c r="AU408" s="190" t="s">
        <v>83</v>
      </c>
      <c r="AY408" s="189" t="s">
        <v>145</v>
      </c>
      <c r="BK408" s="191">
        <f>BK409</f>
        <v>0</v>
      </c>
    </row>
    <row r="409" spans="2:65" s="1" customFormat="1" ht="16.5" customHeight="1">
      <c r="B409" s="41"/>
      <c r="C409" s="194" t="s">
        <v>568</v>
      </c>
      <c r="D409" s="194" t="s">
        <v>148</v>
      </c>
      <c r="E409" s="195" t="s">
        <v>569</v>
      </c>
      <c r="F409" s="196" t="s">
        <v>570</v>
      </c>
      <c r="G409" s="197" t="s">
        <v>471</v>
      </c>
      <c r="H409" s="198">
        <v>1</v>
      </c>
      <c r="I409" s="199"/>
      <c r="J409" s="200">
        <f>ROUND(I409*H409,2)</f>
        <v>0</v>
      </c>
      <c r="K409" s="196" t="s">
        <v>152</v>
      </c>
      <c r="L409" s="61"/>
      <c r="M409" s="201" t="s">
        <v>34</v>
      </c>
      <c r="N409" s="202" t="s">
        <v>50</v>
      </c>
      <c r="O409" s="42"/>
      <c r="P409" s="203">
        <f>O409*H409</f>
        <v>0</v>
      </c>
      <c r="Q409" s="203">
        <v>0</v>
      </c>
      <c r="R409" s="203">
        <f>Q409*H409</f>
        <v>0</v>
      </c>
      <c r="S409" s="203">
        <v>0</v>
      </c>
      <c r="T409" s="204">
        <f>S409*H409</f>
        <v>0</v>
      </c>
      <c r="AR409" s="23" t="s">
        <v>558</v>
      </c>
      <c r="AT409" s="23" t="s">
        <v>148</v>
      </c>
      <c r="AU409" s="23" t="s">
        <v>87</v>
      </c>
      <c r="AY409" s="23" t="s">
        <v>145</v>
      </c>
      <c r="BE409" s="205">
        <f>IF(N409="základní",J409,0)</f>
        <v>0</v>
      </c>
      <c r="BF409" s="205">
        <f>IF(N409="snížená",J409,0)</f>
        <v>0</v>
      </c>
      <c r="BG409" s="205">
        <f>IF(N409="zákl. přenesená",J409,0)</f>
        <v>0</v>
      </c>
      <c r="BH409" s="205">
        <f>IF(N409="sníž. přenesená",J409,0)</f>
        <v>0</v>
      </c>
      <c r="BI409" s="205">
        <f>IF(N409="nulová",J409,0)</f>
        <v>0</v>
      </c>
      <c r="BJ409" s="23" t="s">
        <v>87</v>
      </c>
      <c r="BK409" s="205">
        <f>ROUND(I409*H409,2)</f>
        <v>0</v>
      </c>
      <c r="BL409" s="23" t="s">
        <v>558</v>
      </c>
      <c r="BM409" s="23" t="s">
        <v>571</v>
      </c>
    </row>
    <row r="410" spans="2:63" s="10" customFormat="1" ht="29.85" customHeight="1">
      <c r="B410" s="178"/>
      <c r="C410" s="179"/>
      <c r="D410" s="180" t="s">
        <v>77</v>
      </c>
      <c r="E410" s="192" t="s">
        <v>572</v>
      </c>
      <c r="F410" s="192" t="s">
        <v>573</v>
      </c>
      <c r="G410" s="179"/>
      <c r="H410" s="179"/>
      <c r="I410" s="182"/>
      <c r="J410" s="193">
        <f>BK410</f>
        <v>0</v>
      </c>
      <c r="K410" s="179"/>
      <c r="L410" s="184"/>
      <c r="M410" s="185"/>
      <c r="N410" s="186"/>
      <c r="O410" s="186"/>
      <c r="P410" s="187">
        <f>P411</f>
        <v>0</v>
      </c>
      <c r="Q410" s="186"/>
      <c r="R410" s="187">
        <f>R411</f>
        <v>0</v>
      </c>
      <c r="S410" s="186"/>
      <c r="T410" s="188">
        <f>T411</f>
        <v>0</v>
      </c>
      <c r="AR410" s="189" t="s">
        <v>184</v>
      </c>
      <c r="AT410" s="190" t="s">
        <v>77</v>
      </c>
      <c r="AU410" s="190" t="s">
        <v>83</v>
      </c>
      <c r="AY410" s="189" t="s">
        <v>145</v>
      </c>
      <c r="BK410" s="191">
        <f>BK411</f>
        <v>0</v>
      </c>
    </row>
    <row r="411" spans="2:65" s="1" customFormat="1" ht="25.5" customHeight="1">
      <c r="B411" s="41"/>
      <c r="C411" s="194" t="s">
        <v>574</v>
      </c>
      <c r="D411" s="194" t="s">
        <v>148</v>
      </c>
      <c r="E411" s="195" t="s">
        <v>575</v>
      </c>
      <c r="F411" s="196" t="s">
        <v>576</v>
      </c>
      <c r="G411" s="197" t="s">
        <v>471</v>
      </c>
      <c r="H411" s="198">
        <v>1</v>
      </c>
      <c r="I411" s="199"/>
      <c r="J411" s="200">
        <f>ROUND(I411*H411,2)</f>
        <v>0</v>
      </c>
      <c r="K411" s="196" t="s">
        <v>152</v>
      </c>
      <c r="L411" s="61"/>
      <c r="M411" s="201" t="s">
        <v>34</v>
      </c>
      <c r="N411" s="202" t="s">
        <v>50</v>
      </c>
      <c r="O411" s="42"/>
      <c r="P411" s="203">
        <f>O411*H411</f>
        <v>0</v>
      </c>
      <c r="Q411" s="203">
        <v>0</v>
      </c>
      <c r="R411" s="203">
        <f>Q411*H411</f>
        <v>0</v>
      </c>
      <c r="S411" s="203">
        <v>0</v>
      </c>
      <c r="T411" s="204">
        <f>S411*H411</f>
        <v>0</v>
      </c>
      <c r="AR411" s="23" t="s">
        <v>558</v>
      </c>
      <c r="AT411" s="23" t="s">
        <v>148</v>
      </c>
      <c r="AU411" s="23" t="s">
        <v>87</v>
      </c>
      <c r="AY411" s="23" t="s">
        <v>145</v>
      </c>
      <c r="BE411" s="205">
        <f>IF(N411="základní",J411,0)</f>
        <v>0</v>
      </c>
      <c r="BF411" s="205">
        <f>IF(N411="snížená",J411,0)</f>
        <v>0</v>
      </c>
      <c r="BG411" s="205">
        <f>IF(N411="zákl. přenesená",J411,0)</f>
        <v>0</v>
      </c>
      <c r="BH411" s="205">
        <f>IF(N411="sníž. přenesená",J411,0)</f>
        <v>0</v>
      </c>
      <c r="BI411" s="205">
        <f>IF(N411="nulová",J411,0)</f>
        <v>0</v>
      </c>
      <c r="BJ411" s="23" t="s">
        <v>87</v>
      </c>
      <c r="BK411" s="205">
        <f>ROUND(I411*H411,2)</f>
        <v>0</v>
      </c>
      <c r="BL411" s="23" t="s">
        <v>558</v>
      </c>
      <c r="BM411" s="23" t="s">
        <v>577</v>
      </c>
    </row>
    <row r="412" spans="2:63" s="10" customFormat="1" ht="29.85" customHeight="1">
      <c r="B412" s="178"/>
      <c r="C412" s="179"/>
      <c r="D412" s="180" t="s">
        <v>77</v>
      </c>
      <c r="E412" s="192" t="s">
        <v>578</v>
      </c>
      <c r="F412" s="192" t="s">
        <v>579</v>
      </c>
      <c r="G412" s="179"/>
      <c r="H412" s="179"/>
      <c r="I412" s="182"/>
      <c r="J412" s="193">
        <f>BK412</f>
        <v>0</v>
      </c>
      <c r="K412" s="179"/>
      <c r="L412" s="184"/>
      <c r="M412" s="185"/>
      <c r="N412" s="186"/>
      <c r="O412" s="186"/>
      <c r="P412" s="187">
        <f>P413</f>
        <v>0</v>
      </c>
      <c r="Q412" s="186"/>
      <c r="R412" s="187">
        <f>R413</f>
        <v>0</v>
      </c>
      <c r="S412" s="186"/>
      <c r="T412" s="188">
        <f>T413</f>
        <v>0</v>
      </c>
      <c r="AR412" s="189" t="s">
        <v>184</v>
      </c>
      <c r="AT412" s="190" t="s">
        <v>77</v>
      </c>
      <c r="AU412" s="190" t="s">
        <v>83</v>
      </c>
      <c r="AY412" s="189" t="s">
        <v>145</v>
      </c>
      <c r="BK412" s="191">
        <f>BK413</f>
        <v>0</v>
      </c>
    </row>
    <row r="413" spans="2:65" s="1" customFormat="1" ht="16.5" customHeight="1">
      <c r="B413" s="41"/>
      <c r="C413" s="194" t="s">
        <v>580</v>
      </c>
      <c r="D413" s="194" t="s">
        <v>148</v>
      </c>
      <c r="E413" s="195" t="s">
        <v>581</v>
      </c>
      <c r="F413" s="196" t="s">
        <v>582</v>
      </c>
      <c r="G413" s="197" t="s">
        <v>471</v>
      </c>
      <c r="H413" s="198">
        <v>1</v>
      </c>
      <c r="I413" s="199"/>
      <c r="J413" s="200">
        <f>ROUND(I413*H413,2)</f>
        <v>0</v>
      </c>
      <c r="K413" s="196" t="s">
        <v>152</v>
      </c>
      <c r="L413" s="61"/>
      <c r="M413" s="201" t="s">
        <v>34</v>
      </c>
      <c r="N413" s="251" t="s">
        <v>50</v>
      </c>
      <c r="O413" s="252"/>
      <c r="P413" s="253">
        <f>O413*H413</f>
        <v>0</v>
      </c>
      <c r="Q413" s="253">
        <v>0</v>
      </c>
      <c r="R413" s="253">
        <f>Q413*H413</f>
        <v>0</v>
      </c>
      <c r="S413" s="253">
        <v>0</v>
      </c>
      <c r="T413" s="254">
        <f>S413*H413</f>
        <v>0</v>
      </c>
      <c r="AR413" s="23" t="s">
        <v>558</v>
      </c>
      <c r="AT413" s="23" t="s">
        <v>148</v>
      </c>
      <c r="AU413" s="23" t="s">
        <v>87</v>
      </c>
      <c r="AY413" s="23" t="s">
        <v>145</v>
      </c>
      <c r="BE413" s="205">
        <f>IF(N413="základní",J413,0)</f>
        <v>0</v>
      </c>
      <c r="BF413" s="205">
        <f>IF(N413="snížená",J413,0)</f>
        <v>0</v>
      </c>
      <c r="BG413" s="205">
        <f>IF(N413="zákl. přenesená",J413,0)</f>
        <v>0</v>
      </c>
      <c r="BH413" s="205">
        <f>IF(N413="sníž. přenesená",J413,0)</f>
        <v>0</v>
      </c>
      <c r="BI413" s="205">
        <f>IF(N413="nulová",J413,0)</f>
        <v>0</v>
      </c>
      <c r="BJ413" s="23" t="s">
        <v>87</v>
      </c>
      <c r="BK413" s="205">
        <f>ROUND(I413*H413,2)</f>
        <v>0</v>
      </c>
      <c r="BL413" s="23" t="s">
        <v>558</v>
      </c>
      <c r="BM413" s="23" t="s">
        <v>583</v>
      </c>
    </row>
    <row r="414" spans="2:12" s="1" customFormat="1" ht="6.95" customHeight="1">
      <c r="B414" s="56"/>
      <c r="C414" s="57"/>
      <c r="D414" s="57"/>
      <c r="E414" s="57"/>
      <c r="F414" s="57"/>
      <c r="G414" s="57"/>
      <c r="H414" s="57"/>
      <c r="I414" s="141"/>
      <c r="J414" s="57"/>
      <c r="K414" s="57"/>
      <c r="L414" s="61"/>
    </row>
  </sheetData>
  <sheetProtection algorithmName="SHA-512" hashValue="EcLpV63ep6IeUbdqqNO03qPfjg8YuY58mBD0PeBLG2BV9HP478TGM5EQnchla+gKm1pKmNtBf3yWWD+Ii6Ak7Q==" saltValue="boUN6XrjM7e2vvTFMuUWpSRbl0oSuhAyxe1/EapZ2P0Ohj0+5PqLfaIh2pMSI2ob890x5+SI9IAspJWj06CJAQ==" spinCount="100000" sheet="1" objects="1" scenarios="1" formatColumns="0" formatRows="0" autoFilter="0"/>
  <autoFilter ref="C96:K413"/>
  <mergeCells count="10">
    <mergeCell ref="J51:J52"/>
    <mergeCell ref="E87:H87"/>
    <mergeCell ref="E89:H8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2"/>
      <c r="C1" s="112"/>
      <c r="D1" s="113" t="s">
        <v>1</v>
      </c>
      <c r="E1" s="112"/>
      <c r="F1" s="114" t="s">
        <v>90</v>
      </c>
      <c r="G1" s="379" t="s">
        <v>91</v>
      </c>
      <c r="H1" s="379"/>
      <c r="I1" s="115"/>
      <c r="J1" s="114" t="s">
        <v>92</v>
      </c>
      <c r="K1" s="113" t="s">
        <v>93</v>
      </c>
      <c r="L1" s="114" t="s">
        <v>94</v>
      </c>
      <c r="M1" s="114"/>
      <c r="N1" s="114"/>
      <c r="O1" s="114"/>
      <c r="P1" s="114"/>
      <c r="Q1" s="114"/>
      <c r="R1" s="114"/>
      <c r="S1" s="114"/>
      <c r="T1" s="11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56" ht="36.95" customHeight="1">
      <c r="L2" s="370"/>
      <c r="M2" s="370"/>
      <c r="N2" s="370"/>
      <c r="O2" s="370"/>
      <c r="P2" s="370"/>
      <c r="Q2" s="370"/>
      <c r="R2" s="370"/>
      <c r="S2" s="370"/>
      <c r="T2" s="370"/>
      <c r="U2" s="370"/>
      <c r="V2" s="370"/>
      <c r="AT2" s="23" t="s">
        <v>89</v>
      </c>
      <c r="AZ2" s="116" t="s">
        <v>584</v>
      </c>
      <c r="BA2" s="116" t="s">
        <v>585</v>
      </c>
      <c r="BB2" s="116" t="s">
        <v>34</v>
      </c>
      <c r="BC2" s="116" t="s">
        <v>433</v>
      </c>
      <c r="BD2" s="116" t="s">
        <v>87</v>
      </c>
    </row>
    <row r="3" spans="2:56" ht="6.95" customHeight="1">
      <c r="B3" s="24"/>
      <c r="C3" s="25"/>
      <c r="D3" s="25"/>
      <c r="E3" s="25"/>
      <c r="F3" s="25"/>
      <c r="G3" s="25"/>
      <c r="H3" s="25"/>
      <c r="I3" s="117"/>
      <c r="J3" s="25"/>
      <c r="K3" s="26"/>
      <c r="AT3" s="23" t="s">
        <v>83</v>
      </c>
      <c r="AZ3" s="116" t="s">
        <v>519</v>
      </c>
      <c r="BA3" s="116" t="s">
        <v>586</v>
      </c>
      <c r="BB3" s="116" t="s">
        <v>34</v>
      </c>
      <c r="BC3" s="116" t="s">
        <v>587</v>
      </c>
      <c r="BD3" s="116" t="s">
        <v>87</v>
      </c>
    </row>
    <row r="4" spans="2:56" ht="36.95" customHeight="1">
      <c r="B4" s="27"/>
      <c r="C4" s="28"/>
      <c r="D4" s="29" t="s">
        <v>98</v>
      </c>
      <c r="E4" s="28"/>
      <c r="F4" s="28"/>
      <c r="G4" s="28"/>
      <c r="H4" s="28"/>
      <c r="I4" s="118"/>
      <c r="J4" s="28"/>
      <c r="K4" s="30"/>
      <c r="M4" s="31" t="s">
        <v>12</v>
      </c>
      <c r="AT4" s="23" t="s">
        <v>6</v>
      </c>
      <c r="AZ4" s="116" t="s">
        <v>95</v>
      </c>
      <c r="BA4" s="116" t="s">
        <v>588</v>
      </c>
      <c r="BB4" s="116" t="s">
        <v>34</v>
      </c>
      <c r="BC4" s="116" t="s">
        <v>589</v>
      </c>
      <c r="BD4" s="116" t="s">
        <v>87</v>
      </c>
    </row>
    <row r="5" spans="2:56" ht="6.95" customHeight="1">
      <c r="B5" s="27"/>
      <c r="C5" s="28"/>
      <c r="D5" s="28"/>
      <c r="E5" s="28"/>
      <c r="F5" s="28"/>
      <c r="G5" s="28"/>
      <c r="H5" s="28"/>
      <c r="I5" s="118"/>
      <c r="J5" s="28"/>
      <c r="K5" s="30"/>
      <c r="AZ5" s="116" t="s">
        <v>590</v>
      </c>
      <c r="BA5" s="116" t="s">
        <v>591</v>
      </c>
      <c r="BB5" s="116" t="s">
        <v>34</v>
      </c>
      <c r="BC5" s="116" t="s">
        <v>179</v>
      </c>
      <c r="BD5" s="116" t="s">
        <v>87</v>
      </c>
    </row>
    <row r="6" spans="2:56" ht="13.5">
      <c r="B6" s="27"/>
      <c r="C6" s="28"/>
      <c r="D6" s="36" t="s">
        <v>18</v>
      </c>
      <c r="E6" s="28"/>
      <c r="F6" s="28"/>
      <c r="G6" s="28"/>
      <c r="H6" s="28"/>
      <c r="I6" s="118"/>
      <c r="J6" s="28"/>
      <c r="K6" s="30"/>
      <c r="AZ6" s="116" t="s">
        <v>592</v>
      </c>
      <c r="BA6" s="116" t="s">
        <v>593</v>
      </c>
      <c r="BB6" s="116" t="s">
        <v>34</v>
      </c>
      <c r="BC6" s="116" t="s">
        <v>594</v>
      </c>
      <c r="BD6" s="116" t="s">
        <v>87</v>
      </c>
    </row>
    <row r="7" spans="2:56" ht="16.5" customHeight="1">
      <c r="B7" s="27"/>
      <c r="C7" s="28"/>
      <c r="D7" s="28"/>
      <c r="E7" s="371" t="str">
        <f>'Rekapitulace stavby'!K6</f>
        <v xml:space="preserve"> Dům č.p. 159, ul. Komenského - výměna odpadního potrubí a zdravotechniky</v>
      </c>
      <c r="F7" s="372"/>
      <c r="G7" s="372"/>
      <c r="H7" s="372"/>
      <c r="I7" s="118"/>
      <c r="J7" s="28"/>
      <c r="K7" s="30"/>
      <c r="AZ7" s="116" t="s">
        <v>595</v>
      </c>
      <c r="BA7" s="116" t="s">
        <v>596</v>
      </c>
      <c r="BB7" s="116" t="s">
        <v>34</v>
      </c>
      <c r="BC7" s="116" t="s">
        <v>597</v>
      </c>
      <c r="BD7" s="116" t="s">
        <v>87</v>
      </c>
    </row>
    <row r="8" spans="2:56" s="1" customFormat="1" ht="13.5">
      <c r="B8" s="41"/>
      <c r="C8" s="42"/>
      <c r="D8" s="36" t="s">
        <v>99</v>
      </c>
      <c r="E8" s="42"/>
      <c r="F8" s="42"/>
      <c r="G8" s="42"/>
      <c r="H8" s="42"/>
      <c r="I8" s="119"/>
      <c r="J8" s="42"/>
      <c r="K8" s="45"/>
      <c r="AZ8" s="116" t="s">
        <v>598</v>
      </c>
      <c r="BA8" s="116" t="s">
        <v>599</v>
      </c>
      <c r="BB8" s="116" t="s">
        <v>34</v>
      </c>
      <c r="BC8" s="116" t="s">
        <v>281</v>
      </c>
      <c r="BD8" s="116" t="s">
        <v>87</v>
      </c>
    </row>
    <row r="9" spans="2:11" s="1" customFormat="1" ht="36.95" customHeight="1">
      <c r="B9" s="41"/>
      <c r="C9" s="42"/>
      <c r="D9" s="42"/>
      <c r="E9" s="373" t="s">
        <v>600</v>
      </c>
      <c r="F9" s="374"/>
      <c r="G9" s="374"/>
      <c r="H9" s="374"/>
      <c r="I9" s="119"/>
      <c r="J9" s="42"/>
      <c r="K9" s="45"/>
    </row>
    <row r="10" spans="2:11" s="1" customFormat="1" ht="13.5">
      <c r="B10" s="41"/>
      <c r="C10" s="42"/>
      <c r="D10" s="42"/>
      <c r="E10" s="42"/>
      <c r="F10" s="42"/>
      <c r="G10" s="42"/>
      <c r="H10" s="42"/>
      <c r="I10" s="119"/>
      <c r="J10" s="42"/>
      <c r="K10" s="45"/>
    </row>
    <row r="11" spans="2:11" s="1" customFormat="1" ht="14.45" customHeight="1">
      <c r="B11" s="41"/>
      <c r="C11" s="42"/>
      <c r="D11" s="36" t="s">
        <v>20</v>
      </c>
      <c r="E11" s="42"/>
      <c r="F11" s="34" t="s">
        <v>21</v>
      </c>
      <c r="G11" s="42"/>
      <c r="H11" s="42"/>
      <c r="I11" s="120" t="s">
        <v>22</v>
      </c>
      <c r="J11" s="34" t="s">
        <v>23</v>
      </c>
      <c r="K11" s="45"/>
    </row>
    <row r="12" spans="2:11" s="1" customFormat="1" ht="14.45" customHeight="1">
      <c r="B12" s="41"/>
      <c r="C12" s="42"/>
      <c r="D12" s="36" t="s">
        <v>24</v>
      </c>
      <c r="E12" s="42"/>
      <c r="F12" s="34" t="s">
        <v>25</v>
      </c>
      <c r="G12" s="42"/>
      <c r="H12" s="42"/>
      <c r="I12" s="120" t="s">
        <v>26</v>
      </c>
      <c r="J12" s="121" t="str">
        <f>'Rekapitulace stavby'!AN8</f>
        <v>15.7.2017</v>
      </c>
      <c r="K12" s="45"/>
    </row>
    <row r="13" spans="2:11" s="1" customFormat="1" ht="21.75" customHeight="1">
      <c r="B13" s="41"/>
      <c r="C13" s="42"/>
      <c r="D13" s="33" t="s">
        <v>28</v>
      </c>
      <c r="E13" s="42"/>
      <c r="F13" s="38" t="s">
        <v>601</v>
      </c>
      <c r="G13" s="42"/>
      <c r="H13" s="42"/>
      <c r="I13" s="122" t="s">
        <v>30</v>
      </c>
      <c r="J13" s="38" t="s">
        <v>602</v>
      </c>
      <c r="K13" s="45"/>
    </row>
    <row r="14" spans="2:11" s="1" customFormat="1" ht="14.45" customHeight="1">
      <c r="B14" s="41"/>
      <c r="C14" s="42"/>
      <c r="D14" s="36" t="s">
        <v>32</v>
      </c>
      <c r="E14" s="42"/>
      <c r="F14" s="42"/>
      <c r="G14" s="42"/>
      <c r="H14" s="42"/>
      <c r="I14" s="120" t="s">
        <v>33</v>
      </c>
      <c r="J14" s="34" t="s">
        <v>34</v>
      </c>
      <c r="K14" s="45"/>
    </row>
    <row r="15" spans="2:11" s="1" customFormat="1" ht="18" customHeight="1">
      <c r="B15" s="41"/>
      <c r="C15" s="42"/>
      <c r="D15" s="42"/>
      <c r="E15" s="34" t="s">
        <v>35</v>
      </c>
      <c r="F15" s="42"/>
      <c r="G15" s="42"/>
      <c r="H15" s="42"/>
      <c r="I15" s="120" t="s">
        <v>36</v>
      </c>
      <c r="J15" s="34" t="s">
        <v>34</v>
      </c>
      <c r="K15" s="45"/>
    </row>
    <row r="16" spans="2:11" s="1" customFormat="1" ht="6.95" customHeight="1">
      <c r="B16" s="41"/>
      <c r="C16" s="42"/>
      <c r="D16" s="42"/>
      <c r="E16" s="42"/>
      <c r="F16" s="42"/>
      <c r="G16" s="42"/>
      <c r="H16" s="42"/>
      <c r="I16" s="119"/>
      <c r="J16" s="42"/>
      <c r="K16" s="45"/>
    </row>
    <row r="17" spans="2:11" s="1" customFormat="1" ht="14.45" customHeight="1">
      <c r="B17" s="41"/>
      <c r="C17" s="42"/>
      <c r="D17" s="36" t="s">
        <v>37</v>
      </c>
      <c r="E17" s="42"/>
      <c r="F17" s="42"/>
      <c r="G17" s="42"/>
      <c r="H17" s="42"/>
      <c r="I17" s="120" t="s">
        <v>33</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20" t="s">
        <v>36</v>
      </c>
      <c r="J18" s="34"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6" t="s">
        <v>39</v>
      </c>
      <c r="E20" s="42"/>
      <c r="F20" s="42"/>
      <c r="G20" s="42"/>
      <c r="H20" s="42"/>
      <c r="I20" s="120" t="s">
        <v>33</v>
      </c>
      <c r="J20" s="34" t="s">
        <v>34</v>
      </c>
      <c r="K20" s="45"/>
    </row>
    <row r="21" spans="2:11" s="1" customFormat="1" ht="18" customHeight="1">
      <c r="B21" s="41"/>
      <c r="C21" s="42"/>
      <c r="D21" s="42"/>
      <c r="E21" s="34" t="s">
        <v>40</v>
      </c>
      <c r="F21" s="42"/>
      <c r="G21" s="42"/>
      <c r="H21" s="42"/>
      <c r="I21" s="120" t="s">
        <v>36</v>
      </c>
      <c r="J21" s="34" t="s">
        <v>34</v>
      </c>
      <c r="K21" s="45"/>
    </row>
    <row r="22" spans="2:11" s="1" customFormat="1" ht="6.95" customHeight="1">
      <c r="B22" s="41"/>
      <c r="C22" s="42"/>
      <c r="D22" s="42"/>
      <c r="E22" s="42"/>
      <c r="F22" s="42"/>
      <c r="G22" s="42"/>
      <c r="H22" s="42"/>
      <c r="I22" s="119"/>
      <c r="J22" s="42"/>
      <c r="K22" s="45"/>
    </row>
    <row r="23" spans="2:11" s="1" customFormat="1" ht="14.45" customHeight="1">
      <c r="B23" s="41"/>
      <c r="C23" s="42"/>
      <c r="D23" s="36" t="s">
        <v>42</v>
      </c>
      <c r="E23" s="42"/>
      <c r="F23" s="42"/>
      <c r="G23" s="42"/>
      <c r="H23" s="42"/>
      <c r="I23" s="119"/>
      <c r="J23" s="42"/>
      <c r="K23" s="45"/>
    </row>
    <row r="24" spans="2:11" s="6" customFormat="1" ht="16.5" customHeight="1">
      <c r="B24" s="123"/>
      <c r="C24" s="124"/>
      <c r="D24" s="124"/>
      <c r="E24" s="340" t="s">
        <v>34</v>
      </c>
      <c r="F24" s="340"/>
      <c r="G24" s="340"/>
      <c r="H24" s="340"/>
      <c r="I24" s="125"/>
      <c r="J24" s="124"/>
      <c r="K24" s="126"/>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7"/>
      <c r="J26" s="85"/>
      <c r="K26" s="128"/>
    </row>
    <row r="27" spans="2:11" s="1" customFormat="1" ht="25.35" customHeight="1">
      <c r="B27" s="41"/>
      <c r="C27" s="42"/>
      <c r="D27" s="129" t="s">
        <v>44</v>
      </c>
      <c r="E27" s="42"/>
      <c r="F27" s="42"/>
      <c r="G27" s="42"/>
      <c r="H27" s="42"/>
      <c r="I27" s="119"/>
      <c r="J27" s="130">
        <f>ROUND(J91,2)</f>
        <v>0</v>
      </c>
      <c r="K27" s="45"/>
    </row>
    <row r="28" spans="2:11" s="1" customFormat="1" ht="6.95" customHeight="1">
      <c r="B28" s="41"/>
      <c r="C28" s="42"/>
      <c r="D28" s="85"/>
      <c r="E28" s="85"/>
      <c r="F28" s="85"/>
      <c r="G28" s="85"/>
      <c r="H28" s="85"/>
      <c r="I28" s="127"/>
      <c r="J28" s="85"/>
      <c r="K28" s="128"/>
    </row>
    <row r="29" spans="2:11" s="1" customFormat="1" ht="14.45" customHeight="1">
      <c r="B29" s="41"/>
      <c r="C29" s="42"/>
      <c r="D29" s="42"/>
      <c r="E29" s="42"/>
      <c r="F29" s="46" t="s">
        <v>46</v>
      </c>
      <c r="G29" s="42"/>
      <c r="H29" s="42"/>
      <c r="I29" s="131" t="s">
        <v>45</v>
      </c>
      <c r="J29" s="46" t="s">
        <v>47</v>
      </c>
      <c r="K29" s="45"/>
    </row>
    <row r="30" spans="2:11" s="1" customFormat="1" ht="14.45" customHeight="1">
      <c r="B30" s="41"/>
      <c r="C30" s="42"/>
      <c r="D30" s="49" t="s">
        <v>48</v>
      </c>
      <c r="E30" s="49" t="s">
        <v>49</v>
      </c>
      <c r="F30" s="132">
        <f>ROUND(SUM(BE91:BE272),2)</f>
        <v>0</v>
      </c>
      <c r="G30" s="42"/>
      <c r="H30" s="42"/>
      <c r="I30" s="133">
        <v>0.21</v>
      </c>
      <c r="J30" s="132">
        <f>ROUND(ROUND((SUM(BE91:BE272)),2)*I30,2)</f>
        <v>0</v>
      </c>
      <c r="K30" s="45"/>
    </row>
    <row r="31" spans="2:11" s="1" customFormat="1" ht="14.45" customHeight="1">
      <c r="B31" s="41"/>
      <c r="C31" s="42"/>
      <c r="D31" s="42"/>
      <c r="E31" s="49" t="s">
        <v>50</v>
      </c>
      <c r="F31" s="132">
        <f>ROUND(SUM(BF91:BF272),2)</f>
        <v>0</v>
      </c>
      <c r="G31" s="42"/>
      <c r="H31" s="42"/>
      <c r="I31" s="133">
        <v>0.15</v>
      </c>
      <c r="J31" s="132">
        <f>ROUND(ROUND((SUM(BF91:BF272)),2)*I31,2)</f>
        <v>0</v>
      </c>
      <c r="K31" s="45"/>
    </row>
    <row r="32" spans="2:11" s="1" customFormat="1" ht="14.45" customHeight="1" hidden="1">
      <c r="B32" s="41"/>
      <c r="C32" s="42"/>
      <c r="D32" s="42"/>
      <c r="E32" s="49" t="s">
        <v>51</v>
      </c>
      <c r="F32" s="132">
        <f>ROUND(SUM(BG91:BG272),2)</f>
        <v>0</v>
      </c>
      <c r="G32" s="42"/>
      <c r="H32" s="42"/>
      <c r="I32" s="133">
        <v>0.21</v>
      </c>
      <c r="J32" s="132">
        <v>0</v>
      </c>
      <c r="K32" s="45"/>
    </row>
    <row r="33" spans="2:11" s="1" customFormat="1" ht="14.45" customHeight="1" hidden="1">
      <c r="B33" s="41"/>
      <c r="C33" s="42"/>
      <c r="D33" s="42"/>
      <c r="E33" s="49" t="s">
        <v>52</v>
      </c>
      <c r="F33" s="132">
        <f>ROUND(SUM(BH91:BH272),2)</f>
        <v>0</v>
      </c>
      <c r="G33" s="42"/>
      <c r="H33" s="42"/>
      <c r="I33" s="133">
        <v>0.15</v>
      </c>
      <c r="J33" s="132">
        <v>0</v>
      </c>
      <c r="K33" s="45"/>
    </row>
    <row r="34" spans="2:11" s="1" customFormat="1" ht="14.45" customHeight="1" hidden="1">
      <c r="B34" s="41"/>
      <c r="C34" s="42"/>
      <c r="D34" s="42"/>
      <c r="E34" s="49" t="s">
        <v>53</v>
      </c>
      <c r="F34" s="132">
        <f>ROUND(SUM(BI91:BI272),2)</f>
        <v>0</v>
      </c>
      <c r="G34" s="42"/>
      <c r="H34" s="42"/>
      <c r="I34" s="133">
        <v>0</v>
      </c>
      <c r="J34" s="132">
        <v>0</v>
      </c>
      <c r="K34" s="45"/>
    </row>
    <row r="35" spans="2:11" s="1" customFormat="1" ht="6.95" customHeight="1">
      <c r="B35" s="41"/>
      <c r="C35" s="42"/>
      <c r="D35" s="42"/>
      <c r="E35" s="42"/>
      <c r="F35" s="42"/>
      <c r="G35" s="42"/>
      <c r="H35" s="42"/>
      <c r="I35" s="119"/>
      <c r="J35" s="42"/>
      <c r="K35" s="45"/>
    </row>
    <row r="36" spans="2:11" s="1" customFormat="1" ht="25.35" customHeight="1">
      <c r="B36" s="41"/>
      <c r="C36" s="134"/>
      <c r="D36" s="135" t="s">
        <v>54</v>
      </c>
      <c r="E36" s="79"/>
      <c r="F36" s="79"/>
      <c r="G36" s="136" t="s">
        <v>55</v>
      </c>
      <c r="H36" s="137" t="s">
        <v>56</v>
      </c>
      <c r="I36" s="138"/>
      <c r="J36" s="139">
        <f>SUM(J27:J34)</f>
        <v>0</v>
      </c>
      <c r="K36" s="140"/>
    </row>
    <row r="37" spans="2:11" s="1" customFormat="1" ht="14.45" customHeight="1">
      <c r="B37" s="56"/>
      <c r="C37" s="57"/>
      <c r="D37" s="57"/>
      <c r="E37" s="57"/>
      <c r="F37" s="57"/>
      <c r="G37" s="57"/>
      <c r="H37" s="57"/>
      <c r="I37" s="141"/>
      <c r="J37" s="57"/>
      <c r="K37" s="58"/>
    </row>
    <row r="41" spans="2:11" s="1" customFormat="1" ht="6.95" customHeight="1">
      <c r="B41" s="142"/>
      <c r="C41" s="143"/>
      <c r="D41" s="143"/>
      <c r="E41" s="143"/>
      <c r="F41" s="143"/>
      <c r="G41" s="143"/>
      <c r="H41" s="143"/>
      <c r="I41" s="144"/>
      <c r="J41" s="143"/>
      <c r="K41" s="145"/>
    </row>
    <row r="42" spans="2:11" s="1" customFormat="1" ht="36.95" customHeight="1">
      <c r="B42" s="41"/>
      <c r="C42" s="29" t="s">
        <v>103</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6" t="s">
        <v>18</v>
      </c>
      <c r="D44" s="42"/>
      <c r="E44" s="42"/>
      <c r="F44" s="42"/>
      <c r="G44" s="42"/>
      <c r="H44" s="42"/>
      <c r="I44" s="119"/>
      <c r="J44" s="42"/>
      <c r="K44" s="45"/>
    </row>
    <row r="45" spans="2:11" s="1" customFormat="1" ht="16.5" customHeight="1">
      <c r="B45" s="41"/>
      <c r="C45" s="42"/>
      <c r="D45" s="42"/>
      <c r="E45" s="371" t="str">
        <f>E7</f>
        <v xml:space="preserve"> Dům č.p. 159, ul. Komenského - výměna odpadního potrubí a zdravotechniky</v>
      </c>
      <c r="F45" s="372"/>
      <c r="G45" s="372"/>
      <c r="H45" s="372"/>
      <c r="I45" s="119"/>
      <c r="J45" s="42"/>
      <c r="K45" s="45"/>
    </row>
    <row r="46" spans="2:11" s="1" customFormat="1" ht="14.45" customHeight="1">
      <c r="B46" s="41"/>
      <c r="C46" s="36" t="s">
        <v>99</v>
      </c>
      <c r="D46" s="42"/>
      <c r="E46" s="42"/>
      <c r="F46" s="42"/>
      <c r="G46" s="42"/>
      <c r="H46" s="42"/>
      <c r="I46" s="119"/>
      <c r="J46" s="42"/>
      <c r="K46" s="45"/>
    </row>
    <row r="47" spans="2:11" s="1" customFormat="1" ht="17.25" customHeight="1">
      <c r="B47" s="41"/>
      <c r="C47" s="42"/>
      <c r="D47" s="42"/>
      <c r="E47" s="373" t="str">
        <f>E9</f>
        <v>2 - Etapa č.2 - oprava kanalizačních přípojek</v>
      </c>
      <c r="F47" s="374"/>
      <c r="G47" s="374"/>
      <c r="H47" s="374"/>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6" t="s">
        <v>24</v>
      </c>
      <c r="D49" s="42"/>
      <c r="E49" s="42"/>
      <c r="F49" s="34" t="str">
        <f>F12</f>
        <v xml:space="preserve"> </v>
      </c>
      <c r="G49" s="42"/>
      <c r="H49" s="42"/>
      <c r="I49" s="120" t="s">
        <v>26</v>
      </c>
      <c r="J49" s="121" t="str">
        <f>IF(J12="","",J12)</f>
        <v>15.7.2017</v>
      </c>
      <c r="K49" s="45"/>
    </row>
    <row r="50" spans="2:11" s="1" customFormat="1" ht="6.95" customHeight="1">
      <c r="B50" s="41"/>
      <c r="C50" s="42"/>
      <c r="D50" s="42"/>
      <c r="E50" s="42"/>
      <c r="F50" s="42"/>
      <c r="G50" s="42"/>
      <c r="H50" s="42"/>
      <c r="I50" s="119"/>
      <c r="J50" s="42"/>
      <c r="K50" s="45"/>
    </row>
    <row r="51" spans="2:11" s="1" customFormat="1" ht="13.5">
      <c r="B51" s="41"/>
      <c r="C51" s="36" t="s">
        <v>32</v>
      </c>
      <c r="D51" s="42"/>
      <c r="E51" s="42"/>
      <c r="F51" s="34" t="str">
        <f>E15</f>
        <v>statutární město Frýdek - Místek,Radniční 1148</v>
      </c>
      <c r="G51" s="42"/>
      <c r="H51" s="42"/>
      <c r="I51" s="120" t="s">
        <v>39</v>
      </c>
      <c r="J51" s="340" t="str">
        <f>E21</f>
        <v>TZB PROJEKT Ing.Jiří Kolář,Anenská 121,Bohumín</v>
      </c>
      <c r="K51" s="45"/>
    </row>
    <row r="52" spans="2:11" s="1" customFormat="1" ht="14.45" customHeight="1">
      <c r="B52" s="41"/>
      <c r="C52" s="36" t="s">
        <v>37</v>
      </c>
      <c r="D52" s="42"/>
      <c r="E52" s="42"/>
      <c r="F52" s="34" t="str">
        <f>IF(E18="","",E18)</f>
        <v/>
      </c>
      <c r="G52" s="42"/>
      <c r="H52" s="42"/>
      <c r="I52" s="119"/>
      <c r="J52" s="375"/>
      <c r="K52" s="45"/>
    </row>
    <row r="53" spans="2:11" s="1" customFormat="1" ht="10.35" customHeight="1">
      <c r="B53" s="41"/>
      <c r="C53" s="42"/>
      <c r="D53" s="42"/>
      <c r="E53" s="42"/>
      <c r="F53" s="42"/>
      <c r="G53" s="42"/>
      <c r="H53" s="42"/>
      <c r="I53" s="119"/>
      <c r="J53" s="42"/>
      <c r="K53" s="45"/>
    </row>
    <row r="54" spans="2:11" s="1" customFormat="1" ht="29.25" customHeight="1">
      <c r="B54" s="41"/>
      <c r="C54" s="146" t="s">
        <v>104</v>
      </c>
      <c r="D54" s="134"/>
      <c r="E54" s="134"/>
      <c r="F54" s="134"/>
      <c r="G54" s="134"/>
      <c r="H54" s="134"/>
      <c r="I54" s="147"/>
      <c r="J54" s="148" t="s">
        <v>105</v>
      </c>
      <c r="K54" s="149"/>
    </row>
    <row r="55" spans="2:11" s="1" customFormat="1" ht="10.35" customHeight="1">
      <c r="B55" s="41"/>
      <c r="C55" s="42"/>
      <c r="D55" s="42"/>
      <c r="E55" s="42"/>
      <c r="F55" s="42"/>
      <c r="G55" s="42"/>
      <c r="H55" s="42"/>
      <c r="I55" s="119"/>
      <c r="J55" s="42"/>
      <c r="K55" s="45"/>
    </row>
    <row r="56" spans="2:47" s="1" customFormat="1" ht="29.25" customHeight="1">
      <c r="B56" s="41"/>
      <c r="C56" s="150" t="s">
        <v>106</v>
      </c>
      <c r="D56" s="42"/>
      <c r="E56" s="42"/>
      <c r="F56" s="42"/>
      <c r="G56" s="42"/>
      <c r="H56" s="42"/>
      <c r="I56" s="119"/>
      <c r="J56" s="130">
        <f>J91</f>
        <v>0</v>
      </c>
      <c r="K56" s="45"/>
      <c r="AU56" s="23" t="s">
        <v>107</v>
      </c>
    </row>
    <row r="57" spans="2:11" s="7" customFormat="1" ht="24.95" customHeight="1">
      <c r="B57" s="151"/>
      <c r="C57" s="152"/>
      <c r="D57" s="153" t="s">
        <v>108</v>
      </c>
      <c r="E57" s="154"/>
      <c r="F57" s="154"/>
      <c r="G57" s="154"/>
      <c r="H57" s="154"/>
      <c r="I57" s="155"/>
      <c r="J57" s="156">
        <f>J92</f>
        <v>0</v>
      </c>
      <c r="K57" s="157"/>
    </row>
    <row r="58" spans="2:11" s="8" customFormat="1" ht="19.9" customHeight="1">
      <c r="B58" s="158"/>
      <c r="C58" s="159"/>
      <c r="D58" s="160" t="s">
        <v>603</v>
      </c>
      <c r="E58" s="161"/>
      <c r="F58" s="161"/>
      <c r="G58" s="161"/>
      <c r="H58" s="161"/>
      <c r="I58" s="162"/>
      <c r="J58" s="163">
        <f>J93</f>
        <v>0</v>
      </c>
      <c r="K58" s="164"/>
    </row>
    <row r="59" spans="2:11" s="8" customFormat="1" ht="19.9" customHeight="1">
      <c r="B59" s="158"/>
      <c r="C59" s="159"/>
      <c r="D59" s="160" t="s">
        <v>110</v>
      </c>
      <c r="E59" s="161"/>
      <c r="F59" s="161"/>
      <c r="G59" s="161"/>
      <c r="H59" s="161"/>
      <c r="I59" s="162"/>
      <c r="J59" s="163">
        <f>J154</f>
        <v>0</v>
      </c>
      <c r="K59" s="164"/>
    </row>
    <row r="60" spans="2:11" s="8" customFormat="1" ht="19.9" customHeight="1">
      <c r="B60" s="158"/>
      <c r="C60" s="159"/>
      <c r="D60" s="160" t="s">
        <v>604</v>
      </c>
      <c r="E60" s="161"/>
      <c r="F60" s="161"/>
      <c r="G60" s="161"/>
      <c r="H60" s="161"/>
      <c r="I60" s="162"/>
      <c r="J60" s="163">
        <f>J160</f>
        <v>0</v>
      </c>
      <c r="K60" s="164"/>
    </row>
    <row r="61" spans="2:11" s="8" customFormat="1" ht="19.9" customHeight="1">
      <c r="B61" s="158"/>
      <c r="C61" s="159"/>
      <c r="D61" s="160" t="s">
        <v>112</v>
      </c>
      <c r="E61" s="161"/>
      <c r="F61" s="161"/>
      <c r="G61" s="161"/>
      <c r="H61" s="161"/>
      <c r="I61" s="162"/>
      <c r="J61" s="163">
        <f>J166</f>
        <v>0</v>
      </c>
      <c r="K61" s="164"/>
    </row>
    <row r="62" spans="2:11" s="8" customFormat="1" ht="19.9" customHeight="1">
      <c r="B62" s="158"/>
      <c r="C62" s="159"/>
      <c r="D62" s="160" t="s">
        <v>113</v>
      </c>
      <c r="E62" s="161"/>
      <c r="F62" s="161"/>
      <c r="G62" s="161"/>
      <c r="H62" s="161"/>
      <c r="I62" s="162"/>
      <c r="J62" s="163">
        <f>J202</f>
        <v>0</v>
      </c>
      <c r="K62" s="164"/>
    </row>
    <row r="63" spans="2:11" s="8" customFormat="1" ht="19.9" customHeight="1">
      <c r="B63" s="158"/>
      <c r="C63" s="159"/>
      <c r="D63" s="160" t="s">
        <v>114</v>
      </c>
      <c r="E63" s="161"/>
      <c r="F63" s="161"/>
      <c r="G63" s="161"/>
      <c r="H63" s="161"/>
      <c r="I63" s="162"/>
      <c r="J63" s="163">
        <f>J217</f>
        <v>0</v>
      </c>
      <c r="K63" s="164"/>
    </row>
    <row r="64" spans="2:11" s="8" customFormat="1" ht="19.9" customHeight="1">
      <c r="B64" s="158"/>
      <c r="C64" s="159"/>
      <c r="D64" s="160" t="s">
        <v>115</v>
      </c>
      <c r="E64" s="161"/>
      <c r="F64" s="161"/>
      <c r="G64" s="161"/>
      <c r="H64" s="161"/>
      <c r="I64" s="162"/>
      <c r="J64" s="163">
        <f>J229</f>
        <v>0</v>
      </c>
      <c r="K64" s="164"/>
    </row>
    <row r="65" spans="2:11" s="7" customFormat="1" ht="24.95" customHeight="1">
      <c r="B65" s="151"/>
      <c r="C65" s="152"/>
      <c r="D65" s="153" t="s">
        <v>116</v>
      </c>
      <c r="E65" s="154"/>
      <c r="F65" s="154"/>
      <c r="G65" s="154"/>
      <c r="H65" s="154"/>
      <c r="I65" s="155"/>
      <c r="J65" s="156">
        <f>J232</f>
        <v>0</v>
      </c>
      <c r="K65" s="157"/>
    </row>
    <row r="66" spans="2:11" s="8" customFormat="1" ht="19.9" customHeight="1">
      <c r="B66" s="158"/>
      <c r="C66" s="159"/>
      <c r="D66" s="160" t="s">
        <v>118</v>
      </c>
      <c r="E66" s="161"/>
      <c r="F66" s="161"/>
      <c r="G66" s="161"/>
      <c r="H66" s="161"/>
      <c r="I66" s="162"/>
      <c r="J66" s="163">
        <f>J233</f>
        <v>0</v>
      </c>
      <c r="K66" s="164"/>
    </row>
    <row r="67" spans="2:11" s="7" customFormat="1" ht="24.95" customHeight="1">
      <c r="B67" s="151"/>
      <c r="C67" s="152"/>
      <c r="D67" s="153" t="s">
        <v>124</v>
      </c>
      <c r="E67" s="154"/>
      <c r="F67" s="154"/>
      <c r="G67" s="154"/>
      <c r="H67" s="154"/>
      <c r="I67" s="155"/>
      <c r="J67" s="156">
        <f>J254</f>
        <v>0</v>
      </c>
      <c r="K67" s="157"/>
    </row>
    <row r="68" spans="2:11" s="8" customFormat="1" ht="19.9" customHeight="1">
      <c r="B68" s="158"/>
      <c r="C68" s="159"/>
      <c r="D68" s="160" t="s">
        <v>125</v>
      </c>
      <c r="E68" s="161"/>
      <c r="F68" s="161"/>
      <c r="G68" s="161"/>
      <c r="H68" s="161"/>
      <c r="I68" s="162"/>
      <c r="J68" s="163">
        <f>J255</f>
        <v>0</v>
      </c>
      <c r="K68" s="164"/>
    </row>
    <row r="69" spans="2:11" s="8" customFormat="1" ht="19.9" customHeight="1">
      <c r="B69" s="158"/>
      <c r="C69" s="159"/>
      <c r="D69" s="160" t="s">
        <v>126</v>
      </c>
      <c r="E69" s="161"/>
      <c r="F69" s="161"/>
      <c r="G69" s="161"/>
      <c r="H69" s="161"/>
      <c r="I69" s="162"/>
      <c r="J69" s="163">
        <f>J267</f>
        <v>0</v>
      </c>
      <c r="K69" s="164"/>
    </row>
    <row r="70" spans="2:11" s="8" customFormat="1" ht="19.9" customHeight="1">
      <c r="B70" s="158"/>
      <c r="C70" s="159"/>
      <c r="D70" s="160" t="s">
        <v>127</v>
      </c>
      <c r="E70" s="161"/>
      <c r="F70" s="161"/>
      <c r="G70" s="161"/>
      <c r="H70" s="161"/>
      <c r="I70" s="162"/>
      <c r="J70" s="163">
        <f>J269</f>
        <v>0</v>
      </c>
      <c r="K70" s="164"/>
    </row>
    <row r="71" spans="2:11" s="8" customFormat="1" ht="19.9" customHeight="1">
      <c r="B71" s="158"/>
      <c r="C71" s="159"/>
      <c r="D71" s="160" t="s">
        <v>128</v>
      </c>
      <c r="E71" s="161"/>
      <c r="F71" s="161"/>
      <c r="G71" s="161"/>
      <c r="H71" s="161"/>
      <c r="I71" s="162"/>
      <c r="J71" s="163">
        <f>J271</f>
        <v>0</v>
      </c>
      <c r="K71" s="164"/>
    </row>
    <row r="72" spans="2:11" s="1" customFormat="1" ht="21.75" customHeight="1">
      <c r="B72" s="41"/>
      <c r="C72" s="42"/>
      <c r="D72" s="42"/>
      <c r="E72" s="42"/>
      <c r="F72" s="42"/>
      <c r="G72" s="42"/>
      <c r="H72" s="42"/>
      <c r="I72" s="119"/>
      <c r="J72" s="42"/>
      <c r="K72" s="45"/>
    </row>
    <row r="73" spans="2:11" s="1" customFormat="1" ht="6.95" customHeight="1">
      <c r="B73" s="56"/>
      <c r="C73" s="57"/>
      <c r="D73" s="57"/>
      <c r="E73" s="57"/>
      <c r="F73" s="57"/>
      <c r="G73" s="57"/>
      <c r="H73" s="57"/>
      <c r="I73" s="141"/>
      <c r="J73" s="57"/>
      <c r="K73" s="58"/>
    </row>
    <row r="77" spans="2:12" s="1" customFormat="1" ht="6.95" customHeight="1">
      <c r="B77" s="59"/>
      <c r="C77" s="60"/>
      <c r="D77" s="60"/>
      <c r="E77" s="60"/>
      <c r="F77" s="60"/>
      <c r="G77" s="60"/>
      <c r="H77" s="60"/>
      <c r="I77" s="144"/>
      <c r="J77" s="60"/>
      <c r="K77" s="60"/>
      <c r="L77" s="61"/>
    </row>
    <row r="78" spans="2:12" s="1" customFormat="1" ht="36.95" customHeight="1">
      <c r="B78" s="41"/>
      <c r="C78" s="62" t="s">
        <v>129</v>
      </c>
      <c r="D78" s="63"/>
      <c r="E78" s="63"/>
      <c r="F78" s="63"/>
      <c r="G78" s="63"/>
      <c r="H78" s="63"/>
      <c r="I78" s="165"/>
      <c r="J78" s="63"/>
      <c r="K78" s="63"/>
      <c r="L78" s="61"/>
    </row>
    <row r="79" spans="2:12" s="1" customFormat="1" ht="6.95" customHeight="1">
      <c r="B79" s="41"/>
      <c r="C79" s="63"/>
      <c r="D79" s="63"/>
      <c r="E79" s="63"/>
      <c r="F79" s="63"/>
      <c r="G79" s="63"/>
      <c r="H79" s="63"/>
      <c r="I79" s="165"/>
      <c r="J79" s="63"/>
      <c r="K79" s="63"/>
      <c r="L79" s="61"/>
    </row>
    <row r="80" spans="2:12" s="1" customFormat="1" ht="14.45" customHeight="1">
      <c r="B80" s="41"/>
      <c r="C80" s="65" t="s">
        <v>18</v>
      </c>
      <c r="D80" s="63"/>
      <c r="E80" s="63"/>
      <c r="F80" s="63"/>
      <c r="G80" s="63"/>
      <c r="H80" s="63"/>
      <c r="I80" s="165"/>
      <c r="J80" s="63"/>
      <c r="K80" s="63"/>
      <c r="L80" s="61"/>
    </row>
    <row r="81" spans="2:12" s="1" customFormat="1" ht="16.5" customHeight="1">
      <c r="B81" s="41"/>
      <c r="C81" s="63"/>
      <c r="D81" s="63"/>
      <c r="E81" s="376" t="str">
        <f>E7</f>
        <v xml:space="preserve"> Dům č.p. 159, ul. Komenského - výměna odpadního potrubí a zdravotechniky</v>
      </c>
      <c r="F81" s="377"/>
      <c r="G81" s="377"/>
      <c r="H81" s="377"/>
      <c r="I81" s="165"/>
      <c r="J81" s="63"/>
      <c r="K81" s="63"/>
      <c r="L81" s="61"/>
    </row>
    <row r="82" spans="2:12" s="1" customFormat="1" ht="14.45" customHeight="1">
      <c r="B82" s="41"/>
      <c r="C82" s="65" t="s">
        <v>99</v>
      </c>
      <c r="D82" s="63"/>
      <c r="E82" s="63"/>
      <c r="F82" s="63"/>
      <c r="G82" s="63"/>
      <c r="H82" s="63"/>
      <c r="I82" s="165"/>
      <c r="J82" s="63"/>
      <c r="K82" s="63"/>
      <c r="L82" s="61"/>
    </row>
    <row r="83" spans="2:12" s="1" customFormat="1" ht="17.25" customHeight="1">
      <c r="B83" s="41"/>
      <c r="C83" s="63"/>
      <c r="D83" s="63"/>
      <c r="E83" s="351" t="str">
        <f>E9</f>
        <v>2 - Etapa č.2 - oprava kanalizačních přípojek</v>
      </c>
      <c r="F83" s="378"/>
      <c r="G83" s="378"/>
      <c r="H83" s="378"/>
      <c r="I83" s="165"/>
      <c r="J83" s="63"/>
      <c r="K83" s="63"/>
      <c r="L83" s="61"/>
    </row>
    <row r="84" spans="2:12" s="1" customFormat="1" ht="6.95" customHeight="1">
      <c r="B84" s="41"/>
      <c r="C84" s="63"/>
      <c r="D84" s="63"/>
      <c r="E84" s="63"/>
      <c r="F84" s="63"/>
      <c r="G84" s="63"/>
      <c r="H84" s="63"/>
      <c r="I84" s="165"/>
      <c r="J84" s="63"/>
      <c r="K84" s="63"/>
      <c r="L84" s="61"/>
    </row>
    <row r="85" spans="2:12" s="1" customFormat="1" ht="18" customHeight="1">
      <c r="B85" s="41"/>
      <c r="C85" s="65" t="s">
        <v>24</v>
      </c>
      <c r="D85" s="63"/>
      <c r="E85" s="63"/>
      <c r="F85" s="166" t="str">
        <f>F12</f>
        <v xml:space="preserve"> </v>
      </c>
      <c r="G85" s="63"/>
      <c r="H85" s="63"/>
      <c r="I85" s="167" t="s">
        <v>26</v>
      </c>
      <c r="J85" s="73" t="str">
        <f>IF(J12="","",J12)</f>
        <v>15.7.2017</v>
      </c>
      <c r="K85" s="63"/>
      <c r="L85" s="61"/>
    </row>
    <row r="86" spans="2:12" s="1" customFormat="1" ht="6.95" customHeight="1">
      <c r="B86" s="41"/>
      <c r="C86" s="63"/>
      <c r="D86" s="63"/>
      <c r="E86" s="63"/>
      <c r="F86" s="63"/>
      <c r="G86" s="63"/>
      <c r="H86" s="63"/>
      <c r="I86" s="165"/>
      <c r="J86" s="63"/>
      <c r="K86" s="63"/>
      <c r="L86" s="61"/>
    </row>
    <row r="87" spans="2:12" s="1" customFormat="1" ht="13.5">
      <c r="B87" s="41"/>
      <c r="C87" s="65" t="s">
        <v>32</v>
      </c>
      <c r="D87" s="63"/>
      <c r="E87" s="63"/>
      <c r="F87" s="166" t="str">
        <f>E15</f>
        <v>statutární město Frýdek - Místek,Radniční 1148</v>
      </c>
      <c r="G87" s="63"/>
      <c r="H87" s="63"/>
      <c r="I87" s="167" t="s">
        <v>39</v>
      </c>
      <c r="J87" s="166" t="str">
        <f>E21</f>
        <v>TZB PROJEKT Ing.Jiří Kolář,Anenská 121,Bohumín</v>
      </c>
      <c r="K87" s="63"/>
      <c r="L87" s="61"/>
    </row>
    <row r="88" spans="2:12" s="1" customFormat="1" ht="14.45" customHeight="1">
      <c r="B88" s="41"/>
      <c r="C88" s="65" t="s">
        <v>37</v>
      </c>
      <c r="D88" s="63"/>
      <c r="E88" s="63"/>
      <c r="F88" s="166" t="str">
        <f>IF(E18="","",E18)</f>
        <v/>
      </c>
      <c r="G88" s="63"/>
      <c r="H88" s="63"/>
      <c r="I88" s="165"/>
      <c r="J88" s="63"/>
      <c r="K88" s="63"/>
      <c r="L88" s="61"/>
    </row>
    <row r="89" spans="2:12" s="1" customFormat="1" ht="10.35" customHeight="1">
      <c r="B89" s="41"/>
      <c r="C89" s="63"/>
      <c r="D89" s="63"/>
      <c r="E89" s="63"/>
      <c r="F89" s="63"/>
      <c r="G89" s="63"/>
      <c r="H89" s="63"/>
      <c r="I89" s="165"/>
      <c r="J89" s="63"/>
      <c r="K89" s="63"/>
      <c r="L89" s="61"/>
    </row>
    <row r="90" spans="2:20" s="9" customFormat="1" ht="29.25" customHeight="1">
      <c r="B90" s="168"/>
      <c r="C90" s="169" t="s">
        <v>130</v>
      </c>
      <c r="D90" s="170" t="s">
        <v>63</v>
      </c>
      <c r="E90" s="170" t="s">
        <v>59</v>
      </c>
      <c r="F90" s="170" t="s">
        <v>131</v>
      </c>
      <c r="G90" s="170" t="s">
        <v>132</v>
      </c>
      <c r="H90" s="170" t="s">
        <v>133</v>
      </c>
      <c r="I90" s="171" t="s">
        <v>134</v>
      </c>
      <c r="J90" s="170" t="s">
        <v>105</v>
      </c>
      <c r="K90" s="172" t="s">
        <v>135</v>
      </c>
      <c r="L90" s="173"/>
      <c r="M90" s="81" t="s">
        <v>136</v>
      </c>
      <c r="N90" s="82" t="s">
        <v>48</v>
      </c>
      <c r="O90" s="82" t="s">
        <v>137</v>
      </c>
      <c r="P90" s="82" t="s">
        <v>138</v>
      </c>
      <c r="Q90" s="82" t="s">
        <v>139</v>
      </c>
      <c r="R90" s="82" t="s">
        <v>140</v>
      </c>
      <c r="S90" s="82" t="s">
        <v>141</v>
      </c>
      <c r="T90" s="83" t="s">
        <v>142</v>
      </c>
    </row>
    <row r="91" spans="2:63" s="1" customFormat="1" ht="29.25" customHeight="1">
      <c r="B91" s="41"/>
      <c r="C91" s="87" t="s">
        <v>106</v>
      </c>
      <c r="D91" s="63"/>
      <c r="E91" s="63"/>
      <c r="F91" s="63"/>
      <c r="G91" s="63"/>
      <c r="H91" s="63"/>
      <c r="I91" s="165"/>
      <c r="J91" s="174">
        <f>BK91</f>
        <v>0</v>
      </c>
      <c r="K91" s="63"/>
      <c r="L91" s="61"/>
      <c r="M91" s="84"/>
      <c r="N91" s="85"/>
      <c r="O91" s="85"/>
      <c r="P91" s="175">
        <f>P92+P232+P254</f>
        <v>0</v>
      </c>
      <c r="Q91" s="85"/>
      <c r="R91" s="175">
        <f>R92+R232+R254</f>
        <v>14.16367</v>
      </c>
      <c r="S91" s="85"/>
      <c r="T91" s="176">
        <f>T92+T232+T254</f>
        <v>7.558450000000001</v>
      </c>
      <c r="AT91" s="23" t="s">
        <v>77</v>
      </c>
      <c r="AU91" s="23" t="s">
        <v>107</v>
      </c>
      <c r="BK91" s="177">
        <f>BK92+BK232+BK254</f>
        <v>0</v>
      </c>
    </row>
    <row r="92" spans="2:63" s="10" customFormat="1" ht="37.35" customHeight="1">
      <c r="B92" s="178"/>
      <c r="C92" s="179"/>
      <c r="D92" s="180" t="s">
        <v>77</v>
      </c>
      <c r="E92" s="181" t="s">
        <v>143</v>
      </c>
      <c r="F92" s="181" t="s">
        <v>144</v>
      </c>
      <c r="G92" s="179"/>
      <c r="H92" s="179"/>
      <c r="I92" s="182"/>
      <c r="J92" s="183">
        <f>BK92</f>
        <v>0</v>
      </c>
      <c r="K92" s="179"/>
      <c r="L92" s="184"/>
      <c r="M92" s="185"/>
      <c r="N92" s="186"/>
      <c r="O92" s="186"/>
      <c r="P92" s="187">
        <f>P93+P154+P160+P166+P202+P217+P229</f>
        <v>0</v>
      </c>
      <c r="Q92" s="186"/>
      <c r="R92" s="187">
        <f>R93+R154+R160+R166+R202+R217+R229</f>
        <v>14.14984</v>
      </c>
      <c r="S92" s="186"/>
      <c r="T92" s="188">
        <f>T93+T154+T160+T166+T202+T217+T229</f>
        <v>7.16</v>
      </c>
      <c r="AR92" s="189" t="s">
        <v>83</v>
      </c>
      <c r="AT92" s="190" t="s">
        <v>77</v>
      </c>
      <c r="AU92" s="190" t="s">
        <v>78</v>
      </c>
      <c r="AY92" s="189" t="s">
        <v>145</v>
      </c>
      <c r="BK92" s="191">
        <f>BK93+BK154+BK160+BK166+BK202+BK217+BK229</f>
        <v>0</v>
      </c>
    </row>
    <row r="93" spans="2:63" s="10" customFormat="1" ht="19.9" customHeight="1">
      <c r="B93" s="178"/>
      <c r="C93" s="179"/>
      <c r="D93" s="180" t="s">
        <v>77</v>
      </c>
      <c r="E93" s="192" t="s">
        <v>83</v>
      </c>
      <c r="F93" s="192" t="s">
        <v>605</v>
      </c>
      <c r="G93" s="179"/>
      <c r="H93" s="179"/>
      <c r="I93" s="182"/>
      <c r="J93" s="193">
        <f>BK93</f>
        <v>0</v>
      </c>
      <c r="K93" s="179"/>
      <c r="L93" s="184"/>
      <c r="M93" s="185"/>
      <c r="N93" s="186"/>
      <c r="O93" s="186"/>
      <c r="P93" s="187">
        <f>SUM(P94:P153)</f>
        <v>0</v>
      </c>
      <c r="Q93" s="186"/>
      <c r="R93" s="187">
        <f>SUM(R94:R153)</f>
        <v>12.52657</v>
      </c>
      <c r="S93" s="186"/>
      <c r="T93" s="188">
        <f>SUM(T94:T153)</f>
        <v>3.1599999999999997</v>
      </c>
      <c r="AR93" s="189" t="s">
        <v>83</v>
      </c>
      <c r="AT93" s="190" t="s">
        <v>77</v>
      </c>
      <c r="AU93" s="190" t="s">
        <v>83</v>
      </c>
      <c r="AY93" s="189" t="s">
        <v>145</v>
      </c>
      <c r="BK93" s="191">
        <f>SUM(BK94:BK153)</f>
        <v>0</v>
      </c>
    </row>
    <row r="94" spans="2:65" s="1" customFormat="1" ht="51" customHeight="1">
      <c r="B94" s="41"/>
      <c r="C94" s="194" t="s">
        <v>83</v>
      </c>
      <c r="D94" s="194" t="s">
        <v>148</v>
      </c>
      <c r="E94" s="195" t="s">
        <v>606</v>
      </c>
      <c r="F94" s="196" t="s">
        <v>607</v>
      </c>
      <c r="G94" s="197" t="s">
        <v>162</v>
      </c>
      <c r="H94" s="198">
        <v>9</v>
      </c>
      <c r="I94" s="199"/>
      <c r="J94" s="200">
        <f>ROUND(I94*H94,2)</f>
        <v>0</v>
      </c>
      <c r="K94" s="196" t="s">
        <v>152</v>
      </c>
      <c r="L94" s="61"/>
      <c r="M94" s="201" t="s">
        <v>34</v>
      </c>
      <c r="N94" s="202" t="s">
        <v>50</v>
      </c>
      <c r="O94" s="42"/>
      <c r="P94" s="203">
        <f>O94*H94</f>
        <v>0</v>
      </c>
      <c r="Q94" s="203">
        <v>0</v>
      </c>
      <c r="R94" s="203">
        <f>Q94*H94</f>
        <v>0</v>
      </c>
      <c r="S94" s="203">
        <v>0.26</v>
      </c>
      <c r="T94" s="204">
        <f>S94*H94</f>
        <v>2.34</v>
      </c>
      <c r="AR94" s="23" t="s">
        <v>153</v>
      </c>
      <c r="AT94" s="23" t="s">
        <v>148</v>
      </c>
      <c r="AU94" s="23" t="s">
        <v>87</v>
      </c>
      <c r="AY94" s="23" t="s">
        <v>145</v>
      </c>
      <c r="BE94" s="205">
        <f>IF(N94="základní",J94,0)</f>
        <v>0</v>
      </c>
      <c r="BF94" s="205">
        <f>IF(N94="snížená",J94,0)</f>
        <v>0</v>
      </c>
      <c r="BG94" s="205">
        <f>IF(N94="zákl. přenesená",J94,0)</f>
        <v>0</v>
      </c>
      <c r="BH94" s="205">
        <f>IF(N94="sníž. přenesená",J94,0)</f>
        <v>0</v>
      </c>
      <c r="BI94" s="205">
        <f>IF(N94="nulová",J94,0)</f>
        <v>0</v>
      </c>
      <c r="BJ94" s="23" t="s">
        <v>87</v>
      </c>
      <c r="BK94" s="205">
        <f>ROUND(I94*H94,2)</f>
        <v>0</v>
      </c>
      <c r="BL94" s="23" t="s">
        <v>153</v>
      </c>
      <c r="BM94" s="23" t="s">
        <v>608</v>
      </c>
    </row>
    <row r="95" spans="2:47" s="1" customFormat="1" ht="162">
      <c r="B95" s="41"/>
      <c r="C95" s="63"/>
      <c r="D95" s="208" t="s">
        <v>170</v>
      </c>
      <c r="E95" s="63"/>
      <c r="F95" s="239" t="s">
        <v>609</v>
      </c>
      <c r="G95" s="63"/>
      <c r="H95" s="63"/>
      <c r="I95" s="165"/>
      <c r="J95" s="63"/>
      <c r="K95" s="63"/>
      <c r="L95" s="61"/>
      <c r="M95" s="240"/>
      <c r="N95" s="42"/>
      <c r="O95" s="42"/>
      <c r="P95" s="42"/>
      <c r="Q95" s="42"/>
      <c r="R95" s="42"/>
      <c r="S95" s="42"/>
      <c r="T95" s="78"/>
      <c r="AT95" s="23" t="s">
        <v>170</v>
      </c>
      <c r="AU95" s="23" t="s">
        <v>87</v>
      </c>
    </row>
    <row r="96" spans="2:51" s="11" customFormat="1" ht="13.5">
      <c r="B96" s="206"/>
      <c r="C96" s="207"/>
      <c r="D96" s="208" t="s">
        <v>155</v>
      </c>
      <c r="E96" s="209" t="s">
        <v>34</v>
      </c>
      <c r="F96" s="210" t="s">
        <v>204</v>
      </c>
      <c r="G96" s="207"/>
      <c r="H96" s="209" t="s">
        <v>34</v>
      </c>
      <c r="I96" s="211"/>
      <c r="J96" s="207"/>
      <c r="K96" s="207"/>
      <c r="L96" s="212"/>
      <c r="M96" s="213"/>
      <c r="N96" s="214"/>
      <c r="O96" s="214"/>
      <c r="P96" s="214"/>
      <c r="Q96" s="214"/>
      <c r="R96" s="214"/>
      <c r="S96" s="214"/>
      <c r="T96" s="215"/>
      <c r="AT96" s="216" t="s">
        <v>155</v>
      </c>
      <c r="AU96" s="216" t="s">
        <v>87</v>
      </c>
      <c r="AV96" s="11" t="s">
        <v>83</v>
      </c>
      <c r="AW96" s="11" t="s">
        <v>41</v>
      </c>
      <c r="AX96" s="11" t="s">
        <v>78</v>
      </c>
      <c r="AY96" s="216" t="s">
        <v>145</v>
      </c>
    </row>
    <row r="97" spans="2:51" s="12" customFormat="1" ht="13.5">
      <c r="B97" s="217"/>
      <c r="C97" s="218"/>
      <c r="D97" s="208" t="s">
        <v>155</v>
      </c>
      <c r="E97" s="219" t="s">
        <v>34</v>
      </c>
      <c r="F97" s="220" t="s">
        <v>610</v>
      </c>
      <c r="G97" s="218"/>
      <c r="H97" s="221">
        <v>9</v>
      </c>
      <c r="I97" s="222"/>
      <c r="J97" s="218"/>
      <c r="K97" s="218"/>
      <c r="L97" s="223"/>
      <c r="M97" s="224"/>
      <c r="N97" s="225"/>
      <c r="O97" s="225"/>
      <c r="P97" s="225"/>
      <c r="Q97" s="225"/>
      <c r="R97" s="225"/>
      <c r="S97" s="225"/>
      <c r="T97" s="226"/>
      <c r="AT97" s="227" t="s">
        <v>155</v>
      </c>
      <c r="AU97" s="227" t="s">
        <v>87</v>
      </c>
      <c r="AV97" s="12" t="s">
        <v>87</v>
      </c>
      <c r="AW97" s="12" t="s">
        <v>41</v>
      </c>
      <c r="AX97" s="12" t="s">
        <v>78</v>
      </c>
      <c r="AY97" s="227" t="s">
        <v>145</v>
      </c>
    </row>
    <row r="98" spans="2:51" s="13" customFormat="1" ht="13.5">
      <c r="B98" s="228"/>
      <c r="C98" s="229"/>
      <c r="D98" s="208" t="s">
        <v>155</v>
      </c>
      <c r="E98" s="230" t="s">
        <v>34</v>
      </c>
      <c r="F98" s="231" t="s">
        <v>158</v>
      </c>
      <c r="G98" s="229"/>
      <c r="H98" s="232">
        <v>9</v>
      </c>
      <c r="I98" s="233"/>
      <c r="J98" s="229"/>
      <c r="K98" s="229"/>
      <c r="L98" s="234"/>
      <c r="M98" s="235"/>
      <c r="N98" s="236"/>
      <c r="O98" s="236"/>
      <c r="P98" s="236"/>
      <c r="Q98" s="236"/>
      <c r="R98" s="236"/>
      <c r="S98" s="236"/>
      <c r="T98" s="237"/>
      <c r="AT98" s="238" t="s">
        <v>155</v>
      </c>
      <c r="AU98" s="238" t="s">
        <v>87</v>
      </c>
      <c r="AV98" s="13" t="s">
        <v>153</v>
      </c>
      <c r="AW98" s="13" t="s">
        <v>41</v>
      </c>
      <c r="AX98" s="13" t="s">
        <v>83</v>
      </c>
      <c r="AY98" s="238" t="s">
        <v>145</v>
      </c>
    </row>
    <row r="99" spans="2:65" s="1" customFormat="1" ht="38.25" customHeight="1">
      <c r="B99" s="41"/>
      <c r="C99" s="194" t="s">
        <v>87</v>
      </c>
      <c r="D99" s="194" t="s">
        <v>148</v>
      </c>
      <c r="E99" s="195" t="s">
        <v>611</v>
      </c>
      <c r="F99" s="196" t="s">
        <v>612</v>
      </c>
      <c r="G99" s="197" t="s">
        <v>168</v>
      </c>
      <c r="H99" s="198">
        <v>4</v>
      </c>
      <c r="I99" s="199"/>
      <c r="J99" s="200">
        <f>ROUND(I99*H99,2)</f>
        <v>0</v>
      </c>
      <c r="K99" s="196" t="s">
        <v>152</v>
      </c>
      <c r="L99" s="61"/>
      <c r="M99" s="201" t="s">
        <v>34</v>
      </c>
      <c r="N99" s="202" t="s">
        <v>50</v>
      </c>
      <c r="O99" s="42"/>
      <c r="P99" s="203">
        <f>O99*H99</f>
        <v>0</v>
      </c>
      <c r="Q99" s="203">
        <v>0</v>
      </c>
      <c r="R99" s="203">
        <f>Q99*H99</f>
        <v>0</v>
      </c>
      <c r="S99" s="203">
        <v>0.205</v>
      </c>
      <c r="T99" s="204">
        <f>S99*H99</f>
        <v>0.82</v>
      </c>
      <c r="AR99" s="23" t="s">
        <v>153</v>
      </c>
      <c r="AT99" s="23" t="s">
        <v>148</v>
      </c>
      <c r="AU99" s="23" t="s">
        <v>87</v>
      </c>
      <c r="AY99" s="23" t="s">
        <v>145</v>
      </c>
      <c r="BE99" s="205">
        <f>IF(N99="základní",J99,0)</f>
        <v>0</v>
      </c>
      <c r="BF99" s="205">
        <f>IF(N99="snížená",J99,0)</f>
        <v>0</v>
      </c>
      <c r="BG99" s="205">
        <f>IF(N99="zákl. přenesená",J99,0)</f>
        <v>0</v>
      </c>
      <c r="BH99" s="205">
        <f>IF(N99="sníž. přenesená",J99,0)</f>
        <v>0</v>
      </c>
      <c r="BI99" s="205">
        <f>IF(N99="nulová",J99,0)</f>
        <v>0</v>
      </c>
      <c r="BJ99" s="23" t="s">
        <v>87</v>
      </c>
      <c r="BK99" s="205">
        <f>ROUND(I99*H99,2)</f>
        <v>0</v>
      </c>
      <c r="BL99" s="23" t="s">
        <v>153</v>
      </c>
      <c r="BM99" s="23" t="s">
        <v>613</v>
      </c>
    </row>
    <row r="100" spans="2:47" s="1" customFormat="1" ht="148.5">
      <c r="B100" s="41"/>
      <c r="C100" s="63"/>
      <c r="D100" s="208" t="s">
        <v>170</v>
      </c>
      <c r="E100" s="63"/>
      <c r="F100" s="239" t="s">
        <v>614</v>
      </c>
      <c r="G100" s="63"/>
      <c r="H100" s="63"/>
      <c r="I100" s="165"/>
      <c r="J100" s="63"/>
      <c r="K100" s="63"/>
      <c r="L100" s="61"/>
      <c r="M100" s="240"/>
      <c r="N100" s="42"/>
      <c r="O100" s="42"/>
      <c r="P100" s="42"/>
      <c r="Q100" s="42"/>
      <c r="R100" s="42"/>
      <c r="S100" s="42"/>
      <c r="T100" s="78"/>
      <c r="AT100" s="23" t="s">
        <v>170</v>
      </c>
      <c r="AU100" s="23" t="s">
        <v>87</v>
      </c>
    </row>
    <row r="101" spans="2:51" s="11" customFormat="1" ht="13.5">
      <c r="B101" s="206"/>
      <c r="C101" s="207"/>
      <c r="D101" s="208" t="s">
        <v>155</v>
      </c>
      <c r="E101" s="209" t="s">
        <v>34</v>
      </c>
      <c r="F101" s="210" t="s">
        <v>204</v>
      </c>
      <c r="G101" s="207"/>
      <c r="H101" s="209" t="s">
        <v>34</v>
      </c>
      <c r="I101" s="211"/>
      <c r="J101" s="207"/>
      <c r="K101" s="207"/>
      <c r="L101" s="212"/>
      <c r="M101" s="213"/>
      <c r="N101" s="214"/>
      <c r="O101" s="214"/>
      <c r="P101" s="214"/>
      <c r="Q101" s="214"/>
      <c r="R101" s="214"/>
      <c r="S101" s="214"/>
      <c r="T101" s="215"/>
      <c r="AT101" s="216" t="s">
        <v>155</v>
      </c>
      <c r="AU101" s="216" t="s">
        <v>87</v>
      </c>
      <c r="AV101" s="11" t="s">
        <v>83</v>
      </c>
      <c r="AW101" s="11" t="s">
        <v>41</v>
      </c>
      <c r="AX101" s="11" t="s">
        <v>78</v>
      </c>
      <c r="AY101" s="216" t="s">
        <v>145</v>
      </c>
    </row>
    <row r="102" spans="2:51" s="12" customFormat="1" ht="13.5">
      <c r="B102" s="217"/>
      <c r="C102" s="218"/>
      <c r="D102" s="208" t="s">
        <v>155</v>
      </c>
      <c r="E102" s="219" t="s">
        <v>34</v>
      </c>
      <c r="F102" s="220" t="s">
        <v>346</v>
      </c>
      <c r="G102" s="218"/>
      <c r="H102" s="221">
        <v>4</v>
      </c>
      <c r="I102" s="222"/>
      <c r="J102" s="218"/>
      <c r="K102" s="218"/>
      <c r="L102" s="223"/>
      <c r="M102" s="224"/>
      <c r="N102" s="225"/>
      <c r="O102" s="225"/>
      <c r="P102" s="225"/>
      <c r="Q102" s="225"/>
      <c r="R102" s="225"/>
      <c r="S102" s="225"/>
      <c r="T102" s="226"/>
      <c r="AT102" s="227" t="s">
        <v>155</v>
      </c>
      <c r="AU102" s="227" t="s">
        <v>87</v>
      </c>
      <c r="AV102" s="12" t="s">
        <v>87</v>
      </c>
      <c r="AW102" s="12" t="s">
        <v>41</v>
      </c>
      <c r="AX102" s="12" t="s">
        <v>78</v>
      </c>
      <c r="AY102" s="227" t="s">
        <v>145</v>
      </c>
    </row>
    <row r="103" spans="2:51" s="13" customFormat="1" ht="13.5">
      <c r="B103" s="228"/>
      <c r="C103" s="229"/>
      <c r="D103" s="208" t="s">
        <v>155</v>
      </c>
      <c r="E103" s="230" t="s">
        <v>34</v>
      </c>
      <c r="F103" s="231" t="s">
        <v>158</v>
      </c>
      <c r="G103" s="229"/>
      <c r="H103" s="232">
        <v>4</v>
      </c>
      <c r="I103" s="233"/>
      <c r="J103" s="229"/>
      <c r="K103" s="229"/>
      <c r="L103" s="234"/>
      <c r="M103" s="235"/>
      <c r="N103" s="236"/>
      <c r="O103" s="236"/>
      <c r="P103" s="236"/>
      <c r="Q103" s="236"/>
      <c r="R103" s="236"/>
      <c r="S103" s="236"/>
      <c r="T103" s="237"/>
      <c r="AT103" s="238" t="s">
        <v>155</v>
      </c>
      <c r="AU103" s="238" t="s">
        <v>87</v>
      </c>
      <c r="AV103" s="13" t="s">
        <v>153</v>
      </c>
      <c r="AW103" s="13" t="s">
        <v>41</v>
      </c>
      <c r="AX103" s="13" t="s">
        <v>83</v>
      </c>
      <c r="AY103" s="238" t="s">
        <v>145</v>
      </c>
    </row>
    <row r="104" spans="2:65" s="1" customFormat="1" ht="25.5" customHeight="1">
      <c r="B104" s="41"/>
      <c r="C104" s="194" t="s">
        <v>415</v>
      </c>
      <c r="D104" s="194" t="s">
        <v>148</v>
      </c>
      <c r="E104" s="195" t="s">
        <v>615</v>
      </c>
      <c r="F104" s="196" t="s">
        <v>616</v>
      </c>
      <c r="G104" s="197" t="s">
        <v>168</v>
      </c>
      <c r="H104" s="198">
        <v>30</v>
      </c>
      <c r="I104" s="199"/>
      <c r="J104" s="200">
        <f>ROUND(I104*H104,2)</f>
        <v>0</v>
      </c>
      <c r="K104" s="196" t="s">
        <v>152</v>
      </c>
      <c r="L104" s="61"/>
      <c r="M104" s="201" t="s">
        <v>34</v>
      </c>
      <c r="N104" s="202" t="s">
        <v>50</v>
      </c>
      <c r="O104" s="42"/>
      <c r="P104" s="203">
        <f>O104*H104</f>
        <v>0</v>
      </c>
      <c r="Q104" s="203">
        <v>0.00015</v>
      </c>
      <c r="R104" s="203">
        <f>Q104*H104</f>
        <v>0.0045</v>
      </c>
      <c r="S104" s="203">
        <v>0</v>
      </c>
      <c r="T104" s="204">
        <f>S104*H104</f>
        <v>0</v>
      </c>
      <c r="AR104" s="23" t="s">
        <v>153</v>
      </c>
      <c r="AT104" s="23" t="s">
        <v>148</v>
      </c>
      <c r="AU104" s="23" t="s">
        <v>87</v>
      </c>
      <c r="AY104" s="23" t="s">
        <v>145</v>
      </c>
      <c r="BE104" s="205">
        <f>IF(N104="základní",J104,0)</f>
        <v>0</v>
      </c>
      <c r="BF104" s="205">
        <f>IF(N104="snížená",J104,0)</f>
        <v>0</v>
      </c>
      <c r="BG104" s="205">
        <f>IF(N104="zákl. přenesená",J104,0)</f>
        <v>0</v>
      </c>
      <c r="BH104" s="205">
        <f>IF(N104="sníž. přenesená",J104,0)</f>
        <v>0</v>
      </c>
      <c r="BI104" s="205">
        <f>IF(N104="nulová",J104,0)</f>
        <v>0</v>
      </c>
      <c r="BJ104" s="23" t="s">
        <v>87</v>
      </c>
      <c r="BK104" s="205">
        <f>ROUND(I104*H104,2)</f>
        <v>0</v>
      </c>
      <c r="BL104" s="23" t="s">
        <v>153</v>
      </c>
      <c r="BM104" s="23" t="s">
        <v>617</v>
      </c>
    </row>
    <row r="105" spans="2:47" s="1" customFormat="1" ht="135">
      <c r="B105" s="41"/>
      <c r="C105" s="63"/>
      <c r="D105" s="208" t="s">
        <v>170</v>
      </c>
      <c r="E105" s="63"/>
      <c r="F105" s="239" t="s">
        <v>618</v>
      </c>
      <c r="G105" s="63"/>
      <c r="H105" s="63"/>
      <c r="I105" s="165"/>
      <c r="J105" s="63"/>
      <c r="K105" s="63"/>
      <c r="L105" s="61"/>
      <c r="M105" s="240"/>
      <c r="N105" s="42"/>
      <c r="O105" s="42"/>
      <c r="P105" s="42"/>
      <c r="Q105" s="42"/>
      <c r="R105" s="42"/>
      <c r="S105" s="42"/>
      <c r="T105" s="78"/>
      <c r="AT105" s="23" t="s">
        <v>170</v>
      </c>
      <c r="AU105" s="23" t="s">
        <v>87</v>
      </c>
    </row>
    <row r="106" spans="2:51" s="12" customFormat="1" ht="13.5">
      <c r="B106" s="217"/>
      <c r="C106" s="218"/>
      <c r="D106" s="208" t="s">
        <v>155</v>
      </c>
      <c r="E106" s="219" t="s">
        <v>34</v>
      </c>
      <c r="F106" s="220" t="s">
        <v>619</v>
      </c>
      <c r="G106" s="218"/>
      <c r="H106" s="221">
        <v>30</v>
      </c>
      <c r="I106" s="222"/>
      <c r="J106" s="218"/>
      <c r="K106" s="218"/>
      <c r="L106" s="223"/>
      <c r="M106" s="224"/>
      <c r="N106" s="225"/>
      <c r="O106" s="225"/>
      <c r="P106" s="225"/>
      <c r="Q106" s="225"/>
      <c r="R106" s="225"/>
      <c r="S106" s="225"/>
      <c r="T106" s="226"/>
      <c r="AT106" s="227" t="s">
        <v>155</v>
      </c>
      <c r="AU106" s="227" t="s">
        <v>87</v>
      </c>
      <c r="AV106" s="12" t="s">
        <v>87</v>
      </c>
      <c r="AW106" s="12" t="s">
        <v>41</v>
      </c>
      <c r="AX106" s="12" t="s">
        <v>83</v>
      </c>
      <c r="AY106" s="227" t="s">
        <v>145</v>
      </c>
    </row>
    <row r="107" spans="2:65" s="1" customFormat="1" ht="25.5" customHeight="1">
      <c r="B107" s="41"/>
      <c r="C107" s="194" t="s">
        <v>419</v>
      </c>
      <c r="D107" s="194" t="s">
        <v>148</v>
      </c>
      <c r="E107" s="195" t="s">
        <v>620</v>
      </c>
      <c r="F107" s="196" t="s">
        <v>621</v>
      </c>
      <c r="G107" s="197" t="s">
        <v>168</v>
      </c>
      <c r="H107" s="198">
        <v>30</v>
      </c>
      <c r="I107" s="199"/>
      <c r="J107" s="200">
        <f>ROUND(I107*H107,2)</f>
        <v>0</v>
      </c>
      <c r="K107" s="196" t="s">
        <v>152</v>
      </c>
      <c r="L107" s="61"/>
      <c r="M107" s="201" t="s">
        <v>34</v>
      </c>
      <c r="N107" s="202" t="s">
        <v>50</v>
      </c>
      <c r="O107" s="42"/>
      <c r="P107" s="203">
        <f>O107*H107</f>
        <v>0</v>
      </c>
      <c r="Q107" s="203">
        <v>0</v>
      </c>
      <c r="R107" s="203">
        <f>Q107*H107</f>
        <v>0</v>
      </c>
      <c r="S107" s="203">
        <v>0</v>
      </c>
      <c r="T107" s="204">
        <f>S107*H107</f>
        <v>0</v>
      </c>
      <c r="AR107" s="23" t="s">
        <v>153</v>
      </c>
      <c r="AT107" s="23" t="s">
        <v>148</v>
      </c>
      <c r="AU107" s="23" t="s">
        <v>87</v>
      </c>
      <c r="AY107" s="23" t="s">
        <v>145</v>
      </c>
      <c r="BE107" s="205">
        <f>IF(N107="základní",J107,0)</f>
        <v>0</v>
      </c>
      <c r="BF107" s="205">
        <f>IF(N107="snížená",J107,0)</f>
        <v>0</v>
      </c>
      <c r="BG107" s="205">
        <f>IF(N107="zákl. přenesená",J107,0)</f>
        <v>0</v>
      </c>
      <c r="BH107" s="205">
        <f>IF(N107="sníž. přenesená",J107,0)</f>
        <v>0</v>
      </c>
      <c r="BI107" s="205">
        <f>IF(N107="nulová",J107,0)</f>
        <v>0</v>
      </c>
      <c r="BJ107" s="23" t="s">
        <v>87</v>
      </c>
      <c r="BK107" s="205">
        <f>ROUND(I107*H107,2)</f>
        <v>0</v>
      </c>
      <c r="BL107" s="23" t="s">
        <v>153</v>
      </c>
      <c r="BM107" s="23" t="s">
        <v>622</v>
      </c>
    </row>
    <row r="108" spans="2:47" s="1" customFormat="1" ht="135">
      <c r="B108" s="41"/>
      <c r="C108" s="63"/>
      <c r="D108" s="208" t="s">
        <v>170</v>
      </c>
      <c r="E108" s="63"/>
      <c r="F108" s="239" t="s">
        <v>618</v>
      </c>
      <c r="G108" s="63"/>
      <c r="H108" s="63"/>
      <c r="I108" s="165"/>
      <c r="J108" s="63"/>
      <c r="K108" s="63"/>
      <c r="L108" s="61"/>
      <c r="M108" s="240"/>
      <c r="N108" s="42"/>
      <c r="O108" s="42"/>
      <c r="P108" s="42"/>
      <c r="Q108" s="42"/>
      <c r="R108" s="42"/>
      <c r="S108" s="42"/>
      <c r="T108" s="78"/>
      <c r="AT108" s="23" t="s">
        <v>170</v>
      </c>
      <c r="AU108" s="23" t="s">
        <v>87</v>
      </c>
    </row>
    <row r="109" spans="2:51" s="12" customFormat="1" ht="13.5">
      <c r="B109" s="217"/>
      <c r="C109" s="218"/>
      <c r="D109" s="208" t="s">
        <v>155</v>
      </c>
      <c r="E109" s="219" t="s">
        <v>34</v>
      </c>
      <c r="F109" s="220" t="s">
        <v>619</v>
      </c>
      <c r="G109" s="218"/>
      <c r="H109" s="221">
        <v>30</v>
      </c>
      <c r="I109" s="222"/>
      <c r="J109" s="218"/>
      <c r="K109" s="218"/>
      <c r="L109" s="223"/>
      <c r="M109" s="224"/>
      <c r="N109" s="225"/>
      <c r="O109" s="225"/>
      <c r="P109" s="225"/>
      <c r="Q109" s="225"/>
      <c r="R109" s="225"/>
      <c r="S109" s="225"/>
      <c r="T109" s="226"/>
      <c r="AT109" s="227" t="s">
        <v>155</v>
      </c>
      <c r="AU109" s="227" t="s">
        <v>87</v>
      </c>
      <c r="AV109" s="12" t="s">
        <v>87</v>
      </c>
      <c r="AW109" s="12" t="s">
        <v>41</v>
      </c>
      <c r="AX109" s="12" t="s">
        <v>83</v>
      </c>
      <c r="AY109" s="227" t="s">
        <v>145</v>
      </c>
    </row>
    <row r="110" spans="2:65" s="1" customFormat="1" ht="38.25" customHeight="1">
      <c r="B110" s="41"/>
      <c r="C110" s="194" t="s">
        <v>146</v>
      </c>
      <c r="D110" s="194" t="s">
        <v>148</v>
      </c>
      <c r="E110" s="195" t="s">
        <v>623</v>
      </c>
      <c r="F110" s="196" t="s">
        <v>624</v>
      </c>
      <c r="G110" s="197" t="s">
        <v>625</v>
      </c>
      <c r="H110" s="198">
        <v>50</v>
      </c>
      <c r="I110" s="199"/>
      <c r="J110" s="200">
        <f>ROUND(I110*H110,2)</f>
        <v>0</v>
      </c>
      <c r="K110" s="196" t="s">
        <v>152</v>
      </c>
      <c r="L110" s="61"/>
      <c r="M110" s="201" t="s">
        <v>34</v>
      </c>
      <c r="N110" s="202" t="s">
        <v>50</v>
      </c>
      <c r="O110" s="42"/>
      <c r="P110" s="203">
        <f>O110*H110</f>
        <v>0</v>
      </c>
      <c r="Q110" s="203">
        <v>0</v>
      </c>
      <c r="R110" s="203">
        <f>Q110*H110</f>
        <v>0</v>
      </c>
      <c r="S110" s="203">
        <v>0</v>
      </c>
      <c r="T110" s="204">
        <f>S110*H110</f>
        <v>0</v>
      </c>
      <c r="AR110" s="23" t="s">
        <v>153</v>
      </c>
      <c r="AT110" s="23" t="s">
        <v>148</v>
      </c>
      <c r="AU110" s="23" t="s">
        <v>87</v>
      </c>
      <c r="AY110" s="23" t="s">
        <v>145</v>
      </c>
      <c r="BE110" s="205">
        <f>IF(N110="základní",J110,0)</f>
        <v>0</v>
      </c>
      <c r="BF110" s="205">
        <f>IF(N110="snížená",J110,0)</f>
        <v>0</v>
      </c>
      <c r="BG110" s="205">
        <f>IF(N110="zákl. přenesená",J110,0)</f>
        <v>0</v>
      </c>
      <c r="BH110" s="205">
        <f>IF(N110="sníž. přenesená",J110,0)</f>
        <v>0</v>
      </c>
      <c r="BI110" s="205">
        <f>IF(N110="nulová",J110,0)</f>
        <v>0</v>
      </c>
      <c r="BJ110" s="23" t="s">
        <v>87</v>
      </c>
      <c r="BK110" s="205">
        <f>ROUND(I110*H110,2)</f>
        <v>0</v>
      </c>
      <c r="BL110" s="23" t="s">
        <v>153</v>
      </c>
      <c r="BM110" s="23" t="s">
        <v>626</v>
      </c>
    </row>
    <row r="111" spans="2:47" s="1" customFormat="1" ht="54">
      <c r="B111" s="41"/>
      <c r="C111" s="63"/>
      <c r="D111" s="208" t="s">
        <v>170</v>
      </c>
      <c r="E111" s="63"/>
      <c r="F111" s="239" t="s">
        <v>627</v>
      </c>
      <c r="G111" s="63"/>
      <c r="H111" s="63"/>
      <c r="I111" s="165"/>
      <c r="J111" s="63"/>
      <c r="K111" s="63"/>
      <c r="L111" s="61"/>
      <c r="M111" s="240"/>
      <c r="N111" s="42"/>
      <c r="O111" s="42"/>
      <c r="P111" s="42"/>
      <c r="Q111" s="42"/>
      <c r="R111" s="42"/>
      <c r="S111" s="42"/>
      <c r="T111" s="78"/>
      <c r="AT111" s="23" t="s">
        <v>170</v>
      </c>
      <c r="AU111" s="23" t="s">
        <v>87</v>
      </c>
    </row>
    <row r="112" spans="2:51" s="11" customFormat="1" ht="13.5">
      <c r="B112" s="206"/>
      <c r="C112" s="207"/>
      <c r="D112" s="208" t="s">
        <v>155</v>
      </c>
      <c r="E112" s="209" t="s">
        <v>34</v>
      </c>
      <c r="F112" s="210" t="s">
        <v>204</v>
      </c>
      <c r="G112" s="207"/>
      <c r="H112" s="209" t="s">
        <v>34</v>
      </c>
      <c r="I112" s="211"/>
      <c r="J112" s="207"/>
      <c r="K112" s="207"/>
      <c r="L112" s="212"/>
      <c r="M112" s="213"/>
      <c r="N112" s="214"/>
      <c r="O112" s="214"/>
      <c r="P112" s="214"/>
      <c r="Q112" s="214"/>
      <c r="R112" s="214"/>
      <c r="S112" s="214"/>
      <c r="T112" s="215"/>
      <c r="AT112" s="216" t="s">
        <v>155</v>
      </c>
      <c r="AU112" s="216" t="s">
        <v>87</v>
      </c>
      <c r="AV112" s="11" t="s">
        <v>83</v>
      </c>
      <c r="AW112" s="11" t="s">
        <v>41</v>
      </c>
      <c r="AX112" s="11" t="s">
        <v>78</v>
      </c>
      <c r="AY112" s="216" t="s">
        <v>145</v>
      </c>
    </row>
    <row r="113" spans="2:51" s="12" customFormat="1" ht="13.5">
      <c r="B113" s="217"/>
      <c r="C113" s="218"/>
      <c r="D113" s="208" t="s">
        <v>155</v>
      </c>
      <c r="E113" s="219" t="s">
        <v>34</v>
      </c>
      <c r="F113" s="220" t="s">
        <v>371</v>
      </c>
      <c r="G113" s="218"/>
      <c r="H113" s="221">
        <v>50</v>
      </c>
      <c r="I113" s="222"/>
      <c r="J113" s="218"/>
      <c r="K113" s="218"/>
      <c r="L113" s="223"/>
      <c r="M113" s="224"/>
      <c r="N113" s="225"/>
      <c r="O113" s="225"/>
      <c r="P113" s="225"/>
      <c r="Q113" s="225"/>
      <c r="R113" s="225"/>
      <c r="S113" s="225"/>
      <c r="T113" s="226"/>
      <c r="AT113" s="227" t="s">
        <v>155</v>
      </c>
      <c r="AU113" s="227" t="s">
        <v>87</v>
      </c>
      <c r="AV113" s="12" t="s">
        <v>87</v>
      </c>
      <c r="AW113" s="12" t="s">
        <v>41</v>
      </c>
      <c r="AX113" s="12" t="s">
        <v>78</v>
      </c>
      <c r="AY113" s="227" t="s">
        <v>145</v>
      </c>
    </row>
    <row r="114" spans="2:51" s="13" customFormat="1" ht="13.5">
      <c r="B114" s="228"/>
      <c r="C114" s="229"/>
      <c r="D114" s="208" t="s">
        <v>155</v>
      </c>
      <c r="E114" s="230" t="s">
        <v>584</v>
      </c>
      <c r="F114" s="231" t="s">
        <v>158</v>
      </c>
      <c r="G114" s="229"/>
      <c r="H114" s="232">
        <v>50</v>
      </c>
      <c r="I114" s="233"/>
      <c r="J114" s="229"/>
      <c r="K114" s="229"/>
      <c r="L114" s="234"/>
      <c r="M114" s="235"/>
      <c r="N114" s="236"/>
      <c r="O114" s="236"/>
      <c r="P114" s="236"/>
      <c r="Q114" s="236"/>
      <c r="R114" s="236"/>
      <c r="S114" s="236"/>
      <c r="T114" s="237"/>
      <c r="AT114" s="238" t="s">
        <v>155</v>
      </c>
      <c r="AU114" s="238" t="s">
        <v>87</v>
      </c>
      <c r="AV114" s="13" t="s">
        <v>153</v>
      </c>
      <c r="AW114" s="13" t="s">
        <v>41</v>
      </c>
      <c r="AX114" s="13" t="s">
        <v>83</v>
      </c>
      <c r="AY114" s="238" t="s">
        <v>145</v>
      </c>
    </row>
    <row r="115" spans="2:65" s="1" customFormat="1" ht="38.25" customHeight="1">
      <c r="B115" s="41"/>
      <c r="C115" s="194" t="s">
        <v>153</v>
      </c>
      <c r="D115" s="194" t="s">
        <v>148</v>
      </c>
      <c r="E115" s="195" t="s">
        <v>628</v>
      </c>
      <c r="F115" s="196" t="s">
        <v>629</v>
      </c>
      <c r="G115" s="197" t="s">
        <v>625</v>
      </c>
      <c r="H115" s="198">
        <v>50</v>
      </c>
      <c r="I115" s="199"/>
      <c r="J115" s="200">
        <f>ROUND(I115*H115,2)</f>
        <v>0</v>
      </c>
      <c r="K115" s="196" t="s">
        <v>152</v>
      </c>
      <c r="L115" s="61"/>
      <c r="M115" s="201" t="s">
        <v>34</v>
      </c>
      <c r="N115" s="202" t="s">
        <v>50</v>
      </c>
      <c r="O115" s="42"/>
      <c r="P115" s="203">
        <f>O115*H115</f>
        <v>0</v>
      </c>
      <c r="Q115" s="203">
        <v>0</v>
      </c>
      <c r="R115" s="203">
        <f>Q115*H115</f>
        <v>0</v>
      </c>
      <c r="S115" s="203">
        <v>0</v>
      </c>
      <c r="T115" s="204">
        <f>S115*H115</f>
        <v>0</v>
      </c>
      <c r="AR115" s="23" t="s">
        <v>153</v>
      </c>
      <c r="AT115" s="23" t="s">
        <v>148</v>
      </c>
      <c r="AU115" s="23" t="s">
        <v>87</v>
      </c>
      <c r="AY115" s="23" t="s">
        <v>145</v>
      </c>
      <c r="BE115" s="205">
        <f>IF(N115="základní",J115,0)</f>
        <v>0</v>
      </c>
      <c r="BF115" s="205">
        <f>IF(N115="snížená",J115,0)</f>
        <v>0</v>
      </c>
      <c r="BG115" s="205">
        <f>IF(N115="zákl. přenesená",J115,0)</f>
        <v>0</v>
      </c>
      <c r="BH115" s="205">
        <f>IF(N115="sníž. přenesená",J115,0)</f>
        <v>0</v>
      </c>
      <c r="BI115" s="205">
        <f>IF(N115="nulová",J115,0)</f>
        <v>0</v>
      </c>
      <c r="BJ115" s="23" t="s">
        <v>87</v>
      </c>
      <c r="BK115" s="205">
        <f>ROUND(I115*H115,2)</f>
        <v>0</v>
      </c>
      <c r="BL115" s="23" t="s">
        <v>153</v>
      </c>
      <c r="BM115" s="23" t="s">
        <v>630</v>
      </c>
    </row>
    <row r="116" spans="2:47" s="1" customFormat="1" ht="54">
      <c r="B116" s="41"/>
      <c r="C116" s="63"/>
      <c r="D116" s="208" t="s">
        <v>170</v>
      </c>
      <c r="E116" s="63"/>
      <c r="F116" s="239" t="s">
        <v>627</v>
      </c>
      <c r="G116" s="63"/>
      <c r="H116" s="63"/>
      <c r="I116" s="165"/>
      <c r="J116" s="63"/>
      <c r="K116" s="63"/>
      <c r="L116" s="61"/>
      <c r="M116" s="240"/>
      <c r="N116" s="42"/>
      <c r="O116" s="42"/>
      <c r="P116" s="42"/>
      <c r="Q116" s="42"/>
      <c r="R116" s="42"/>
      <c r="S116" s="42"/>
      <c r="T116" s="78"/>
      <c r="AT116" s="23" t="s">
        <v>170</v>
      </c>
      <c r="AU116" s="23" t="s">
        <v>87</v>
      </c>
    </row>
    <row r="117" spans="2:51" s="12" customFormat="1" ht="13.5">
      <c r="B117" s="217"/>
      <c r="C117" s="218"/>
      <c r="D117" s="208" t="s">
        <v>155</v>
      </c>
      <c r="E117" s="219" t="s">
        <v>34</v>
      </c>
      <c r="F117" s="220" t="s">
        <v>584</v>
      </c>
      <c r="G117" s="218"/>
      <c r="H117" s="221">
        <v>50</v>
      </c>
      <c r="I117" s="222"/>
      <c r="J117" s="218"/>
      <c r="K117" s="218"/>
      <c r="L117" s="223"/>
      <c r="M117" s="224"/>
      <c r="N117" s="225"/>
      <c r="O117" s="225"/>
      <c r="P117" s="225"/>
      <c r="Q117" s="225"/>
      <c r="R117" s="225"/>
      <c r="S117" s="225"/>
      <c r="T117" s="226"/>
      <c r="AT117" s="227" t="s">
        <v>155</v>
      </c>
      <c r="AU117" s="227" t="s">
        <v>87</v>
      </c>
      <c r="AV117" s="12" t="s">
        <v>87</v>
      </c>
      <c r="AW117" s="12" t="s">
        <v>41</v>
      </c>
      <c r="AX117" s="12" t="s">
        <v>83</v>
      </c>
      <c r="AY117" s="227" t="s">
        <v>145</v>
      </c>
    </row>
    <row r="118" spans="2:65" s="1" customFormat="1" ht="25.5" customHeight="1">
      <c r="B118" s="41"/>
      <c r="C118" s="194" t="s">
        <v>184</v>
      </c>
      <c r="D118" s="194" t="s">
        <v>148</v>
      </c>
      <c r="E118" s="195" t="s">
        <v>631</v>
      </c>
      <c r="F118" s="196" t="s">
        <v>632</v>
      </c>
      <c r="G118" s="197" t="s">
        <v>162</v>
      </c>
      <c r="H118" s="198">
        <v>96.2</v>
      </c>
      <c r="I118" s="199"/>
      <c r="J118" s="200">
        <f>ROUND(I118*H118,2)</f>
        <v>0</v>
      </c>
      <c r="K118" s="196" t="s">
        <v>152</v>
      </c>
      <c r="L118" s="61"/>
      <c r="M118" s="201" t="s">
        <v>34</v>
      </c>
      <c r="N118" s="202" t="s">
        <v>50</v>
      </c>
      <c r="O118" s="42"/>
      <c r="P118" s="203">
        <f>O118*H118</f>
        <v>0</v>
      </c>
      <c r="Q118" s="203">
        <v>0.00085</v>
      </c>
      <c r="R118" s="203">
        <f>Q118*H118</f>
        <v>0.08177</v>
      </c>
      <c r="S118" s="203">
        <v>0</v>
      </c>
      <c r="T118" s="204">
        <f>S118*H118</f>
        <v>0</v>
      </c>
      <c r="AR118" s="23" t="s">
        <v>153</v>
      </c>
      <c r="AT118" s="23" t="s">
        <v>148</v>
      </c>
      <c r="AU118" s="23" t="s">
        <v>87</v>
      </c>
      <c r="AY118" s="23" t="s">
        <v>145</v>
      </c>
      <c r="BE118" s="205">
        <f>IF(N118="základní",J118,0)</f>
        <v>0</v>
      </c>
      <c r="BF118" s="205">
        <f>IF(N118="snížená",J118,0)</f>
        <v>0</v>
      </c>
      <c r="BG118" s="205">
        <f>IF(N118="zákl. přenesená",J118,0)</f>
        <v>0</v>
      </c>
      <c r="BH118" s="205">
        <f>IF(N118="sníž. přenesená",J118,0)</f>
        <v>0</v>
      </c>
      <c r="BI118" s="205">
        <f>IF(N118="nulová",J118,0)</f>
        <v>0</v>
      </c>
      <c r="BJ118" s="23" t="s">
        <v>87</v>
      </c>
      <c r="BK118" s="205">
        <f>ROUND(I118*H118,2)</f>
        <v>0</v>
      </c>
      <c r="BL118" s="23" t="s">
        <v>153</v>
      </c>
      <c r="BM118" s="23" t="s">
        <v>633</v>
      </c>
    </row>
    <row r="119" spans="2:47" s="1" customFormat="1" ht="148.5">
      <c r="B119" s="41"/>
      <c r="C119" s="63"/>
      <c r="D119" s="208" t="s">
        <v>170</v>
      </c>
      <c r="E119" s="63"/>
      <c r="F119" s="239" t="s">
        <v>634</v>
      </c>
      <c r="G119" s="63"/>
      <c r="H119" s="63"/>
      <c r="I119" s="165"/>
      <c r="J119" s="63"/>
      <c r="K119" s="63"/>
      <c r="L119" s="61"/>
      <c r="M119" s="240"/>
      <c r="N119" s="42"/>
      <c r="O119" s="42"/>
      <c r="P119" s="42"/>
      <c r="Q119" s="42"/>
      <c r="R119" s="42"/>
      <c r="S119" s="42"/>
      <c r="T119" s="78"/>
      <c r="AT119" s="23" t="s">
        <v>170</v>
      </c>
      <c r="AU119" s="23" t="s">
        <v>87</v>
      </c>
    </row>
    <row r="120" spans="2:51" s="12" customFormat="1" ht="13.5">
      <c r="B120" s="217"/>
      <c r="C120" s="218"/>
      <c r="D120" s="208" t="s">
        <v>155</v>
      </c>
      <c r="E120" s="219" t="s">
        <v>34</v>
      </c>
      <c r="F120" s="220" t="s">
        <v>635</v>
      </c>
      <c r="G120" s="218"/>
      <c r="H120" s="221">
        <v>96.2</v>
      </c>
      <c r="I120" s="222"/>
      <c r="J120" s="218"/>
      <c r="K120" s="218"/>
      <c r="L120" s="223"/>
      <c r="M120" s="224"/>
      <c r="N120" s="225"/>
      <c r="O120" s="225"/>
      <c r="P120" s="225"/>
      <c r="Q120" s="225"/>
      <c r="R120" s="225"/>
      <c r="S120" s="225"/>
      <c r="T120" s="226"/>
      <c r="AT120" s="227" t="s">
        <v>155</v>
      </c>
      <c r="AU120" s="227" t="s">
        <v>87</v>
      </c>
      <c r="AV120" s="12" t="s">
        <v>87</v>
      </c>
      <c r="AW120" s="12" t="s">
        <v>41</v>
      </c>
      <c r="AX120" s="12" t="s">
        <v>78</v>
      </c>
      <c r="AY120" s="227" t="s">
        <v>145</v>
      </c>
    </row>
    <row r="121" spans="2:51" s="13" customFormat="1" ht="13.5">
      <c r="B121" s="228"/>
      <c r="C121" s="229"/>
      <c r="D121" s="208" t="s">
        <v>155</v>
      </c>
      <c r="E121" s="230" t="s">
        <v>519</v>
      </c>
      <c r="F121" s="231" t="s">
        <v>158</v>
      </c>
      <c r="G121" s="229"/>
      <c r="H121" s="232">
        <v>96.2</v>
      </c>
      <c r="I121" s="233"/>
      <c r="J121" s="229"/>
      <c r="K121" s="229"/>
      <c r="L121" s="234"/>
      <c r="M121" s="235"/>
      <c r="N121" s="236"/>
      <c r="O121" s="236"/>
      <c r="P121" s="236"/>
      <c r="Q121" s="236"/>
      <c r="R121" s="236"/>
      <c r="S121" s="236"/>
      <c r="T121" s="237"/>
      <c r="AT121" s="238" t="s">
        <v>155</v>
      </c>
      <c r="AU121" s="238" t="s">
        <v>87</v>
      </c>
      <c r="AV121" s="13" t="s">
        <v>153</v>
      </c>
      <c r="AW121" s="13" t="s">
        <v>41</v>
      </c>
      <c r="AX121" s="13" t="s">
        <v>83</v>
      </c>
      <c r="AY121" s="238" t="s">
        <v>145</v>
      </c>
    </row>
    <row r="122" spans="2:65" s="1" customFormat="1" ht="38.25" customHeight="1">
      <c r="B122" s="41"/>
      <c r="C122" s="194" t="s">
        <v>179</v>
      </c>
      <c r="D122" s="194" t="s">
        <v>148</v>
      </c>
      <c r="E122" s="195" t="s">
        <v>636</v>
      </c>
      <c r="F122" s="196" t="s">
        <v>637</v>
      </c>
      <c r="G122" s="197" t="s">
        <v>162</v>
      </c>
      <c r="H122" s="198">
        <v>96.2</v>
      </c>
      <c r="I122" s="199"/>
      <c r="J122" s="200">
        <f>ROUND(I122*H122,2)</f>
        <v>0</v>
      </c>
      <c r="K122" s="196" t="s">
        <v>152</v>
      </c>
      <c r="L122" s="61"/>
      <c r="M122" s="201" t="s">
        <v>34</v>
      </c>
      <c r="N122" s="202" t="s">
        <v>50</v>
      </c>
      <c r="O122" s="42"/>
      <c r="P122" s="203">
        <f>O122*H122</f>
        <v>0</v>
      </c>
      <c r="Q122" s="203">
        <v>0</v>
      </c>
      <c r="R122" s="203">
        <f>Q122*H122</f>
        <v>0</v>
      </c>
      <c r="S122" s="203">
        <v>0</v>
      </c>
      <c r="T122" s="204">
        <f>S122*H122</f>
        <v>0</v>
      </c>
      <c r="AR122" s="23" t="s">
        <v>153</v>
      </c>
      <c r="AT122" s="23" t="s">
        <v>148</v>
      </c>
      <c r="AU122" s="23" t="s">
        <v>87</v>
      </c>
      <c r="AY122" s="23" t="s">
        <v>145</v>
      </c>
      <c r="BE122" s="205">
        <f>IF(N122="základní",J122,0)</f>
        <v>0</v>
      </c>
      <c r="BF122" s="205">
        <f>IF(N122="snížená",J122,0)</f>
        <v>0</v>
      </c>
      <c r="BG122" s="205">
        <f>IF(N122="zákl. přenesená",J122,0)</f>
        <v>0</v>
      </c>
      <c r="BH122" s="205">
        <f>IF(N122="sníž. přenesená",J122,0)</f>
        <v>0</v>
      </c>
      <c r="BI122" s="205">
        <f>IF(N122="nulová",J122,0)</f>
        <v>0</v>
      </c>
      <c r="BJ122" s="23" t="s">
        <v>87</v>
      </c>
      <c r="BK122" s="205">
        <f>ROUND(I122*H122,2)</f>
        <v>0</v>
      </c>
      <c r="BL122" s="23" t="s">
        <v>153</v>
      </c>
      <c r="BM122" s="23" t="s">
        <v>638</v>
      </c>
    </row>
    <row r="123" spans="2:51" s="12" customFormat="1" ht="13.5">
      <c r="B123" s="217"/>
      <c r="C123" s="218"/>
      <c r="D123" s="208" t="s">
        <v>155</v>
      </c>
      <c r="E123" s="219" t="s">
        <v>34</v>
      </c>
      <c r="F123" s="220" t="s">
        <v>519</v>
      </c>
      <c r="G123" s="218"/>
      <c r="H123" s="221">
        <v>96.2</v>
      </c>
      <c r="I123" s="222"/>
      <c r="J123" s="218"/>
      <c r="K123" s="218"/>
      <c r="L123" s="223"/>
      <c r="M123" s="224"/>
      <c r="N123" s="225"/>
      <c r="O123" s="225"/>
      <c r="P123" s="225"/>
      <c r="Q123" s="225"/>
      <c r="R123" s="225"/>
      <c r="S123" s="225"/>
      <c r="T123" s="226"/>
      <c r="AT123" s="227" t="s">
        <v>155</v>
      </c>
      <c r="AU123" s="227" t="s">
        <v>87</v>
      </c>
      <c r="AV123" s="12" t="s">
        <v>87</v>
      </c>
      <c r="AW123" s="12" t="s">
        <v>41</v>
      </c>
      <c r="AX123" s="12" t="s">
        <v>83</v>
      </c>
      <c r="AY123" s="227" t="s">
        <v>145</v>
      </c>
    </row>
    <row r="124" spans="2:65" s="1" customFormat="1" ht="38.25" customHeight="1">
      <c r="B124" s="41"/>
      <c r="C124" s="194" t="s">
        <v>200</v>
      </c>
      <c r="D124" s="194" t="s">
        <v>148</v>
      </c>
      <c r="E124" s="195" t="s">
        <v>639</v>
      </c>
      <c r="F124" s="196" t="s">
        <v>640</v>
      </c>
      <c r="G124" s="197" t="s">
        <v>625</v>
      </c>
      <c r="H124" s="198">
        <v>7.3</v>
      </c>
      <c r="I124" s="199"/>
      <c r="J124" s="200">
        <f>ROUND(I124*H124,2)</f>
        <v>0</v>
      </c>
      <c r="K124" s="196" t="s">
        <v>152</v>
      </c>
      <c r="L124" s="61"/>
      <c r="M124" s="201" t="s">
        <v>34</v>
      </c>
      <c r="N124" s="202" t="s">
        <v>50</v>
      </c>
      <c r="O124" s="42"/>
      <c r="P124" s="203">
        <f>O124*H124</f>
        <v>0</v>
      </c>
      <c r="Q124" s="203">
        <v>0</v>
      </c>
      <c r="R124" s="203">
        <f>Q124*H124</f>
        <v>0</v>
      </c>
      <c r="S124" s="203">
        <v>0</v>
      </c>
      <c r="T124" s="204">
        <f>S124*H124</f>
        <v>0</v>
      </c>
      <c r="AR124" s="23" t="s">
        <v>153</v>
      </c>
      <c r="AT124" s="23" t="s">
        <v>148</v>
      </c>
      <c r="AU124" s="23" t="s">
        <v>87</v>
      </c>
      <c r="AY124" s="23" t="s">
        <v>145</v>
      </c>
      <c r="BE124" s="205">
        <f>IF(N124="základní",J124,0)</f>
        <v>0</v>
      </c>
      <c r="BF124" s="205">
        <f>IF(N124="snížená",J124,0)</f>
        <v>0</v>
      </c>
      <c r="BG124" s="205">
        <f>IF(N124="zákl. přenesená",J124,0)</f>
        <v>0</v>
      </c>
      <c r="BH124" s="205">
        <f>IF(N124="sníž. přenesená",J124,0)</f>
        <v>0</v>
      </c>
      <c r="BI124" s="205">
        <f>IF(N124="nulová",J124,0)</f>
        <v>0</v>
      </c>
      <c r="BJ124" s="23" t="s">
        <v>87</v>
      </c>
      <c r="BK124" s="205">
        <f>ROUND(I124*H124,2)</f>
        <v>0</v>
      </c>
      <c r="BL124" s="23" t="s">
        <v>153</v>
      </c>
      <c r="BM124" s="23" t="s">
        <v>641</v>
      </c>
    </row>
    <row r="125" spans="2:47" s="1" customFormat="1" ht="189">
      <c r="B125" s="41"/>
      <c r="C125" s="63"/>
      <c r="D125" s="208" t="s">
        <v>170</v>
      </c>
      <c r="E125" s="63"/>
      <c r="F125" s="239" t="s">
        <v>642</v>
      </c>
      <c r="G125" s="63"/>
      <c r="H125" s="63"/>
      <c r="I125" s="165"/>
      <c r="J125" s="63"/>
      <c r="K125" s="63"/>
      <c r="L125" s="61"/>
      <c r="M125" s="240"/>
      <c r="N125" s="42"/>
      <c r="O125" s="42"/>
      <c r="P125" s="42"/>
      <c r="Q125" s="42"/>
      <c r="R125" s="42"/>
      <c r="S125" s="42"/>
      <c r="T125" s="78"/>
      <c r="AT125" s="23" t="s">
        <v>170</v>
      </c>
      <c r="AU125" s="23" t="s">
        <v>87</v>
      </c>
    </row>
    <row r="126" spans="2:51" s="12" customFormat="1" ht="13.5">
      <c r="B126" s="217"/>
      <c r="C126" s="218"/>
      <c r="D126" s="208" t="s">
        <v>155</v>
      </c>
      <c r="E126" s="219" t="s">
        <v>34</v>
      </c>
      <c r="F126" s="220" t="s">
        <v>643</v>
      </c>
      <c r="G126" s="218"/>
      <c r="H126" s="221">
        <v>7.3</v>
      </c>
      <c r="I126" s="222"/>
      <c r="J126" s="218"/>
      <c r="K126" s="218"/>
      <c r="L126" s="223"/>
      <c r="M126" s="224"/>
      <c r="N126" s="225"/>
      <c r="O126" s="225"/>
      <c r="P126" s="225"/>
      <c r="Q126" s="225"/>
      <c r="R126" s="225"/>
      <c r="S126" s="225"/>
      <c r="T126" s="226"/>
      <c r="AT126" s="227" t="s">
        <v>155</v>
      </c>
      <c r="AU126" s="227" t="s">
        <v>87</v>
      </c>
      <c r="AV126" s="12" t="s">
        <v>87</v>
      </c>
      <c r="AW126" s="12" t="s">
        <v>41</v>
      </c>
      <c r="AX126" s="12" t="s">
        <v>78</v>
      </c>
      <c r="AY126" s="227" t="s">
        <v>145</v>
      </c>
    </row>
    <row r="127" spans="2:51" s="13" customFormat="1" ht="13.5">
      <c r="B127" s="228"/>
      <c r="C127" s="229"/>
      <c r="D127" s="208" t="s">
        <v>155</v>
      </c>
      <c r="E127" s="230" t="s">
        <v>595</v>
      </c>
      <c r="F127" s="231" t="s">
        <v>158</v>
      </c>
      <c r="G127" s="229"/>
      <c r="H127" s="232">
        <v>7.3</v>
      </c>
      <c r="I127" s="233"/>
      <c r="J127" s="229"/>
      <c r="K127" s="229"/>
      <c r="L127" s="234"/>
      <c r="M127" s="235"/>
      <c r="N127" s="236"/>
      <c r="O127" s="236"/>
      <c r="P127" s="236"/>
      <c r="Q127" s="236"/>
      <c r="R127" s="236"/>
      <c r="S127" s="236"/>
      <c r="T127" s="237"/>
      <c r="AT127" s="238" t="s">
        <v>155</v>
      </c>
      <c r="AU127" s="238" t="s">
        <v>87</v>
      </c>
      <c r="AV127" s="13" t="s">
        <v>153</v>
      </c>
      <c r="AW127" s="13" t="s">
        <v>41</v>
      </c>
      <c r="AX127" s="13" t="s">
        <v>83</v>
      </c>
      <c r="AY127" s="238" t="s">
        <v>145</v>
      </c>
    </row>
    <row r="128" spans="2:65" s="1" customFormat="1" ht="16.5" customHeight="1">
      <c r="B128" s="41"/>
      <c r="C128" s="194" t="s">
        <v>178</v>
      </c>
      <c r="D128" s="194" t="s">
        <v>148</v>
      </c>
      <c r="E128" s="195" t="s">
        <v>644</v>
      </c>
      <c r="F128" s="196" t="s">
        <v>645</v>
      </c>
      <c r="G128" s="197" t="s">
        <v>253</v>
      </c>
      <c r="H128" s="198">
        <v>13.14</v>
      </c>
      <c r="I128" s="199"/>
      <c r="J128" s="200">
        <f>ROUND(I128*H128,2)</f>
        <v>0</v>
      </c>
      <c r="K128" s="196" t="s">
        <v>152</v>
      </c>
      <c r="L128" s="61"/>
      <c r="M128" s="201" t="s">
        <v>34</v>
      </c>
      <c r="N128" s="202" t="s">
        <v>50</v>
      </c>
      <c r="O128" s="42"/>
      <c r="P128" s="203">
        <f>O128*H128</f>
        <v>0</v>
      </c>
      <c r="Q128" s="203">
        <v>0</v>
      </c>
      <c r="R128" s="203">
        <f>Q128*H128</f>
        <v>0</v>
      </c>
      <c r="S128" s="203">
        <v>0</v>
      </c>
      <c r="T128" s="204">
        <f>S128*H128</f>
        <v>0</v>
      </c>
      <c r="AR128" s="23" t="s">
        <v>153</v>
      </c>
      <c r="AT128" s="23" t="s">
        <v>148</v>
      </c>
      <c r="AU128" s="23" t="s">
        <v>87</v>
      </c>
      <c r="AY128" s="23" t="s">
        <v>145</v>
      </c>
      <c r="BE128" s="205">
        <f>IF(N128="základní",J128,0)</f>
        <v>0</v>
      </c>
      <c r="BF128" s="205">
        <f>IF(N128="snížená",J128,0)</f>
        <v>0</v>
      </c>
      <c r="BG128" s="205">
        <f>IF(N128="zákl. přenesená",J128,0)</f>
        <v>0</v>
      </c>
      <c r="BH128" s="205">
        <f>IF(N128="sníž. přenesená",J128,0)</f>
        <v>0</v>
      </c>
      <c r="BI128" s="205">
        <f>IF(N128="nulová",J128,0)</f>
        <v>0</v>
      </c>
      <c r="BJ128" s="23" t="s">
        <v>87</v>
      </c>
      <c r="BK128" s="205">
        <f>ROUND(I128*H128,2)</f>
        <v>0</v>
      </c>
      <c r="BL128" s="23" t="s">
        <v>153</v>
      </c>
      <c r="BM128" s="23" t="s">
        <v>646</v>
      </c>
    </row>
    <row r="129" spans="2:47" s="1" customFormat="1" ht="297">
      <c r="B129" s="41"/>
      <c r="C129" s="63"/>
      <c r="D129" s="208" t="s">
        <v>170</v>
      </c>
      <c r="E129" s="63"/>
      <c r="F129" s="239" t="s">
        <v>647</v>
      </c>
      <c r="G129" s="63"/>
      <c r="H129" s="63"/>
      <c r="I129" s="165"/>
      <c r="J129" s="63"/>
      <c r="K129" s="63"/>
      <c r="L129" s="61"/>
      <c r="M129" s="240"/>
      <c r="N129" s="42"/>
      <c r="O129" s="42"/>
      <c r="P129" s="42"/>
      <c r="Q129" s="42"/>
      <c r="R129" s="42"/>
      <c r="S129" s="42"/>
      <c r="T129" s="78"/>
      <c r="AT129" s="23" t="s">
        <v>170</v>
      </c>
      <c r="AU129" s="23" t="s">
        <v>87</v>
      </c>
    </row>
    <row r="130" spans="2:51" s="12" customFormat="1" ht="13.5">
      <c r="B130" s="217"/>
      <c r="C130" s="218"/>
      <c r="D130" s="208" t="s">
        <v>155</v>
      </c>
      <c r="E130" s="219" t="s">
        <v>34</v>
      </c>
      <c r="F130" s="220" t="s">
        <v>648</v>
      </c>
      <c r="G130" s="218"/>
      <c r="H130" s="221">
        <v>13.14</v>
      </c>
      <c r="I130" s="222"/>
      <c r="J130" s="218"/>
      <c r="K130" s="218"/>
      <c r="L130" s="223"/>
      <c r="M130" s="224"/>
      <c r="N130" s="225"/>
      <c r="O130" s="225"/>
      <c r="P130" s="225"/>
      <c r="Q130" s="225"/>
      <c r="R130" s="225"/>
      <c r="S130" s="225"/>
      <c r="T130" s="226"/>
      <c r="AT130" s="227" t="s">
        <v>155</v>
      </c>
      <c r="AU130" s="227" t="s">
        <v>87</v>
      </c>
      <c r="AV130" s="12" t="s">
        <v>87</v>
      </c>
      <c r="AW130" s="12" t="s">
        <v>41</v>
      </c>
      <c r="AX130" s="12" t="s">
        <v>83</v>
      </c>
      <c r="AY130" s="227" t="s">
        <v>145</v>
      </c>
    </row>
    <row r="131" spans="2:65" s="1" customFormat="1" ht="25.5" customHeight="1">
      <c r="B131" s="41"/>
      <c r="C131" s="194" t="s">
        <v>207</v>
      </c>
      <c r="D131" s="194" t="s">
        <v>148</v>
      </c>
      <c r="E131" s="195" t="s">
        <v>649</v>
      </c>
      <c r="F131" s="196" t="s">
        <v>650</v>
      </c>
      <c r="G131" s="197" t="s">
        <v>625</v>
      </c>
      <c r="H131" s="198">
        <v>42.7</v>
      </c>
      <c r="I131" s="199"/>
      <c r="J131" s="200">
        <f>ROUND(I131*H131,2)</f>
        <v>0</v>
      </c>
      <c r="K131" s="196" t="s">
        <v>152</v>
      </c>
      <c r="L131" s="61"/>
      <c r="M131" s="201" t="s">
        <v>34</v>
      </c>
      <c r="N131" s="202" t="s">
        <v>50</v>
      </c>
      <c r="O131" s="42"/>
      <c r="P131" s="203">
        <f>O131*H131</f>
        <v>0</v>
      </c>
      <c r="Q131" s="203">
        <v>0</v>
      </c>
      <c r="R131" s="203">
        <f>Q131*H131</f>
        <v>0</v>
      </c>
      <c r="S131" s="203">
        <v>0</v>
      </c>
      <c r="T131" s="204">
        <f>S131*H131</f>
        <v>0</v>
      </c>
      <c r="AR131" s="23" t="s">
        <v>153</v>
      </c>
      <c r="AT131" s="23" t="s">
        <v>148</v>
      </c>
      <c r="AU131" s="23" t="s">
        <v>87</v>
      </c>
      <c r="AY131" s="23" t="s">
        <v>145</v>
      </c>
      <c r="BE131" s="205">
        <f>IF(N131="základní",J131,0)</f>
        <v>0</v>
      </c>
      <c r="BF131" s="205">
        <f>IF(N131="snížená",J131,0)</f>
        <v>0</v>
      </c>
      <c r="BG131" s="205">
        <f>IF(N131="zákl. přenesená",J131,0)</f>
        <v>0</v>
      </c>
      <c r="BH131" s="205">
        <f>IF(N131="sníž. přenesená",J131,0)</f>
        <v>0</v>
      </c>
      <c r="BI131" s="205">
        <f>IF(N131="nulová",J131,0)</f>
        <v>0</v>
      </c>
      <c r="BJ131" s="23" t="s">
        <v>87</v>
      </c>
      <c r="BK131" s="205">
        <f>ROUND(I131*H131,2)</f>
        <v>0</v>
      </c>
      <c r="BL131" s="23" t="s">
        <v>153</v>
      </c>
      <c r="BM131" s="23" t="s">
        <v>651</v>
      </c>
    </row>
    <row r="132" spans="2:47" s="1" customFormat="1" ht="409.5">
      <c r="B132" s="41"/>
      <c r="C132" s="63"/>
      <c r="D132" s="208" t="s">
        <v>170</v>
      </c>
      <c r="E132" s="63"/>
      <c r="F132" s="239" t="s">
        <v>652</v>
      </c>
      <c r="G132" s="63"/>
      <c r="H132" s="63"/>
      <c r="I132" s="165"/>
      <c r="J132" s="63"/>
      <c r="K132" s="63"/>
      <c r="L132" s="61"/>
      <c r="M132" s="240"/>
      <c r="N132" s="42"/>
      <c r="O132" s="42"/>
      <c r="P132" s="42"/>
      <c r="Q132" s="42"/>
      <c r="R132" s="42"/>
      <c r="S132" s="42"/>
      <c r="T132" s="78"/>
      <c r="AT132" s="23" t="s">
        <v>170</v>
      </c>
      <c r="AU132" s="23" t="s">
        <v>87</v>
      </c>
    </row>
    <row r="133" spans="2:51" s="12" customFormat="1" ht="13.5">
      <c r="B133" s="217"/>
      <c r="C133" s="218"/>
      <c r="D133" s="208" t="s">
        <v>155</v>
      </c>
      <c r="E133" s="219" t="s">
        <v>34</v>
      </c>
      <c r="F133" s="220" t="s">
        <v>653</v>
      </c>
      <c r="G133" s="218"/>
      <c r="H133" s="221">
        <v>42.7</v>
      </c>
      <c r="I133" s="222"/>
      <c r="J133" s="218"/>
      <c r="K133" s="218"/>
      <c r="L133" s="223"/>
      <c r="M133" s="224"/>
      <c r="N133" s="225"/>
      <c r="O133" s="225"/>
      <c r="P133" s="225"/>
      <c r="Q133" s="225"/>
      <c r="R133" s="225"/>
      <c r="S133" s="225"/>
      <c r="T133" s="226"/>
      <c r="AT133" s="227" t="s">
        <v>155</v>
      </c>
      <c r="AU133" s="227" t="s">
        <v>87</v>
      </c>
      <c r="AV133" s="12" t="s">
        <v>87</v>
      </c>
      <c r="AW133" s="12" t="s">
        <v>41</v>
      </c>
      <c r="AX133" s="12" t="s">
        <v>78</v>
      </c>
      <c r="AY133" s="227" t="s">
        <v>145</v>
      </c>
    </row>
    <row r="134" spans="2:51" s="13" customFormat="1" ht="13.5">
      <c r="B134" s="228"/>
      <c r="C134" s="229"/>
      <c r="D134" s="208" t="s">
        <v>155</v>
      </c>
      <c r="E134" s="230" t="s">
        <v>592</v>
      </c>
      <c r="F134" s="231" t="s">
        <v>158</v>
      </c>
      <c r="G134" s="229"/>
      <c r="H134" s="232">
        <v>42.7</v>
      </c>
      <c r="I134" s="233"/>
      <c r="J134" s="229"/>
      <c r="K134" s="229"/>
      <c r="L134" s="234"/>
      <c r="M134" s="235"/>
      <c r="N134" s="236"/>
      <c r="O134" s="236"/>
      <c r="P134" s="236"/>
      <c r="Q134" s="236"/>
      <c r="R134" s="236"/>
      <c r="S134" s="236"/>
      <c r="T134" s="237"/>
      <c r="AT134" s="238" t="s">
        <v>155</v>
      </c>
      <c r="AU134" s="238" t="s">
        <v>87</v>
      </c>
      <c r="AV134" s="13" t="s">
        <v>153</v>
      </c>
      <c r="AW134" s="13" t="s">
        <v>41</v>
      </c>
      <c r="AX134" s="13" t="s">
        <v>83</v>
      </c>
      <c r="AY134" s="238" t="s">
        <v>145</v>
      </c>
    </row>
    <row r="135" spans="2:65" s="1" customFormat="1" ht="38.25" customHeight="1">
      <c r="B135" s="41"/>
      <c r="C135" s="194" t="s">
        <v>231</v>
      </c>
      <c r="D135" s="194" t="s">
        <v>148</v>
      </c>
      <c r="E135" s="195" t="s">
        <v>654</v>
      </c>
      <c r="F135" s="196" t="s">
        <v>655</v>
      </c>
      <c r="G135" s="197" t="s">
        <v>625</v>
      </c>
      <c r="H135" s="198">
        <v>6</v>
      </c>
      <c r="I135" s="199"/>
      <c r="J135" s="200">
        <f>ROUND(I135*H135,2)</f>
        <v>0</v>
      </c>
      <c r="K135" s="196" t="s">
        <v>152</v>
      </c>
      <c r="L135" s="61"/>
      <c r="M135" s="201" t="s">
        <v>34</v>
      </c>
      <c r="N135" s="202" t="s">
        <v>50</v>
      </c>
      <c r="O135" s="42"/>
      <c r="P135" s="203">
        <f>O135*H135</f>
        <v>0</v>
      </c>
      <c r="Q135" s="203">
        <v>0</v>
      </c>
      <c r="R135" s="203">
        <f>Q135*H135</f>
        <v>0</v>
      </c>
      <c r="S135" s="203">
        <v>0</v>
      </c>
      <c r="T135" s="204">
        <f>S135*H135</f>
        <v>0</v>
      </c>
      <c r="AR135" s="23" t="s">
        <v>153</v>
      </c>
      <c r="AT135" s="23" t="s">
        <v>148</v>
      </c>
      <c r="AU135" s="23" t="s">
        <v>87</v>
      </c>
      <c r="AY135" s="23" t="s">
        <v>145</v>
      </c>
      <c r="BE135" s="205">
        <f>IF(N135="základní",J135,0)</f>
        <v>0</v>
      </c>
      <c r="BF135" s="205">
        <f>IF(N135="snížená",J135,0)</f>
        <v>0</v>
      </c>
      <c r="BG135" s="205">
        <f>IF(N135="zákl. přenesená",J135,0)</f>
        <v>0</v>
      </c>
      <c r="BH135" s="205">
        <f>IF(N135="sníž. přenesená",J135,0)</f>
        <v>0</v>
      </c>
      <c r="BI135" s="205">
        <f>IF(N135="nulová",J135,0)</f>
        <v>0</v>
      </c>
      <c r="BJ135" s="23" t="s">
        <v>87</v>
      </c>
      <c r="BK135" s="205">
        <f>ROUND(I135*H135,2)</f>
        <v>0</v>
      </c>
      <c r="BL135" s="23" t="s">
        <v>153</v>
      </c>
      <c r="BM135" s="23" t="s">
        <v>656</v>
      </c>
    </row>
    <row r="136" spans="2:47" s="1" customFormat="1" ht="94.5">
      <c r="B136" s="41"/>
      <c r="C136" s="63"/>
      <c r="D136" s="208" t="s">
        <v>170</v>
      </c>
      <c r="E136" s="63"/>
      <c r="F136" s="239" t="s">
        <v>657</v>
      </c>
      <c r="G136" s="63"/>
      <c r="H136" s="63"/>
      <c r="I136" s="165"/>
      <c r="J136" s="63"/>
      <c r="K136" s="63"/>
      <c r="L136" s="61"/>
      <c r="M136" s="240"/>
      <c r="N136" s="42"/>
      <c r="O136" s="42"/>
      <c r="P136" s="42"/>
      <c r="Q136" s="42"/>
      <c r="R136" s="42"/>
      <c r="S136" s="42"/>
      <c r="T136" s="78"/>
      <c r="AT136" s="23" t="s">
        <v>170</v>
      </c>
      <c r="AU136" s="23" t="s">
        <v>87</v>
      </c>
    </row>
    <row r="137" spans="2:51" s="11" customFormat="1" ht="13.5">
      <c r="B137" s="206"/>
      <c r="C137" s="207"/>
      <c r="D137" s="208" t="s">
        <v>155</v>
      </c>
      <c r="E137" s="209" t="s">
        <v>34</v>
      </c>
      <c r="F137" s="210" t="s">
        <v>204</v>
      </c>
      <c r="G137" s="207"/>
      <c r="H137" s="209" t="s">
        <v>34</v>
      </c>
      <c r="I137" s="211"/>
      <c r="J137" s="207"/>
      <c r="K137" s="207"/>
      <c r="L137" s="212"/>
      <c r="M137" s="213"/>
      <c r="N137" s="214"/>
      <c r="O137" s="214"/>
      <c r="P137" s="214"/>
      <c r="Q137" s="214"/>
      <c r="R137" s="214"/>
      <c r="S137" s="214"/>
      <c r="T137" s="215"/>
      <c r="AT137" s="216" t="s">
        <v>155</v>
      </c>
      <c r="AU137" s="216" t="s">
        <v>87</v>
      </c>
      <c r="AV137" s="11" t="s">
        <v>83</v>
      </c>
      <c r="AW137" s="11" t="s">
        <v>41</v>
      </c>
      <c r="AX137" s="11" t="s">
        <v>78</v>
      </c>
      <c r="AY137" s="216" t="s">
        <v>145</v>
      </c>
    </row>
    <row r="138" spans="2:51" s="12" customFormat="1" ht="13.5">
      <c r="B138" s="217"/>
      <c r="C138" s="218"/>
      <c r="D138" s="208" t="s">
        <v>155</v>
      </c>
      <c r="E138" s="219" t="s">
        <v>34</v>
      </c>
      <c r="F138" s="220" t="s">
        <v>658</v>
      </c>
      <c r="G138" s="218"/>
      <c r="H138" s="221">
        <v>6</v>
      </c>
      <c r="I138" s="222"/>
      <c r="J138" s="218"/>
      <c r="K138" s="218"/>
      <c r="L138" s="223"/>
      <c r="M138" s="224"/>
      <c r="N138" s="225"/>
      <c r="O138" s="225"/>
      <c r="P138" s="225"/>
      <c r="Q138" s="225"/>
      <c r="R138" s="225"/>
      <c r="S138" s="225"/>
      <c r="T138" s="226"/>
      <c r="AT138" s="227" t="s">
        <v>155</v>
      </c>
      <c r="AU138" s="227" t="s">
        <v>87</v>
      </c>
      <c r="AV138" s="12" t="s">
        <v>87</v>
      </c>
      <c r="AW138" s="12" t="s">
        <v>41</v>
      </c>
      <c r="AX138" s="12" t="s">
        <v>78</v>
      </c>
      <c r="AY138" s="227" t="s">
        <v>145</v>
      </c>
    </row>
    <row r="139" spans="2:51" s="13" customFormat="1" ht="13.5">
      <c r="B139" s="228"/>
      <c r="C139" s="229"/>
      <c r="D139" s="208" t="s">
        <v>155</v>
      </c>
      <c r="E139" s="230" t="s">
        <v>590</v>
      </c>
      <c r="F139" s="231" t="s">
        <v>158</v>
      </c>
      <c r="G139" s="229"/>
      <c r="H139" s="232">
        <v>6</v>
      </c>
      <c r="I139" s="233"/>
      <c r="J139" s="229"/>
      <c r="K139" s="229"/>
      <c r="L139" s="234"/>
      <c r="M139" s="235"/>
      <c r="N139" s="236"/>
      <c r="O139" s="236"/>
      <c r="P139" s="236"/>
      <c r="Q139" s="236"/>
      <c r="R139" s="236"/>
      <c r="S139" s="236"/>
      <c r="T139" s="237"/>
      <c r="AT139" s="238" t="s">
        <v>155</v>
      </c>
      <c r="AU139" s="238" t="s">
        <v>87</v>
      </c>
      <c r="AV139" s="13" t="s">
        <v>153</v>
      </c>
      <c r="AW139" s="13" t="s">
        <v>41</v>
      </c>
      <c r="AX139" s="13" t="s">
        <v>83</v>
      </c>
      <c r="AY139" s="238" t="s">
        <v>145</v>
      </c>
    </row>
    <row r="140" spans="2:65" s="1" customFormat="1" ht="16.5" customHeight="1">
      <c r="B140" s="41"/>
      <c r="C140" s="241" t="s">
        <v>239</v>
      </c>
      <c r="D140" s="241" t="s">
        <v>391</v>
      </c>
      <c r="E140" s="242" t="s">
        <v>659</v>
      </c>
      <c r="F140" s="243" t="s">
        <v>660</v>
      </c>
      <c r="G140" s="244" t="s">
        <v>253</v>
      </c>
      <c r="H140" s="245">
        <v>12</v>
      </c>
      <c r="I140" s="246"/>
      <c r="J140" s="247">
        <f>ROUND(I140*H140,2)</f>
        <v>0</v>
      </c>
      <c r="K140" s="243" t="s">
        <v>152</v>
      </c>
      <c r="L140" s="248"/>
      <c r="M140" s="249" t="s">
        <v>34</v>
      </c>
      <c r="N140" s="250" t="s">
        <v>50</v>
      </c>
      <c r="O140" s="42"/>
      <c r="P140" s="203">
        <f>O140*H140</f>
        <v>0</v>
      </c>
      <c r="Q140" s="203">
        <v>1</v>
      </c>
      <c r="R140" s="203">
        <f>Q140*H140</f>
        <v>12</v>
      </c>
      <c r="S140" s="203">
        <v>0</v>
      </c>
      <c r="T140" s="204">
        <f>S140*H140</f>
        <v>0</v>
      </c>
      <c r="AR140" s="23" t="s">
        <v>178</v>
      </c>
      <c r="AT140" s="23" t="s">
        <v>391</v>
      </c>
      <c r="AU140" s="23" t="s">
        <v>87</v>
      </c>
      <c r="AY140" s="23" t="s">
        <v>145</v>
      </c>
      <c r="BE140" s="205">
        <f>IF(N140="základní",J140,0)</f>
        <v>0</v>
      </c>
      <c r="BF140" s="205">
        <f>IF(N140="snížená",J140,0)</f>
        <v>0</v>
      </c>
      <c r="BG140" s="205">
        <f>IF(N140="zákl. přenesená",J140,0)</f>
        <v>0</v>
      </c>
      <c r="BH140" s="205">
        <f>IF(N140="sníž. přenesená",J140,0)</f>
        <v>0</v>
      </c>
      <c r="BI140" s="205">
        <f>IF(N140="nulová",J140,0)</f>
        <v>0</v>
      </c>
      <c r="BJ140" s="23" t="s">
        <v>87</v>
      </c>
      <c r="BK140" s="205">
        <f>ROUND(I140*H140,2)</f>
        <v>0</v>
      </c>
      <c r="BL140" s="23" t="s">
        <v>153</v>
      </c>
      <c r="BM140" s="23" t="s">
        <v>661</v>
      </c>
    </row>
    <row r="141" spans="2:51" s="12" customFormat="1" ht="13.5">
      <c r="B141" s="217"/>
      <c r="C141" s="218"/>
      <c r="D141" s="208" t="s">
        <v>155</v>
      </c>
      <c r="E141" s="219" t="s">
        <v>34</v>
      </c>
      <c r="F141" s="220" t="s">
        <v>662</v>
      </c>
      <c r="G141" s="218"/>
      <c r="H141" s="221">
        <v>12</v>
      </c>
      <c r="I141" s="222"/>
      <c r="J141" s="218"/>
      <c r="K141" s="218"/>
      <c r="L141" s="223"/>
      <c r="M141" s="224"/>
      <c r="N141" s="225"/>
      <c r="O141" s="225"/>
      <c r="P141" s="225"/>
      <c r="Q141" s="225"/>
      <c r="R141" s="225"/>
      <c r="S141" s="225"/>
      <c r="T141" s="226"/>
      <c r="AT141" s="227" t="s">
        <v>155</v>
      </c>
      <c r="AU141" s="227" t="s">
        <v>87</v>
      </c>
      <c r="AV141" s="12" t="s">
        <v>87</v>
      </c>
      <c r="AW141" s="12" t="s">
        <v>41</v>
      </c>
      <c r="AX141" s="12" t="s">
        <v>83</v>
      </c>
      <c r="AY141" s="227" t="s">
        <v>145</v>
      </c>
    </row>
    <row r="142" spans="2:65" s="1" customFormat="1" ht="25.5" customHeight="1">
      <c r="B142" s="41"/>
      <c r="C142" s="194" t="s">
        <v>390</v>
      </c>
      <c r="D142" s="194" t="s">
        <v>148</v>
      </c>
      <c r="E142" s="195" t="s">
        <v>663</v>
      </c>
      <c r="F142" s="196" t="s">
        <v>664</v>
      </c>
      <c r="G142" s="197" t="s">
        <v>162</v>
      </c>
      <c r="H142" s="198">
        <v>20</v>
      </c>
      <c r="I142" s="199"/>
      <c r="J142" s="200">
        <f>ROUND(I142*H142,2)</f>
        <v>0</v>
      </c>
      <c r="K142" s="196" t="s">
        <v>152</v>
      </c>
      <c r="L142" s="61"/>
      <c r="M142" s="201" t="s">
        <v>34</v>
      </c>
      <c r="N142" s="202" t="s">
        <v>50</v>
      </c>
      <c r="O142" s="42"/>
      <c r="P142" s="203">
        <f>O142*H142</f>
        <v>0</v>
      </c>
      <c r="Q142" s="203">
        <v>0</v>
      </c>
      <c r="R142" s="203">
        <f>Q142*H142</f>
        <v>0</v>
      </c>
      <c r="S142" s="203">
        <v>0</v>
      </c>
      <c r="T142" s="204">
        <f>S142*H142</f>
        <v>0</v>
      </c>
      <c r="AR142" s="23" t="s">
        <v>153</v>
      </c>
      <c r="AT142" s="23" t="s">
        <v>148</v>
      </c>
      <c r="AU142" s="23" t="s">
        <v>87</v>
      </c>
      <c r="AY142" s="23" t="s">
        <v>145</v>
      </c>
      <c r="BE142" s="205">
        <f>IF(N142="základní",J142,0)</f>
        <v>0</v>
      </c>
      <c r="BF142" s="205">
        <f>IF(N142="snížená",J142,0)</f>
        <v>0</v>
      </c>
      <c r="BG142" s="205">
        <f>IF(N142="zákl. přenesená",J142,0)</f>
        <v>0</v>
      </c>
      <c r="BH142" s="205">
        <f>IF(N142="sníž. přenesená",J142,0)</f>
        <v>0</v>
      </c>
      <c r="BI142" s="205">
        <f>IF(N142="nulová",J142,0)</f>
        <v>0</v>
      </c>
      <c r="BJ142" s="23" t="s">
        <v>87</v>
      </c>
      <c r="BK142" s="205">
        <f>ROUND(I142*H142,2)</f>
        <v>0</v>
      </c>
      <c r="BL142" s="23" t="s">
        <v>153</v>
      </c>
      <c r="BM142" s="23" t="s">
        <v>665</v>
      </c>
    </row>
    <row r="143" spans="2:47" s="1" customFormat="1" ht="121.5">
      <c r="B143" s="41"/>
      <c r="C143" s="63"/>
      <c r="D143" s="208" t="s">
        <v>170</v>
      </c>
      <c r="E143" s="63"/>
      <c r="F143" s="239" t="s">
        <v>666</v>
      </c>
      <c r="G143" s="63"/>
      <c r="H143" s="63"/>
      <c r="I143" s="165"/>
      <c r="J143" s="63"/>
      <c r="K143" s="63"/>
      <c r="L143" s="61"/>
      <c r="M143" s="240"/>
      <c r="N143" s="42"/>
      <c r="O143" s="42"/>
      <c r="P143" s="42"/>
      <c r="Q143" s="42"/>
      <c r="R143" s="42"/>
      <c r="S143" s="42"/>
      <c r="T143" s="78"/>
      <c r="AT143" s="23" t="s">
        <v>170</v>
      </c>
      <c r="AU143" s="23" t="s">
        <v>87</v>
      </c>
    </row>
    <row r="144" spans="2:51" s="11" customFormat="1" ht="13.5">
      <c r="B144" s="206"/>
      <c r="C144" s="207"/>
      <c r="D144" s="208" t="s">
        <v>155</v>
      </c>
      <c r="E144" s="209" t="s">
        <v>34</v>
      </c>
      <c r="F144" s="210" t="s">
        <v>204</v>
      </c>
      <c r="G144" s="207"/>
      <c r="H144" s="209" t="s">
        <v>34</v>
      </c>
      <c r="I144" s="211"/>
      <c r="J144" s="207"/>
      <c r="K144" s="207"/>
      <c r="L144" s="212"/>
      <c r="M144" s="213"/>
      <c r="N144" s="214"/>
      <c r="O144" s="214"/>
      <c r="P144" s="214"/>
      <c r="Q144" s="214"/>
      <c r="R144" s="214"/>
      <c r="S144" s="214"/>
      <c r="T144" s="215"/>
      <c r="AT144" s="216" t="s">
        <v>155</v>
      </c>
      <c r="AU144" s="216" t="s">
        <v>87</v>
      </c>
      <c r="AV144" s="11" t="s">
        <v>83</v>
      </c>
      <c r="AW144" s="11" t="s">
        <v>41</v>
      </c>
      <c r="AX144" s="11" t="s">
        <v>78</v>
      </c>
      <c r="AY144" s="216" t="s">
        <v>145</v>
      </c>
    </row>
    <row r="145" spans="2:51" s="12" customFormat="1" ht="13.5">
      <c r="B145" s="217"/>
      <c r="C145" s="218"/>
      <c r="D145" s="208" t="s">
        <v>155</v>
      </c>
      <c r="E145" s="219" t="s">
        <v>34</v>
      </c>
      <c r="F145" s="220" t="s">
        <v>667</v>
      </c>
      <c r="G145" s="218"/>
      <c r="H145" s="221">
        <v>20</v>
      </c>
      <c r="I145" s="222"/>
      <c r="J145" s="218"/>
      <c r="K145" s="218"/>
      <c r="L145" s="223"/>
      <c r="M145" s="224"/>
      <c r="N145" s="225"/>
      <c r="O145" s="225"/>
      <c r="P145" s="225"/>
      <c r="Q145" s="225"/>
      <c r="R145" s="225"/>
      <c r="S145" s="225"/>
      <c r="T145" s="226"/>
      <c r="AT145" s="227" t="s">
        <v>155</v>
      </c>
      <c r="AU145" s="227" t="s">
        <v>87</v>
      </c>
      <c r="AV145" s="12" t="s">
        <v>87</v>
      </c>
      <c r="AW145" s="12" t="s">
        <v>41</v>
      </c>
      <c r="AX145" s="12" t="s">
        <v>78</v>
      </c>
      <c r="AY145" s="227" t="s">
        <v>145</v>
      </c>
    </row>
    <row r="146" spans="2:51" s="13" customFormat="1" ht="13.5">
      <c r="B146" s="228"/>
      <c r="C146" s="229"/>
      <c r="D146" s="208" t="s">
        <v>155</v>
      </c>
      <c r="E146" s="230" t="s">
        <v>598</v>
      </c>
      <c r="F146" s="231" t="s">
        <v>158</v>
      </c>
      <c r="G146" s="229"/>
      <c r="H146" s="232">
        <v>20</v>
      </c>
      <c r="I146" s="233"/>
      <c r="J146" s="229"/>
      <c r="K146" s="229"/>
      <c r="L146" s="234"/>
      <c r="M146" s="235"/>
      <c r="N146" s="236"/>
      <c r="O146" s="236"/>
      <c r="P146" s="236"/>
      <c r="Q146" s="236"/>
      <c r="R146" s="236"/>
      <c r="S146" s="236"/>
      <c r="T146" s="237"/>
      <c r="AT146" s="238" t="s">
        <v>155</v>
      </c>
      <c r="AU146" s="238" t="s">
        <v>87</v>
      </c>
      <c r="AV146" s="13" t="s">
        <v>153</v>
      </c>
      <c r="AW146" s="13" t="s">
        <v>41</v>
      </c>
      <c r="AX146" s="13" t="s">
        <v>83</v>
      </c>
      <c r="AY146" s="238" t="s">
        <v>145</v>
      </c>
    </row>
    <row r="147" spans="2:65" s="1" customFormat="1" ht="16.5" customHeight="1">
      <c r="B147" s="41"/>
      <c r="C147" s="241" t="s">
        <v>395</v>
      </c>
      <c r="D147" s="241" t="s">
        <v>391</v>
      </c>
      <c r="E147" s="242" t="s">
        <v>668</v>
      </c>
      <c r="F147" s="243" t="s">
        <v>669</v>
      </c>
      <c r="G147" s="244" t="s">
        <v>625</v>
      </c>
      <c r="H147" s="245">
        <v>2</v>
      </c>
      <c r="I147" s="246"/>
      <c r="J147" s="247">
        <f>ROUND(I147*H147,2)</f>
        <v>0</v>
      </c>
      <c r="K147" s="243" t="s">
        <v>152</v>
      </c>
      <c r="L147" s="248"/>
      <c r="M147" s="249" t="s">
        <v>34</v>
      </c>
      <c r="N147" s="250" t="s">
        <v>50</v>
      </c>
      <c r="O147" s="42"/>
      <c r="P147" s="203">
        <f>O147*H147</f>
        <v>0</v>
      </c>
      <c r="Q147" s="203">
        <v>0.22</v>
      </c>
      <c r="R147" s="203">
        <f>Q147*H147</f>
        <v>0.44</v>
      </c>
      <c r="S147" s="203">
        <v>0</v>
      </c>
      <c r="T147" s="204">
        <f>S147*H147</f>
        <v>0</v>
      </c>
      <c r="AR147" s="23" t="s">
        <v>178</v>
      </c>
      <c r="AT147" s="23" t="s">
        <v>391</v>
      </c>
      <c r="AU147" s="23" t="s">
        <v>87</v>
      </c>
      <c r="AY147" s="23" t="s">
        <v>145</v>
      </c>
      <c r="BE147" s="205">
        <f>IF(N147="základní",J147,0)</f>
        <v>0</v>
      </c>
      <c r="BF147" s="205">
        <f>IF(N147="snížená",J147,0)</f>
        <v>0</v>
      </c>
      <c r="BG147" s="205">
        <f>IF(N147="zákl. přenesená",J147,0)</f>
        <v>0</v>
      </c>
      <c r="BH147" s="205">
        <f>IF(N147="sníž. přenesená",J147,0)</f>
        <v>0</v>
      </c>
      <c r="BI147" s="205">
        <f>IF(N147="nulová",J147,0)</f>
        <v>0</v>
      </c>
      <c r="BJ147" s="23" t="s">
        <v>87</v>
      </c>
      <c r="BK147" s="205">
        <f>ROUND(I147*H147,2)</f>
        <v>0</v>
      </c>
      <c r="BL147" s="23" t="s">
        <v>153</v>
      </c>
      <c r="BM147" s="23" t="s">
        <v>670</v>
      </c>
    </row>
    <row r="148" spans="2:51" s="12" customFormat="1" ht="13.5">
      <c r="B148" s="217"/>
      <c r="C148" s="218"/>
      <c r="D148" s="208" t="s">
        <v>155</v>
      </c>
      <c r="E148" s="219" t="s">
        <v>34</v>
      </c>
      <c r="F148" s="220" t="s">
        <v>671</v>
      </c>
      <c r="G148" s="218"/>
      <c r="H148" s="221">
        <v>2</v>
      </c>
      <c r="I148" s="222"/>
      <c r="J148" s="218"/>
      <c r="K148" s="218"/>
      <c r="L148" s="223"/>
      <c r="M148" s="224"/>
      <c r="N148" s="225"/>
      <c r="O148" s="225"/>
      <c r="P148" s="225"/>
      <c r="Q148" s="225"/>
      <c r="R148" s="225"/>
      <c r="S148" s="225"/>
      <c r="T148" s="226"/>
      <c r="AT148" s="227" t="s">
        <v>155</v>
      </c>
      <c r="AU148" s="227" t="s">
        <v>87</v>
      </c>
      <c r="AV148" s="12" t="s">
        <v>87</v>
      </c>
      <c r="AW148" s="12" t="s">
        <v>41</v>
      </c>
      <c r="AX148" s="12" t="s">
        <v>83</v>
      </c>
      <c r="AY148" s="227" t="s">
        <v>145</v>
      </c>
    </row>
    <row r="149" spans="2:65" s="1" customFormat="1" ht="25.5" customHeight="1">
      <c r="B149" s="41"/>
      <c r="C149" s="194" t="s">
        <v>401</v>
      </c>
      <c r="D149" s="194" t="s">
        <v>148</v>
      </c>
      <c r="E149" s="195" t="s">
        <v>672</v>
      </c>
      <c r="F149" s="196" t="s">
        <v>673</v>
      </c>
      <c r="G149" s="197" t="s">
        <v>162</v>
      </c>
      <c r="H149" s="198">
        <v>20</v>
      </c>
      <c r="I149" s="199"/>
      <c r="J149" s="200">
        <f>ROUND(I149*H149,2)</f>
        <v>0</v>
      </c>
      <c r="K149" s="196" t="s">
        <v>152</v>
      </c>
      <c r="L149" s="61"/>
      <c r="M149" s="201" t="s">
        <v>34</v>
      </c>
      <c r="N149" s="202" t="s">
        <v>50</v>
      </c>
      <c r="O149" s="42"/>
      <c r="P149" s="203">
        <f>O149*H149</f>
        <v>0</v>
      </c>
      <c r="Q149" s="203">
        <v>0</v>
      </c>
      <c r="R149" s="203">
        <f>Q149*H149</f>
        <v>0</v>
      </c>
      <c r="S149" s="203">
        <v>0</v>
      </c>
      <c r="T149" s="204">
        <f>S149*H149</f>
        <v>0</v>
      </c>
      <c r="AR149" s="23" t="s">
        <v>153</v>
      </c>
      <c r="AT149" s="23" t="s">
        <v>148</v>
      </c>
      <c r="AU149" s="23" t="s">
        <v>87</v>
      </c>
      <c r="AY149" s="23" t="s">
        <v>145</v>
      </c>
      <c r="BE149" s="205">
        <f>IF(N149="základní",J149,0)</f>
        <v>0</v>
      </c>
      <c r="BF149" s="205">
        <f>IF(N149="snížená",J149,0)</f>
        <v>0</v>
      </c>
      <c r="BG149" s="205">
        <f>IF(N149="zákl. přenesená",J149,0)</f>
        <v>0</v>
      </c>
      <c r="BH149" s="205">
        <f>IF(N149="sníž. přenesená",J149,0)</f>
        <v>0</v>
      </c>
      <c r="BI149" s="205">
        <f>IF(N149="nulová",J149,0)</f>
        <v>0</v>
      </c>
      <c r="BJ149" s="23" t="s">
        <v>87</v>
      </c>
      <c r="BK149" s="205">
        <f>ROUND(I149*H149,2)</f>
        <v>0</v>
      </c>
      <c r="BL149" s="23" t="s">
        <v>153</v>
      </c>
      <c r="BM149" s="23" t="s">
        <v>674</v>
      </c>
    </row>
    <row r="150" spans="2:47" s="1" customFormat="1" ht="121.5">
      <c r="B150" s="41"/>
      <c r="C150" s="63"/>
      <c r="D150" s="208" t="s">
        <v>170</v>
      </c>
      <c r="E150" s="63"/>
      <c r="F150" s="239" t="s">
        <v>675</v>
      </c>
      <c r="G150" s="63"/>
      <c r="H150" s="63"/>
      <c r="I150" s="165"/>
      <c r="J150" s="63"/>
      <c r="K150" s="63"/>
      <c r="L150" s="61"/>
      <c r="M150" s="240"/>
      <c r="N150" s="42"/>
      <c r="O150" s="42"/>
      <c r="P150" s="42"/>
      <c r="Q150" s="42"/>
      <c r="R150" s="42"/>
      <c r="S150" s="42"/>
      <c r="T150" s="78"/>
      <c r="AT150" s="23" t="s">
        <v>170</v>
      </c>
      <c r="AU150" s="23" t="s">
        <v>87</v>
      </c>
    </row>
    <row r="151" spans="2:51" s="12" customFormat="1" ht="13.5">
      <c r="B151" s="217"/>
      <c r="C151" s="218"/>
      <c r="D151" s="208" t="s">
        <v>155</v>
      </c>
      <c r="E151" s="219" t="s">
        <v>34</v>
      </c>
      <c r="F151" s="220" t="s">
        <v>598</v>
      </c>
      <c r="G151" s="218"/>
      <c r="H151" s="221">
        <v>20</v>
      </c>
      <c r="I151" s="222"/>
      <c r="J151" s="218"/>
      <c r="K151" s="218"/>
      <c r="L151" s="223"/>
      <c r="M151" s="224"/>
      <c r="N151" s="225"/>
      <c r="O151" s="225"/>
      <c r="P151" s="225"/>
      <c r="Q151" s="225"/>
      <c r="R151" s="225"/>
      <c r="S151" s="225"/>
      <c r="T151" s="226"/>
      <c r="AT151" s="227" t="s">
        <v>155</v>
      </c>
      <c r="AU151" s="227" t="s">
        <v>87</v>
      </c>
      <c r="AV151" s="12" t="s">
        <v>87</v>
      </c>
      <c r="AW151" s="12" t="s">
        <v>41</v>
      </c>
      <c r="AX151" s="12" t="s">
        <v>83</v>
      </c>
      <c r="AY151" s="227" t="s">
        <v>145</v>
      </c>
    </row>
    <row r="152" spans="2:65" s="1" customFormat="1" ht="16.5" customHeight="1">
      <c r="B152" s="41"/>
      <c r="C152" s="241" t="s">
        <v>406</v>
      </c>
      <c r="D152" s="241" t="s">
        <v>391</v>
      </c>
      <c r="E152" s="242" t="s">
        <v>676</v>
      </c>
      <c r="F152" s="243" t="s">
        <v>677</v>
      </c>
      <c r="G152" s="244" t="s">
        <v>678</v>
      </c>
      <c r="H152" s="245">
        <v>0.3</v>
      </c>
      <c r="I152" s="246"/>
      <c r="J152" s="247">
        <f>ROUND(I152*H152,2)</f>
        <v>0</v>
      </c>
      <c r="K152" s="243" t="s">
        <v>152</v>
      </c>
      <c r="L152" s="248"/>
      <c r="M152" s="249" t="s">
        <v>34</v>
      </c>
      <c r="N152" s="250" t="s">
        <v>50</v>
      </c>
      <c r="O152" s="42"/>
      <c r="P152" s="203">
        <f>O152*H152</f>
        <v>0</v>
      </c>
      <c r="Q152" s="203">
        <v>0.001</v>
      </c>
      <c r="R152" s="203">
        <f>Q152*H152</f>
        <v>0.0003</v>
      </c>
      <c r="S152" s="203">
        <v>0</v>
      </c>
      <c r="T152" s="204">
        <f>S152*H152</f>
        <v>0</v>
      </c>
      <c r="AR152" s="23" t="s">
        <v>178</v>
      </c>
      <c r="AT152" s="23" t="s">
        <v>391</v>
      </c>
      <c r="AU152" s="23" t="s">
        <v>87</v>
      </c>
      <c r="AY152" s="23" t="s">
        <v>145</v>
      </c>
      <c r="BE152" s="205">
        <f>IF(N152="základní",J152,0)</f>
        <v>0</v>
      </c>
      <c r="BF152" s="205">
        <f>IF(N152="snížená",J152,0)</f>
        <v>0</v>
      </c>
      <c r="BG152" s="205">
        <f>IF(N152="zákl. přenesená",J152,0)</f>
        <v>0</v>
      </c>
      <c r="BH152" s="205">
        <f>IF(N152="sníž. přenesená",J152,0)</f>
        <v>0</v>
      </c>
      <c r="BI152" s="205">
        <f>IF(N152="nulová",J152,0)</f>
        <v>0</v>
      </c>
      <c r="BJ152" s="23" t="s">
        <v>87</v>
      </c>
      <c r="BK152" s="205">
        <f>ROUND(I152*H152,2)</f>
        <v>0</v>
      </c>
      <c r="BL152" s="23" t="s">
        <v>153</v>
      </c>
      <c r="BM152" s="23" t="s">
        <v>679</v>
      </c>
    </row>
    <row r="153" spans="2:51" s="12" customFormat="1" ht="13.5">
      <c r="B153" s="217"/>
      <c r="C153" s="218"/>
      <c r="D153" s="208" t="s">
        <v>155</v>
      </c>
      <c r="E153" s="219" t="s">
        <v>34</v>
      </c>
      <c r="F153" s="220" t="s">
        <v>680</v>
      </c>
      <c r="G153" s="218"/>
      <c r="H153" s="221">
        <v>0.3</v>
      </c>
      <c r="I153" s="222"/>
      <c r="J153" s="218"/>
      <c r="K153" s="218"/>
      <c r="L153" s="223"/>
      <c r="M153" s="224"/>
      <c r="N153" s="225"/>
      <c r="O153" s="225"/>
      <c r="P153" s="225"/>
      <c r="Q153" s="225"/>
      <c r="R153" s="225"/>
      <c r="S153" s="225"/>
      <c r="T153" s="226"/>
      <c r="AT153" s="227" t="s">
        <v>155</v>
      </c>
      <c r="AU153" s="227" t="s">
        <v>87</v>
      </c>
      <c r="AV153" s="12" t="s">
        <v>87</v>
      </c>
      <c r="AW153" s="12" t="s">
        <v>41</v>
      </c>
      <c r="AX153" s="12" t="s">
        <v>83</v>
      </c>
      <c r="AY153" s="227" t="s">
        <v>145</v>
      </c>
    </row>
    <row r="154" spans="2:63" s="10" customFormat="1" ht="29.85" customHeight="1">
      <c r="B154" s="178"/>
      <c r="C154" s="179"/>
      <c r="D154" s="180" t="s">
        <v>77</v>
      </c>
      <c r="E154" s="192" t="s">
        <v>153</v>
      </c>
      <c r="F154" s="192" t="s">
        <v>174</v>
      </c>
      <c r="G154" s="179"/>
      <c r="H154" s="179"/>
      <c r="I154" s="182"/>
      <c r="J154" s="193">
        <f>BK154</f>
        <v>0</v>
      </c>
      <c r="K154" s="179"/>
      <c r="L154" s="184"/>
      <c r="M154" s="185"/>
      <c r="N154" s="186"/>
      <c r="O154" s="186"/>
      <c r="P154" s="187">
        <f>SUM(P155:P159)</f>
        <v>0</v>
      </c>
      <c r="Q154" s="186"/>
      <c r="R154" s="187">
        <f>SUM(R155:R159)</f>
        <v>0</v>
      </c>
      <c r="S154" s="186"/>
      <c r="T154" s="188">
        <f>SUM(T155:T159)</f>
        <v>0</v>
      </c>
      <c r="AR154" s="189" t="s">
        <v>83</v>
      </c>
      <c r="AT154" s="190" t="s">
        <v>77</v>
      </c>
      <c r="AU154" s="190" t="s">
        <v>83</v>
      </c>
      <c r="AY154" s="189" t="s">
        <v>145</v>
      </c>
      <c r="BK154" s="191">
        <f>SUM(BK155:BK159)</f>
        <v>0</v>
      </c>
    </row>
    <row r="155" spans="2:65" s="1" customFormat="1" ht="25.5" customHeight="1">
      <c r="B155" s="41"/>
      <c r="C155" s="194" t="s">
        <v>243</v>
      </c>
      <c r="D155" s="194" t="s">
        <v>148</v>
      </c>
      <c r="E155" s="195" t="s">
        <v>681</v>
      </c>
      <c r="F155" s="196" t="s">
        <v>682</v>
      </c>
      <c r="G155" s="197" t="s">
        <v>625</v>
      </c>
      <c r="H155" s="198">
        <v>1.3</v>
      </c>
      <c r="I155" s="199"/>
      <c r="J155" s="200">
        <f>ROUND(I155*H155,2)</f>
        <v>0</v>
      </c>
      <c r="K155" s="196" t="s">
        <v>152</v>
      </c>
      <c r="L155" s="61"/>
      <c r="M155" s="201" t="s">
        <v>34</v>
      </c>
      <c r="N155" s="202" t="s">
        <v>50</v>
      </c>
      <c r="O155" s="42"/>
      <c r="P155" s="203">
        <f>O155*H155</f>
        <v>0</v>
      </c>
      <c r="Q155" s="203">
        <v>0</v>
      </c>
      <c r="R155" s="203">
        <f>Q155*H155</f>
        <v>0</v>
      </c>
      <c r="S155" s="203">
        <v>0</v>
      </c>
      <c r="T155" s="204">
        <f>S155*H155</f>
        <v>0</v>
      </c>
      <c r="AR155" s="23" t="s">
        <v>153</v>
      </c>
      <c r="AT155" s="23" t="s">
        <v>148</v>
      </c>
      <c r="AU155" s="23" t="s">
        <v>87</v>
      </c>
      <c r="AY155" s="23" t="s">
        <v>145</v>
      </c>
      <c r="BE155" s="205">
        <f>IF(N155="základní",J155,0)</f>
        <v>0</v>
      </c>
      <c r="BF155" s="205">
        <f>IF(N155="snížená",J155,0)</f>
        <v>0</v>
      </c>
      <c r="BG155" s="205">
        <f>IF(N155="zákl. přenesená",J155,0)</f>
        <v>0</v>
      </c>
      <c r="BH155" s="205">
        <f>IF(N155="sníž. přenesená",J155,0)</f>
        <v>0</v>
      </c>
      <c r="BI155" s="205">
        <f>IF(N155="nulová",J155,0)</f>
        <v>0</v>
      </c>
      <c r="BJ155" s="23" t="s">
        <v>87</v>
      </c>
      <c r="BK155" s="205">
        <f>ROUND(I155*H155,2)</f>
        <v>0</v>
      </c>
      <c r="BL155" s="23" t="s">
        <v>153</v>
      </c>
      <c r="BM155" s="23" t="s">
        <v>683</v>
      </c>
    </row>
    <row r="156" spans="2:47" s="1" customFormat="1" ht="54">
      <c r="B156" s="41"/>
      <c r="C156" s="63"/>
      <c r="D156" s="208" t="s">
        <v>170</v>
      </c>
      <c r="E156" s="63"/>
      <c r="F156" s="239" t="s">
        <v>684</v>
      </c>
      <c r="G156" s="63"/>
      <c r="H156" s="63"/>
      <c r="I156" s="165"/>
      <c r="J156" s="63"/>
      <c r="K156" s="63"/>
      <c r="L156" s="61"/>
      <c r="M156" s="240"/>
      <c r="N156" s="42"/>
      <c r="O156" s="42"/>
      <c r="P156" s="42"/>
      <c r="Q156" s="42"/>
      <c r="R156" s="42"/>
      <c r="S156" s="42"/>
      <c r="T156" s="78"/>
      <c r="AT156" s="23" t="s">
        <v>170</v>
      </c>
      <c r="AU156" s="23" t="s">
        <v>87</v>
      </c>
    </row>
    <row r="157" spans="2:51" s="11" customFormat="1" ht="13.5">
      <c r="B157" s="206"/>
      <c r="C157" s="207"/>
      <c r="D157" s="208" t="s">
        <v>155</v>
      </c>
      <c r="E157" s="209" t="s">
        <v>34</v>
      </c>
      <c r="F157" s="210" t="s">
        <v>204</v>
      </c>
      <c r="G157" s="207"/>
      <c r="H157" s="209" t="s">
        <v>34</v>
      </c>
      <c r="I157" s="211"/>
      <c r="J157" s="207"/>
      <c r="K157" s="207"/>
      <c r="L157" s="212"/>
      <c r="M157" s="213"/>
      <c r="N157" s="214"/>
      <c r="O157" s="214"/>
      <c r="P157" s="214"/>
      <c r="Q157" s="214"/>
      <c r="R157" s="214"/>
      <c r="S157" s="214"/>
      <c r="T157" s="215"/>
      <c r="AT157" s="216" t="s">
        <v>155</v>
      </c>
      <c r="AU157" s="216" t="s">
        <v>87</v>
      </c>
      <c r="AV157" s="11" t="s">
        <v>83</v>
      </c>
      <c r="AW157" s="11" t="s">
        <v>41</v>
      </c>
      <c r="AX157" s="11" t="s">
        <v>78</v>
      </c>
      <c r="AY157" s="216" t="s">
        <v>145</v>
      </c>
    </row>
    <row r="158" spans="2:51" s="12" customFormat="1" ht="13.5">
      <c r="B158" s="217"/>
      <c r="C158" s="218"/>
      <c r="D158" s="208" t="s">
        <v>155</v>
      </c>
      <c r="E158" s="219" t="s">
        <v>34</v>
      </c>
      <c r="F158" s="220" t="s">
        <v>685</v>
      </c>
      <c r="G158" s="218"/>
      <c r="H158" s="221">
        <v>1.3</v>
      </c>
      <c r="I158" s="222"/>
      <c r="J158" s="218"/>
      <c r="K158" s="218"/>
      <c r="L158" s="223"/>
      <c r="M158" s="224"/>
      <c r="N158" s="225"/>
      <c r="O158" s="225"/>
      <c r="P158" s="225"/>
      <c r="Q158" s="225"/>
      <c r="R158" s="225"/>
      <c r="S158" s="225"/>
      <c r="T158" s="226"/>
      <c r="AT158" s="227" t="s">
        <v>155</v>
      </c>
      <c r="AU158" s="227" t="s">
        <v>87</v>
      </c>
      <c r="AV158" s="12" t="s">
        <v>87</v>
      </c>
      <c r="AW158" s="12" t="s">
        <v>41</v>
      </c>
      <c r="AX158" s="12" t="s">
        <v>78</v>
      </c>
      <c r="AY158" s="227" t="s">
        <v>145</v>
      </c>
    </row>
    <row r="159" spans="2:51" s="13" customFormat="1" ht="13.5">
      <c r="B159" s="228"/>
      <c r="C159" s="229"/>
      <c r="D159" s="208" t="s">
        <v>155</v>
      </c>
      <c r="E159" s="230" t="s">
        <v>95</v>
      </c>
      <c r="F159" s="231" t="s">
        <v>158</v>
      </c>
      <c r="G159" s="229"/>
      <c r="H159" s="232">
        <v>1.3</v>
      </c>
      <c r="I159" s="233"/>
      <c r="J159" s="229"/>
      <c r="K159" s="229"/>
      <c r="L159" s="234"/>
      <c r="M159" s="235"/>
      <c r="N159" s="236"/>
      <c r="O159" s="236"/>
      <c r="P159" s="236"/>
      <c r="Q159" s="236"/>
      <c r="R159" s="236"/>
      <c r="S159" s="236"/>
      <c r="T159" s="237"/>
      <c r="AT159" s="238" t="s">
        <v>155</v>
      </c>
      <c r="AU159" s="238" t="s">
        <v>87</v>
      </c>
      <c r="AV159" s="13" t="s">
        <v>153</v>
      </c>
      <c r="AW159" s="13" t="s">
        <v>41</v>
      </c>
      <c r="AX159" s="13" t="s">
        <v>83</v>
      </c>
      <c r="AY159" s="238" t="s">
        <v>145</v>
      </c>
    </row>
    <row r="160" spans="2:63" s="10" customFormat="1" ht="29.85" customHeight="1">
      <c r="B160" s="178"/>
      <c r="C160" s="179"/>
      <c r="D160" s="180" t="s">
        <v>77</v>
      </c>
      <c r="E160" s="192" t="s">
        <v>184</v>
      </c>
      <c r="F160" s="192" t="s">
        <v>686</v>
      </c>
      <c r="G160" s="179"/>
      <c r="H160" s="179"/>
      <c r="I160" s="182"/>
      <c r="J160" s="193">
        <f>BK160</f>
        <v>0</v>
      </c>
      <c r="K160" s="179"/>
      <c r="L160" s="184"/>
      <c r="M160" s="185"/>
      <c r="N160" s="186"/>
      <c r="O160" s="186"/>
      <c r="P160" s="187">
        <f>SUM(P161:P165)</f>
        <v>0</v>
      </c>
      <c r="Q160" s="186"/>
      <c r="R160" s="187">
        <f>SUM(R161:R165)</f>
        <v>0.7582500000000001</v>
      </c>
      <c r="S160" s="186"/>
      <c r="T160" s="188">
        <f>SUM(T161:T165)</f>
        <v>0</v>
      </c>
      <c r="AR160" s="189" t="s">
        <v>83</v>
      </c>
      <c r="AT160" s="190" t="s">
        <v>77</v>
      </c>
      <c r="AU160" s="190" t="s">
        <v>83</v>
      </c>
      <c r="AY160" s="189" t="s">
        <v>145</v>
      </c>
      <c r="BK160" s="191">
        <f>SUM(BK161:BK165)</f>
        <v>0</v>
      </c>
    </row>
    <row r="161" spans="2:65" s="1" customFormat="1" ht="51" customHeight="1">
      <c r="B161" s="41"/>
      <c r="C161" s="194" t="s">
        <v>250</v>
      </c>
      <c r="D161" s="194" t="s">
        <v>148</v>
      </c>
      <c r="E161" s="195" t="s">
        <v>687</v>
      </c>
      <c r="F161" s="196" t="s">
        <v>688</v>
      </c>
      <c r="G161" s="197" t="s">
        <v>162</v>
      </c>
      <c r="H161" s="198">
        <v>9</v>
      </c>
      <c r="I161" s="199"/>
      <c r="J161" s="200">
        <f>ROUND(I161*H161,2)</f>
        <v>0</v>
      </c>
      <c r="K161" s="196" t="s">
        <v>152</v>
      </c>
      <c r="L161" s="61"/>
      <c r="M161" s="201" t="s">
        <v>34</v>
      </c>
      <c r="N161" s="202" t="s">
        <v>50</v>
      </c>
      <c r="O161" s="42"/>
      <c r="P161" s="203">
        <f>O161*H161</f>
        <v>0</v>
      </c>
      <c r="Q161" s="203">
        <v>0.08425</v>
      </c>
      <c r="R161" s="203">
        <f>Q161*H161</f>
        <v>0.7582500000000001</v>
      </c>
      <c r="S161" s="203">
        <v>0</v>
      </c>
      <c r="T161" s="204">
        <f>S161*H161</f>
        <v>0</v>
      </c>
      <c r="AR161" s="23" t="s">
        <v>153</v>
      </c>
      <c r="AT161" s="23" t="s">
        <v>148</v>
      </c>
      <c r="AU161" s="23" t="s">
        <v>87</v>
      </c>
      <c r="AY161" s="23" t="s">
        <v>145</v>
      </c>
      <c r="BE161" s="205">
        <f>IF(N161="základní",J161,0)</f>
        <v>0</v>
      </c>
      <c r="BF161" s="205">
        <f>IF(N161="snížená",J161,0)</f>
        <v>0</v>
      </c>
      <c r="BG161" s="205">
        <f>IF(N161="zákl. přenesená",J161,0)</f>
        <v>0</v>
      </c>
      <c r="BH161" s="205">
        <f>IF(N161="sníž. přenesená",J161,0)</f>
        <v>0</v>
      </c>
      <c r="BI161" s="205">
        <f>IF(N161="nulová",J161,0)</f>
        <v>0</v>
      </c>
      <c r="BJ161" s="23" t="s">
        <v>87</v>
      </c>
      <c r="BK161" s="205">
        <f>ROUND(I161*H161,2)</f>
        <v>0</v>
      </c>
      <c r="BL161" s="23" t="s">
        <v>153</v>
      </c>
      <c r="BM161" s="23" t="s">
        <v>689</v>
      </c>
    </row>
    <row r="162" spans="2:47" s="1" customFormat="1" ht="121.5">
      <c r="B162" s="41"/>
      <c r="C162" s="63"/>
      <c r="D162" s="208" t="s">
        <v>170</v>
      </c>
      <c r="E162" s="63"/>
      <c r="F162" s="239" t="s">
        <v>690</v>
      </c>
      <c r="G162" s="63"/>
      <c r="H162" s="63"/>
      <c r="I162" s="165"/>
      <c r="J162" s="63"/>
      <c r="K162" s="63"/>
      <c r="L162" s="61"/>
      <c r="M162" s="240"/>
      <c r="N162" s="42"/>
      <c r="O162" s="42"/>
      <c r="P162" s="42"/>
      <c r="Q162" s="42"/>
      <c r="R162" s="42"/>
      <c r="S162" s="42"/>
      <c r="T162" s="78"/>
      <c r="AT162" s="23" t="s">
        <v>170</v>
      </c>
      <c r="AU162" s="23" t="s">
        <v>87</v>
      </c>
    </row>
    <row r="163" spans="2:51" s="11" customFormat="1" ht="13.5">
      <c r="B163" s="206"/>
      <c r="C163" s="207"/>
      <c r="D163" s="208" t="s">
        <v>155</v>
      </c>
      <c r="E163" s="209" t="s">
        <v>34</v>
      </c>
      <c r="F163" s="210" t="s">
        <v>204</v>
      </c>
      <c r="G163" s="207"/>
      <c r="H163" s="209" t="s">
        <v>34</v>
      </c>
      <c r="I163" s="211"/>
      <c r="J163" s="207"/>
      <c r="K163" s="207"/>
      <c r="L163" s="212"/>
      <c r="M163" s="213"/>
      <c r="N163" s="214"/>
      <c r="O163" s="214"/>
      <c r="P163" s="214"/>
      <c r="Q163" s="214"/>
      <c r="R163" s="214"/>
      <c r="S163" s="214"/>
      <c r="T163" s="215"/>
      <c r="AT163" s="216" t="s">
        <v>155</v>
      </c>
      <c r="AU163" s="216" t="s">
        <v>87</v>
      </c>
      <c r="AV163" s="11" t="s">
        <v>83</v>
      </c>
      <c r="AW163" s="11" t="s">
        <v>41</v>
      </c>
      <c r="AX163" s="11" t="s">
        <v>78</v>
      </c>
      <c r="AY163" s="216" t="s">
        <v>145</v>
      </c>
    </row>
    <row r="164" spans="2:51" s="12" customFormat="1" ht="13.5">
      <c r="B164" s="217"/>
      <c r="C164" s="218"/>
      <c r="D164" s="208" t="s">
        <v>155</v>
      </c>
      <c r="E164" s="219" t="s">
        <v>34</v>
      </c>
      <c r="F164" s="220" t="s">
        <v>610</v>
      </c>
      <c r="G164" s="218"/>
      <c r="H164" s="221">
        <v>9</v>
      </c>
      <c r="I164" s="222"/>
      <c r="J164" s="218"/>
      <c r="K164" s="218"/>
      <c r="L164" s="223"/>
      <c r="M164" s="224"/>
      <c r="N164" s="225"/>
      <c r="O164" s="225"/>
      <c r="P164" s="225"/>
      <c r="Q164" s="225"/>
      <c r="R164" s="225"/>
      <c r="S164" s="225"/>
      <c r="T164" s="226"/>
      <c r="AT164" s="227" t="s">
        <v>155</v>
      </c>
      <c r="AU164" s="227" t="s">
        <v>87</v>
      </c>
      <c r="AV164" s="12" t="s">
        <v>87</v>
      </c>
      <c r="AW164" s="12" t="s">
        <v>41</v>
      </c>
      <c r="AX164" s="12" t="s">
        <v>78</v>
      </c>
      <c r="AY164" s="227" t="s">
        <v>145</v>
      </c>
    </row>
    <row r="165" spans="2:51" s="13" customFormat="1" ht="13.5">
      <c r="B165" s="228"/>
      <c r="C165" s="229"/>
      <c r="D165" s="208" t="s">
        <v>155</v>
      </c>
      <c r="E165" s="230" t="s">
        <v>34</v>
      </c>
      <c r="F165" s="231" t="s">
        <v>158</v>
      </c>
      <c r="G165" s="229"/>
      <c r="H165" s="232">
        <v>9</v>
      </c>
      <c r="I165" s="233"/>
      <c r="J165" s="229"/>
      <c r="K165" s="229"/>
      <c r="L165" s="234"/>
      <c r="M165" s="235"/>
      <c r="N165" s="236"/>
      <c r="O165" s="236"/>
      <c r="P165" s="236"/>
      <c r="Q165" s="236"/>
      <c r="R165" s="236"/>
      <c r="S165" s="236"/>
      <c r="T165" s="237"/>
      <c r="AT165" s="238" t="s">
        <v>155</v>
      </c>
      <c r="AU165" s="238" t="s">
        <v>87</v>
      </c>
      <c r="AV165" s="13" t="s">
        <v>153</v>
      </c>
      <c r="AW165" s="13" t="s">
        <v>41</v>
      </c>
      <c r="AX165" s="13" t="s">
        <v>83</v>
      </c>
      <c r="AY165" s="238" t="s">
        <v>145</v>
      </c>
    </row>
    <row r="166" spans="2:63" s="10" customFormat="1" ht="29.85" customHeight="1">
      <c r="B166" s="178"/>
      <c r="C166" s="179"/>
      <c r="D166" s="180" t="s">
        <v>77</v>
      </c>
      <c r="E166" s="192" t="s">
        <v>178</v>
      </c>
      <c r="F166" s="192" t="s">
        <v>199</v>
      </c>
      <c r="G166" s="179"/>
      <c r="H166" s="179"/>
      <c r="I166" s="182"/>
      <c r="J166" s="193">
        <f>BK166</f>
        <v>0</v>
      </c>
      <c r="K166" s="179"/>
      <c r="L166" s="184"/>
      <c r="M166" s="185"/>
      <c r="N166" s="186"/>
      <c r="O166" s="186"/>
      <c r="P166" s="187">
        <f>SUM(P167:P201)</f>
        <v>0</v>
      </c>
      <c r="Q166" s="186"/>
      <c r="R166" s="187">
        <f>SUM(R167:R201)</f>
        <v>0.8650199999999999</v>
      </c>
      <c r="S166" s="186"/>
      <c r="T166" s="188">
        <f>SUM(T167:T201)</f>
        <v>0</v>
      </c>
      <c r="AR166" s="189" t="s">
        <v>83</v>
      </c>
      <c r="AT166" s="190" t="s">
        <v>77</v>
      </c>
      <c r="AU166" s="190" t="s">
        <v>83</v>
      </c>
      <c r="AY166" s="189" t="s">
        <v>145</v>
      </c>
      <c r="BK166" s="191">
        <f>SUM(BK167:BK201)</f>
        <v>0</v>
      </c>
    </row>
    <row r="167" spans="2:65" s="1" customFormat="1" ht="25.5" customHeight="1">
      <c r="B167" s="41"/>
      <c r="C167" s="194" t="s">
        <v>256</v>
      </c>
      <c r="D167" s="194" t="s">
        <v>148</v>
      </c>
      <c r="E167" s="195" t="s">
        <v>691</v>
      </c>
      <c r="F167" s="196" t="s">
        <v>692</v>
      </c>
      <c r="G167" s="197" t="s">
        <v>168</v>
      </c>
      <c r="H167" s="198">
        <v>8</v>
      </c>
      <c r="I167" s="199"/>
      <c r="J167" s="200">
        <f>ROUND(I167*H167,2)</f>
        <v>0</v>
      </c>
      <c r="K167" s="196" t="s">
        <v>152</v>
      </c>
      <c r="L167" s="61"/>
      <c r="M167" s="201" t="s">
        <v>34</v>
      </c>
      <c r="N167" s="202" t="s">
        <v>50</v>
      </c>
      <c r="O167" s="42"/>
      <c r="P167" s="203">
        <f>O167*H167</f>
        <v>0</v>
      </c>
      <c r="Q167" s="203">
        <v>0.00268</v>
      </c>
      <c r="R167" s="203">
        <f>Q167*H167</f>
        <v>0.02144</v>
      </c>
      <c r="S167" s="203">
        <v>0</v>
      </c>
      <c r="T167" s="204">
        <f>S167*H167</f>
        <v>0</v>
      </c>
      <c r="AR167" s="23" t="s">
        <v>153</v>
      </c>
      <c r="AT167" s="23" t="s">
        <v>148</v>
      </c>
      <c r="AU167" s="23" t="s">
        <v>87</v>
      </c>
      <c r="AY167" s="23" t="s">
        <v>145</v>
      </c>
      <c r="BE167" s="205">
        <f>IF(N167="základní",J167,0)</f>
        <v>0</v>
      </c>
      <c r="BF167" s="205">
        <f>IF(N167="snížená",J167,0)</f>
        <v>0</v>
      </c>
      <c r="BG167" s="205">
        <f>IF(N167="zákl. přenesená",J167,0)</f>
        <v>0</v>
      </c>
      <c r="BH167" s="205">
        <f>IF(N167="sníž. přenesená",J167,0)</f>
        <v>0</v>
      </c>
      <c r="BI167" s="205">
        <f>IF(N167="nulová",J167,0)</f>
        <v>0</v>
      </c>
      <c r="BJ167" s="23" t="s">
        <v>87</v>
      </c>
      <c r="BK167" s="205">
        <f>ROUND(I167*H167,2)</f>
        <v>0</v>
      </c>
      <c r="BL167" s="23" t="s">
        <v>153</v>
      </c>
      <c r="BM167" s="23" t="s">
        <v>693</v>
      </c>
    </row>
    <row r="168" spans="2:47" s="1" customFormat="1" ht="108">
      <c r="B168" s="41"/>
      <c r="C168" s="63"/>
      <c r="D168" s="208" t="s">
        <v>170</v>
      </c>
      <c r="E168" s="63"/>
      <c r="F168" s="239" t="s">
        <v>694</v>
      </c>
      <c r="G168" s="63"/>
      <c r="H168" s="63"/>
      <c r="I168" s="165"/>
      <c r="J168" s="63"/>
      <c r="K168" s="63"/>
      <c r="L168" s="61"/>
      <c r="M168" s="240"/>
      <c r="N168" s="42"/>
      <c r="O168" s="42"/>
      <c r="P168" s="42"/>
      <c r="Q168" s="42"/>
      <c r="R168" s="42"/>
      <c r="S168" s="42"/>
      <c r="T168" s="78"/>
      <c r="AT168" s="23" t="s">
        <v>170</v>
      </c>
      <c r="AU168" s="23" t="s">
        <v>87</v>
      </c>
    </row>
    <row r="169" spans="2:51" s="11" customFormat="1" ht="13.5">
      <c r="B169" s="206"/>
      <c r="C169" s="207"/>
      <c r="D169" s="208" t="s">
        <v>155</v>
      </c>
      <c r="E169" s="209" t="s">
        <v>34</v>
      </c>
      <c r="F169" s="210" t="s">
        <v>204</v>
      </c>
      <c r="G169" s="207"/>
      <c r="H169" s="209" t="s">
        <v>34</v>
      </c>
      <c r="I169" s="211"/>
      <c r="J169" s="207"/>
      <c r="K169" s="207"/>
      <c r="L169" s="212"/>
      <c r="M169" s="213"/>
      <c r="N169" s="214"/>
      <c r="O169" s="214"/>
      <c r="P169" s="214"/>
      <c r="Q169" s="214"/>
      <c r="R169" s="214"/>
      <c r="S169" s="214"/>
      <c r="T169" s="215"/>
      <c r="AT169" s="216" t="s">
        <v>155</v>
      </c>
      <c r="AU169" s="216" t="s">
        <v>87</v>
      </c>
      <c r="AV169" s="11" t="s">
        <v>83</v>
      </c>
      <c r="AW169" s="11" t="s">
        <v>41</v>
      </c>
      <c r="AX169" s="11" t="s">
        <v>78</v>
      </c>
      <c r="AY169" s="216" t="s">
        <v>145</v>
      </c>
    </row>
    <row r="170" spans="2:51" s="12" customFormat="1" ht="13.5">
      <c r="B170" s="217"/>
      <c r="C170" s="218"/>
      <c r="D170" s="208" t="s">
        <v>155</v>
      </c>
      <c r="E170" s="219" t="s">
        <v>34</v>
      </c>
      <c r="F170" s="220" t="s">
        <v>695</v>
      </c>
      <c r="G170" s="218"/>
      <c r="H170" s="221">
        <v>8</v>
      </c>
      <c r="I170" s="222"/>
      <c r="J170" s="218"/>
      <c r="K170" s="218"/>
      <c r="L170" s="223"/>
      <c r="M170" s="224"/>
      <c r="N170" s="225"/>
      <c r="O170" s="225"/>
      <c r="P170" s="225"/>
      <c r="Q170" s="225"/>
      <c r="R170" s="225"/>
      <c r="S170" s="225"/>
      <c r="T170" s="226"/>
      <c r="AT170" s="227" t="s">
        <v>155</v>
      </c>
      <c r="AU170" s="227" t="s">
        <v>87</v>
      </c>
      <c r="AV170" s="12" t="s">
        <v>87</v>
      </c>
      <c r="AW170" s="12" t="s">
        <v>41</v>
      </c>
      <c r="AX170" s="12" t="s">
        <v>78</v>
      </c>
      <c r="AY170" s="227" t="s">
        <v>145</v>
      </c>
    </row>
    <row r="171" spans="2:51" s="13" customFormat="1" ht="13.5">
      <c r="B171" s="228"/>
      <c r="C171" s="229"/>
      <c r="D171" s="208" t="s">
        <v>155</v>
      </c>
      <c r="E171" s="230" t="s">
        <v>34</v>
      </c>
      <c r="F171" s="231" t="s">
        <v>158</v>
      </c>
      <c r="G171" s="229"/>
      <c r="H171" s="232">
        <v>8</v>
      </c>
      <c r="I171" s="233"/>
      <c r="J171" s="229"/>
      <c r="K171" s="229"/>
      <c r="L171" s="234"/>
      <c r="M171" s="235"/>
      <c r="N171" s="236"/>
      <c r="O171" s="236"/>
      <c r="P171" s="236"/>
      <c r="Q171" s="236"/>
      <c r="R171" s="236"/>
      <c r="S171" s="236"/>
      <c r="T171" s="237"/>
      <c r="AT171" s="238" t="s">
        <v>155</v>
      </c>
      <c r="AU171" s="238" t="s">
        <v>87</v>
      </c>
      <c r="AV171" s="13" t="s">
        <v>153</v>
      </c>
      <c r="AW171" s="13" t="s">
        <v>41</v>
      </c>
      <c r="AX171" s="13" t="s">
        <v>83</v>
      </c>
      <c r="AY171" s="238" t="s">
        <v>145</v>
      </c>
    </row>
    <row r="172" spans="2:65" s="1" customFormat="1" ht="25.5" customHeight="1">
      <c r="B172" s="41"/>
      <c r="C172" s="194" t="s">
        <v>10</v>
      </c>
      <c r="D172" s="194" t="s">
        <v>148</v>
      </c>
      <c r="E172" s="195" t="s">
        <v>696</v>
      </c>
      <c r="F172" s="196" t="s">
        <v>697</v>
      </c>
      <c r="G172" s="197" t="s">
        <v>168</v>
      </c>
      <c r="H172" s="198">
        <v>5</v>
      </c>
      <c r="I172" s="199"/>
      <c r="J172" s="200">
        <f>ROUND(I172*H172,2)</f>
        <v>0</v>
      </c>
      <c r="K172" s="196" t="s">
        <v>152</v>
      </c>
      <c r="L172" s="61"/>
      <c r="M172" s="201" t="s">
        <v>34</v>
      </c>
      <c r="N172" s="202" t="s">
        <v>50</v>
      </c>
      <c r="O172" s="42"/>
      <c r="P172" s="203">
        <f>O172*H172</f>
        <v>0</v>
      </c>
      <c r="Q172" s="203">
        <v>0.00427</v>
      </c>
      <c r="R172" s="203">
        <f>Q172*H172</f>
        <v>0.02135</v>
      </c>
      <c r="S172" s="203">
        <v>0</v>
      </c>
      <c r="T172" s="204">
        <f>S172*H172</f>
        <v>0</v>
      </c>
      <c r="AR172" s="23" t="s">
        <v>153</v>
      </c>
      <c r="AT172" s="23" t="s">
        <v>148</v>
      </c>
      <c r="AU172" s="23" t="s">
        <v>87</v>
      </c>
      <c r="AY172" s="23" t="s">
        <v>145</v>
      </c>
      <c r="BE172" s="205">
        <f>IF(N172="základní",J172,0)</f>
        <v>0</v>
      </c>
      <c r="BF172" s="205">
        <f>IF(N172="snížená",J172,0)</f>
        <v>0</v>
      </c>
      <c r="BG172" s="205">
        <f>IF(N172="zákl. přenesená",J172,0)</f>
        <v>0</v>
      </c>
      <c r="BH172" s="205">
        <f>IF(N172="sníž. přenesená",J172,0)</f>
        <v>0</v>
      </c>
      <c r="BI172" s="205">
        <f>IF(N172="nulová",J172,0)</f>
        <v>0</v>
      </c>
      <c r="BJ172" s="23" t="s">
        <v>87</v>
      </c>
      <c r="BK172" s="205">
        <f>ROUND(I172*H172,2)</f>
        <v>0</v>
      </c>
      <c r="BL172" s="23" t="s">
        <v>153</v>
      </c>
      <c r="BM172" s="23" t="s">
        <v>698</v>
      </c>
    </row>
    <row r="173" spans="2:47" s="1" customFormat="1" ht="108">
      <c r="B173" s="41"/>
      <c r="C173" s="63"/>
      <c r="D173" s="208" t="s">
        <v>170</v>
      </c>
      <c r="E173" s="63"/>
      <c r="F173" s="239" t="s">
        <v>694</v>
      </c>
      <c r="G173" s="63"/>
      <c r="H173" s="63"/>
      <c r="I173" s="165"/>
      <c r="J173" s="63"/>
      <c r="K173" s="63"/>
      <c r="L173" s="61"/>
      <c r="M173" s="240"/>
      <c r="N173" s="42"/>
      <c r="O173" s="42"/>
      <c r="P173" s="42"/>
      <c r="Q173" s="42"/>
      <c r="R173" s="42"/>
      <c r="S173" s="42"/>
      <c r="T173" s="78"/>
      <c r="AT173" s="23" t="s">
        <v>170</v>
      </c>
      <c r="AU173" s="23" t="s">
        <v>87</v>
      </c>
    </row>
    <row r="174" spans="2:51" s="11" customFormat="1" ht="13.5">
      <c r="B174" s="206"/>
      <c r="C174" s="207"/>
      <c r="D174" s="208" t="s">
        <v>155</v>
      </c>
      <c r="E174" s="209" t="s">
        <v>34</v>
      </c>
      <c r="F174" s="210" t="s">
        <v>204</v>
      </c>
      <c r="G174" s="207"/>
      <c r="H174" s="209" t="s">
        <v>34</v>
      </c>
      <c r="I174" s="211"/>
      <c r="J174" s="207"/>
      <c r="K174" s="207"/>
      <c r="L174" s="212"/>
      <c r="M174" s="213"/>
      <c r="N174" s="214"/>
      <c r="O174" s="214"/>
      <c r="P174" s="214"/>
      <c r="Q174" s="214"/>
      <c r="R174" s="214"/>
      <c r="S174" s="214"/>
      <c r="T174" s="215"/>
      <c r="AT174" s="216" t="s">
        <v>155</v>
      </c>
      <c r="AU174" s="216" t="s">
        <v>87</v>
      </c>
      <c r="AV174" s="11" t="s">
        <v>83</v>
      </c>
      <c r="AW174" s="11" t="s">
        <v>41</v>
      </c>
      <c r="AX174" s="11" t="s">
        <v>78</v>
      </c>
      <c r="AY174" s="216" t="s">
        <v>145</v>
      </c>
    </row>
    <row r="175" spans="2:51" s="12" customFormat="1" ht="13.5">
      <c r="B175" s="217"/>
      <c r="C175" s="218"/>
      <c r="D175" s="208" t="s">
        <v>155</v>
      </c>
      <c r="E175" s="219" t="s">
        <v>34</v>
      </c>
      <c r="F175" s="220" t="s">
        <v>699</v>
      </c>
      <c r="G175" s="218"/>
      <c r="H175" s="221">
        <v>5</v>
      </c>
      <c r="I175" s="222"/>
      <c r="J175" s="218"/>
      <c r="K175" s="218"/>
      <c r="L175" s="223"/>
      <c r="M175" s="224"/>
      <c r="N175" s="225"/>
      <c r="O175" s="225"/>
      <c r="P175" s="225"/>
      <c r="Q175" s="225"/>
      <c r="R175" s="225"/>
      <c r="S175" s="225"/>
      <c r="T175" s="226"/>
      <c r="AT175" s="227" t="s">
        <v>155</v>
      </c>
      <c r="AU175" s="227" t="s">
        <v>87</v>
      </c>
      <c r="AV175" s="12" t="s">
        <v>87</v>
      </c>
      <c r="AW175" s="12" t="s">
        <v>41</v>
      </c>
      <c r="AX175" s="12" t="s">
        <v>78</v>
      </c>
      <c r="AY175" s="227" t="s">
        <v>145</v>
      </c>
    </row>
    <row r="176" spans="2:51" s="13" customFormat="1" ht="13.5">
      <c r="B176" s="228"/>
      <c r="C176" s="229"/>
      <c r="D176" s="208" t="s">
        <v>155</v>
      </c>
      <c r="E176" s="230" t="s">
        <v>34</v>
      </c>
      <c r="F176" s="231" t="s">
        <v>158</v>
      </c>
      <c r="G176" s="229"/>
      <c r="H176" s="232">
        <v>5</v>
      </c>
      <c r="I176" s="233"/>
      <c r="J176" s="229"/>
      <c r="K176" s="229"/>
      <c r="L176" s="234"/>
      <c r="M176" s="235"/>
      <c r="N176" s="236"/>
      <c r="O176" s="236"/>
      <c r="P176" s="236"/>
      <c r="Q176" s="236"/>
      <c r="R176" s="236"/>
      <c r="S176" s="236"/>
      <c r="T176" s="237"/>
      <c r="AT176" s="238" t="s">
        <v>155</v>
      </c>
      <c r="AU176" s="238" t="s">
        <v>87</v>
      </c>
      <c r="AV176" s="13" t="s">
        <v>153</v>
      </c>
      <c r="AW176" s="13" t="s">
        <v>41</v>
      </c>
      <c r="AX176" s="13" t="s">
        <v>83</v>
      </c>
      <c r="AY176" s="238" t="s">
        <v>145</v>
      </c>
    </row>
    <row r="177" spans="2:65" s="1" customFormat="1" ht="25.5" customHeight="1">
      <c r="B177" s="41"/>
      <c r="C177" s="194" t="s">
        <v>265</v>
      </c>
      <c r="D177" s="194" t="s">
        <v>148</v>
      </c>
      <c r="E177" s="195" t="s">
        <v>700</v>
      </c>
      <c r="F177" s="196" t="s">
        <v>701</v>
      </c>
      <c r="G177" s="197" t="s">
        <v>151</v>
      </c>
      <c r="H177" s="198">
        <v>1</v>
      </c>
      <c r="I177" s="199"/>
      <c r="J177" s="200">
        <f>ROUND(I177*H177,2)</f>
        <v>0</v>
      </c>
      <c r="K177" s="196" t="s">
        <v>152</v>
      </c>
      <c r="L177" s="61"/>
      <c r="M177" s="201" t="s">
        <v>34</v>
      </c>
      <c r="N177" s="202" t="s">
        <v>50</v>
      </c>
      <c r="O177" s="42"/>
      <c r="P177" s="203">
        <f>O177*H177</f>
        <v>0</v>
      </c>
      <c r="Q177" s="203">
        <v>0.1056</v>
      </c>
      <c r="R177" s="203">
        <f>Q177*H177</f>
        <v>0.1056</v>
      </c>
      <c r="S177" s="203">
        <v>0</v>
      </c>
      <c r="T177" s="204">
        <f>S177*H177</f>
        <v>0</v>
      </c>
      <c r="AR177" s="23" t="s">
        <v>153</v>
      </c>
      <c r="AT177" s="23" t="s">
        <v>148</v>
      </c>
      <c r="AU177" s="23" t="s">
        <v>87</v>
      </c>
      <c r="AY177" s="23" t="s">
        <v>145</v>
      </c>
      <c r="BE177" s="205">
        <f>IF(N177="základní",J177,0)</f>
        <v>0</v>
      </c>
      <c r="BF177" s="205">
        <f>IF(N177="snížená",J177,0)</f>
        <v>0</v>
      </c>
      <c r="BG177" s="205">
        <f>IF(N177="zákl. přenesená",J177,0)</f>
        <v>0</v>
      </c>
      <c r="BH177" s="205">
        <f>IF(N177="sníž. přenesená",J177,0)</f>
        <v>0</v>
      </c>
      <c r="BI177" s="205">
        <f>IF(N177="nulová",J177,0)</f>
        <v>0</v>
      </c>
      <c r="BJ177" s="23" t="s">
        <v>87</v>
      </c>
      <c r="BK177" s="205">
        <f>ROUND(I177*H177,2)</f>
        <v>0</v>
      </c>
      <c r="BL177" s="23" t="s">
        <v>153</v>
      </c>
      <c r="BM177" s="23" t="s">
        <v>702</v>
      </c>
    </row>
    <row r="178" spans="2:47" s="1" customFormat="1" ht="81">
      <c r="B178" s="41"/>
      <c r="C178" s="63"/>
      <c r="D178" s="208" t="s">
        <v>170</v>
      </c>
      <c r="E178" s="63"/>
      <c r="F178" s="239" t="s">
        <v>703</v>
      </c>
      <c r="G178" s="63"/>
      <c r="H178" s="63"/>
      <c r="I178" s="165"/>
      <c r="J178" s="63"/>
      <c r="K178" s="63"/>
      <c r="L178" s="61"/>
      <c r="M178" s="240"/>
      <c r="N178" s="42"/>
      <c r="O178" s="42"/>
      <c r="P178" s="42"/>
      <c r="Q178" s="42"/>
      <c r="R178" s="42"/>
      <c r="S178" s="42"/>
      <c r="T178" s="78"/>
      <c r="AT178" s="23" t="s">
        <v>170</v>
      </c>
      <c r="AU178" s="23" t="s">
        <v>87</v>
      </c>
    </row>
    <row r="179" spans="2:51" s="11" customFormat="1" ht="13.5">
      <c r="B179" s="206"/>
      <c r="C179" s="207"/>
      <c r="D179" s="208" t="s">
        <v>155</v>
      </c>
      <c r="E179" s="209" t="s">
        <v>34</v>
      </c>
      <c r="F179" s="210" t="s">
        <v>204</v>
      </c>
      <c r="G179" s="207"/>
      <c r="H179" s="209" t="s">
        <v>34</v>
      </c>
      <c r="I179" s="211"/>
      <c r="J179" s="207"/>
      <c r="K179" s="207"/>
      <c r="L179" s="212"/>
      <c r="M179" s="213"/>
      <c r="N179" s="214"/>
      <c r="O179" s="214"/>
      <c r="P179" s="214"/>
      <c r="Q179" s="214"/>
      <c r="R179" s="214"/>
      <c r="S179" s="214"/>
      <c r="T179" s="215"/>
      <c r="AT179" s="216" t="s">
        <v>155</v>
      </c>
      <c r="AU179" s="216" t="s">
        <v>87</v>
      </c>
      <c r="AV179" s="11" t="s">
        <v>83</v>
      </c>
      <c r="AW179" s="11" t="s">
        <v>41</v>
      </c>
      <c r="AX179" s="11" t="s">
        <v>78</v>
      </c>
      <c r="AY179" s="216" t="s">
        <v>145</v>
      </c>
    </row>
    <row r="180" spans="2:51" s="12" customFormat="1" ht="13.5">
      <c r="B180" s="217"/>
      <c r="C180" s="218"/>
      <c r="D180" s="208" t="s">
        <v>155</v>
      </c>
      <c r="E180" s="219" t="s">
        <v>34</v>
      </c>
      <c r="F180" s="220" t="s">
        <v>83</v>
      </c>
      <c r="G180" s="218"/>
      <c r="H180" s="221">
        <v>1</v>
      </c>
      <c r="I180" s="222"/>
      <c r="J180" s="218"/>
      <c r="K180" s="218"/>
      <c r="L180" s="223"/>
      <c r="M180" s="224"/>
      <c r="N180" s="225"/>
      <c r="O180" s="225"/>
      <c r="P180" s="225"/>
      <c r="Q180" s="225"/>
      <c r="R180" s="225"/>
      <c r="S180" s="225"/>
      <c r="T180" s="226"/>
      <c r="AT180" s="227" t="s">
        <v>155</v>
      </c>
      <c r="AU180" s="227" t="s">
        <v>87</v>
      </c>
      <c r="AV180" s="12" t="s">
        <v>87</v>
      </c>
      <c r="AW180" s="12" t="s">
        <v>41</v>
      </c>
      <c r="AX180" s="12" t="s">
        <v>78</v>
      </c>
      <c r="AY180" s="227" t="s">
        <v>145</v>
      </c>
    </row>
    <row r="181" spans="2:51" s="13" customFormat="1" ht="13.5">
      <c r="B181" s="228"/>
      <c r="C181" s="229"/>
      <c r="D181" s="208" t="s">
        <v>155</v>
      </c>
      <c r="E181" s="230" t="s">
        <v>34</v>
      </c>
      <c r="F181" s="231" t="s">
        <v>158</v>
      </c>
      <c r="G181" s="229"/>
      <c r="H181" s="232">
        <v>1</v>
      </c>
      <c r="I181" s="233"/>
      <c r="J181" s="229"/>
      <c r="K181" s="229"/>
      <c r="L181" s="234"/>
      <c r="M181" s="235"/>
      <c r="N181" s="236"/>
      <c r="O181" s="236"/>
      <c r="P181" s="236"/>
      <c r="Q181" s="236"/>
      <c r="R181" s="236"/>
      <c r="S181" s="236"/>
      <c r="T181" s="237"/>
      <c r="AT181" s="238" t="s">
        <v>155</v>
      </c>
      <c r="AU181" s="238" t="s">
        <v>87</v>
      </c>
      <c r="AV181" s="13" t="s">
        <v>153</v>
      </c>
      <c r="AW181" s="13" t="s">
        <v>41</v>
      </c>
      <c r="AX181" s="13" t="s">
        <v>83</v>
      </c>
      <c r="AY181" s="238" t="s">
        <v>145</v>
      </c>
    </row>
    <row r="182" spans="2:65" s="1" customFormat="1" ht="25.5" customHeight="1">
      <c r="B182" s="41"/>
      <c r="C182" s="194" t="s">
        <v>157</v>
      </c>
      <c r="D182" s="194" t="s">
        <v>148</v>
      </c>
      <c r="E182" s="195" t="s">
        <v>704</v>
      </c>
      <c r="F182" s="196" t="s">
        <v>705</v>
      </c>
      <c r="G182" s="197" t="s">
        <v>151</v>
      </c>
      <c r="H182" s="198">
        <v>1</v>
      </c>
      <c r="I182" s="199"/>
      <c r="J182" s="200">
        <f>ROUND(I182*H182,2)</f>
        <v>0</v>
      </c>
      <c r="K182" s="196" t="s">
        <v>152</v>
      </c>
      <c r="L182" s="61"/>
      <c r="M182" s="201" t="s">
        <v>34</v>
      </c>
      <c r="N182" s="202" t="s">
        <v>50</v>
      </c>
      <c r="O182" s="42"/>
      <c r="P182" s="203">
        <f>O182*H182</f>
        <v>0</v>
      </c>
      <c r="Q182" s="203">
        <v>0.10661</v>
      </c>
      <c r="R182" s="203">
        <f>Q182*H182</f>
        <v>0.10661</v>
      </c>
      <c r="S182" s="203">
        <v>0</v>
      </c>
      <c r="T182" s="204">
        <f>S182*H182</f>
        <v>0</v>
      </c>
      <c r="AR182" s="23" t="s">
        <v>153</v>
      </c>
      <c r="AT182" s="23" t="s">
        <v>148</v>
      </c>
      <c r="AU182" s="23" t="s">
        <v>87</v>
      </c>
      <c r="AY182" s="23" t="s">
        <v>145</v>
      </c>
      <c r="BE182" s="205">
        <f>IF(N182="základní",J182,0)</f>
        <v>0</v>
      </c>
      <c r="BF182" s="205">
        <f>IF(N182="snížená",J182,0)</f>
        <v>0</v>
      </c>
      <c r="BG182" s="205">
        <f>IF(N182="zákl. přenesená",J182,0)</f>
        <v>0</v>
      </c>
      <c r="BH182" s="205">
        <f>IF(N182="sníž. přenesená",J182,0)</f>
        <v>0</v>
      </c>
      <c r="BI182" s="205">
        <f>IF(N182="nulová",J182,0)</f>
        <v>0</v>
      </c>
      <c r="BJ182" s="23" t="s">
        <v>87</v>
      </c>
      <c r="BK182" s="205">
        <f>ROUND(I182*H182,2)</f>
        <v>0</v>
      </c>
      <c r="BL182" s="23" t="s">
        <v>153</v>
      </c>
      <c r="BM182" s="23" t="s">
        <v>706</v>
      </c>
    </row>
    <row r="183" spans="2:47" s="1" customFormat="1" ht="81">
      <c r="B183" s="41"/>
      <c r="C183" s="63"/>
      <c r="D183" s="208" t="s">
        <v>170</v>
      </c>
      <c r="E183" s="63"/>
      <c r="F183" s="239" t="s">
        <v>703</v>
      </c>
      <c r="G183" s="63"/>
      <c r="H183" s="63"/>
      <c r="I183" s="165"/>
      <c r="J183" s="63"/>
      <c r="K183" s="63"/>
      <c r="L183" s="61"/>
      <c r="M183" s="240"/>
      <c r="N183" s="42"/>
      <c r="O183" s="42"/>
      <c r="P183" s="42"/>
      <c r="Q183" s="42"/>
      <c r="R183" s="42"/>
      <c r="S183" s="42"/>
      <c r="T183" s="78"/>
      <c r="AT183" s="23" t="s">
        <v>170</v>
      </c>
      <c r="AU183" s="23" t="s">
        <v>87</v>
      </c>
    </row>
    <row r="184" spans="2:51" s="11" customFormat="1" ht="13.5">
      <c r="B184" s="206"/>
      <c r="C184" s="207"/>
      <c r="D184" s="208" t="s">
        <v>155</v>
      </c>
      <c r="E184" s="209" t="s">
        <v>34</v>
      </c>
      <c r="F184" s="210" t="s">
        <v>204</v>
      </c>
      <c r="G184" s="207"/>
      <c r="H184" s="209" t="s">
        <v>34</v>
      </c>
      <c r="I184" s="211"/>
      <c r="J184" s="207"/>
      <c r="K184" s="207"/>
      <c r="L184" s="212"/>
      <c r="M184" s="213"/>
      <c r="N184" s="214"/>
      <c r="O184" s="214"/>
      <c r="P184" s="214"/>
      <c r="Q184" s="214"/>
      <c r="R184" s="214"/>
      <c r="S184" s="214"/>
      <c r="T184" s="215"/>
      <c r="AT184" s="216" t="s">
        <v>155</v>
      </c>
      <c r="AU184" s="216" t="s">
        <v>87</v>
      </c>
      <c r="AV184" s="11" t="s">
        <v>83</v>
      </c>
      <c r="AW184" s="11" t="s">
        <v>41</v>
      </c>
      <c r="AX184" s="11" t="s">
        <v>78</v>
      </c>
      <c r="AY184" s="216" t="s">
        <v>145</v>
      </c>
    </row>
    <row r="185" spans="2:51" s="12" customFormat="1" ht="13.5">
      <c r="B185" s="217"/>
      <c r="C185" s="218"/>
      <c r="D185" s="208" t="s">
        <v>155</v>
      </c>
      <c r="E185" s="219" t="s">
        <v>34</v>
      </c>
      <c r="F185" s="220" t="s">
        <v>83</v>
      </c>
      <c r="G185" s="218"/>
      <c r="H185" s="221">
        <v>1</v>
      </c>
      <c r="I185" s="222"/>
      <c r="J185" s="218"/>
      <c r="K185" s="218"/>
      <c r="L185" s="223"/>
      <c r="M185" s="224"/>
      <c r="N185" s="225"/>
      <c r="O185" s="225"/>
      <c r="P185" s="225"/>
      <c r="Q185" s="225"/>
      <c r="R185" s="225"/>
      <c r="S185" s="225"/>
      <c r="T185" s="226"/>
      <c r="AT185" s="227" t="s">
        <v>155</v>
      </c>
      <c r="AU185" s="227" t="s">
        <v>87</v>
      </c>
      <c r="AV185" s="12" t="s">
        <v>87</v>
      </c>
      <c r="AW185" s="12" t="s">
        <v>41</v>
      </c>
      <c r="AX185" s="12" t="s">
        <v>78</v>
      </c>
      <c r="AY185" s="227" t="s">
        <v>145</v>
      </c>
    </row>
    <row r="186" spans="2:51" s="13" customFormat="1" ht="13.5">
      <c r="B186" s="228"/>
      <c r="C186" s="229"/>
      <c r="D186" s="208" t="s">
        <v>155</v>
      </c>
      <c r="E186" s="230" t="s">
        <v>34</v>
      </c>
      <c r="F186" s="231" t="s">
        <v>158</v>
      </c>
      <c r="G186" s="229"/>
      <c r="H186" s="232">
        <v>1</v>
      </c>
      <c r="I186" s="233"/>
      <c r="J186" s="229"/>
      <c r="K186" s="229"/>
      <c r="L186" s="234"/>
      <c r="M186" s="235"/>
      <c r="N186" s="236"/>
      <c r="O186" s="236"/>
      <c r="P186" s="236"/>
      <c r="Q186" s="236"/>
      <c r="R186" s="236"/>
      <c r="S186" s="236"/>
      <c r="T186" s="237"/>
      <c r="AT186" s="238" t="s">
        <v>155</v>
      </c>
      <c r="AU186" s="238" t="s">
        <v>87</v>
      </c>
      <c r="AV186" s="13" t="s">
        <v>153</v>
      </c>
      <c r="AW186" s="13" t="s">
        <v>41</v>
      </c>
      <c r="AX186" s="13" t="s">
        <v>83</v>
      </c>
      <c r="AY186" s="238" t="s">
        <v>145</v>
      </c>
    </row>
    <row r="187" spans="2:65" s="1" customFormat="1" ht="25.5" customHeight="1">
      <c r="B187" s="41"/>
      <c r="C187" s="194" t="s">
        <v>273</v>
      </c>
      <c r="D187" s="194" t="s">
        <v>148</v>
      </c>
      <c r="E187" s="195" t="s">
        <v>707</v>
      </c>
      <c r="F187" s="196" t="s">
        <v>708</v>
      </c>
      <c r="G187" s="197" t="s">
        <v>151</v>
      </c>
      <c r="H187" s="198">
        <v>2</v>
      </c>
      <c r="I187" s="199"/>
      <c r="J187" s="200">
        <f>ROUND(I187*H187,2)</f>
        <v>0</v>
      </c>
      <c r="K187" s="196" t="s">
        <v>152</v>
      </c>
      <c r="L187" s="61"/>
      <c r="M187" s="201" t="s">
        <v>34</v>
      </c>
      <c r="N187" s="202" t="s">
        <v>50</v>
      </c>
      <c r="O187" s="42"/>
      <c r="P187" s="203">
        <f>O187*H187</f>
        <v>0</v>
      </c>
      <c r="Q187" s="203">
        <v>0.04848</v>
      </c>
      <c r="R187" s="203">
        <f>Q187*H187</f>
        <v>0.09696</v>
      </c>
      <c r="S187" s="203">
        <v>0</v>
      </c>
      <c r="T187" s="204">
        <f>S187*H187</f>
        <v>0</v>
      </c>
      <c r="AR187" s="23" t="s">
        <v>153</v>
      </c>
      <c r="AT187" s="23" t="s">
        <v>148</v>
      </c>
      <c r="AU187" s="23" t="s">
        <v>87</v>
      </c>
      <c r="AY187" s="23" t="s">
        <v>145</v>
      </c>
      <c r="BE187" s="205">
        <f>IF(N187="základní",J187,0)</f>
        <v>0</v>
      </c>
      <c r="BF187" s="205">
        <f>IF(N187="snížená",J187,0)</f>
        <v>0</v>
      </c>
      <c r="BG187" s="205">
        <f>IF(N187="zákl. přenesená",J187,0)</f>
        <v>0</v>
      </c>
      <c r="BH187" s="205">
        <f>IF(N187="sníž. přenesená",J187,0)</f>
        <v>0</v>
      </c>
      <c r="BI187" s="205">
        <f>IF(N187="nulová",J187,0)</f>
        <v>0</v>
      </c>
      <c r="BJ187" s="23" t="s">
        <v>87</v>
      </c>
      <c r="BK187" s="205">
        <f>ROUND(I187*H187,2)</f>
        <v>0</v>
      </c>
      <c r="BL187" s="23" t="s">
        <v>153</v>
      </c>
      <c r="BM187" s="23" t="s">
        <v>709</v>
      </c>
    </row>
    <row r="188" spans="2:47" s="1" customFormat="1" ht="81">
      <c r="B188" s="41"/>
      <c r="C188" s="63"/>
      <c r="D188" s="208" t="s">
        <v>170</v>
      </c>
      <c r="E188" s="63"/>
      <c r="F188" s="239" t="s">
        <v>703</v>
      </c>
      <c r="G188" s="63"/>
      <c r="H188" s="63"/>
      <c r="I188" s="165"/>
      <c r="J188" s="63"/>
      <c r="K188" s="63"/>
      <c r="L188" s="61"/>
      <c r="M188" s="240"/>
      <c r="N188" s="42"/>
      <c r="O188" s="42"/>
      <c r="P188" s="42"/>
      <c r="Q188" s="42"/>
      <c r="R188" s="42"/>
      <c r="S188" s="42"/>
      <c r="T188" s="78"/>
      <c r="AT188" s="23" t="s">
        <v>170</v>
      </c>
      <c r="AU188" s="23" t="s">
        <v>87</v>
      </c>
    </row>
    <row r="189" spans="2:51" s="11" customFormat="1" ht="13.5">
      <c r="B189" s="206"/>
      <c r="C189" s="207"/>
      <c r="D189" s="208" t="s">
        <v>155</v>
      </c>
      <c r="E189" s="209" t="s">
        <v>34</v>
      </c>
      <c r="F189" s="210" t="s">
        <v>204</v>
      </c>
      <c r="G189" s="207"/>
      <c r="H189" s="209" t="s">
        <v>34</v>
      </c>
      <c r="I189" s="211"/>
      <c r="J189" s="207"/>
      <c r="K189" s="207"/>
      <c r="L189" s="212"/>
      <c r="M189" s="213"/>
      <c r="N189" s="214"/>
      <c r="O189" s="214"/>
      <c r="P189" s="214"/>
      <c r="Q189" s="214"/>
      <c r="R189" s="214"/>
      <c r="S189" s="214"/>
      <c r="T189" s="215"/>
      <c r="AT189" s="216" t="s">
        <v>155</v>
      </c>
      <c r="AU189" s="216" t="s">
        <v>87</v>
      </c>
      <c r="AV189" s="11" t="s">
        <v>83</v>
      </c>
      <c r="AW189" s="11" t="s">
        <v>41</v>
      </c>
      <c r="AX189" s="11" t="s">
        <v>78</v>
      </c>
      <c r="AY189" s="216" t="s">
        <v>145</v>
      </c>
    </row>
    <row r="190" spans="2:51" s="12" customFormat="1" ht="13.5">
      <c r="B190" s="217"/>
      <c r="C190" s="218"/>
      <c r="D190" s="208" t="s">
        <v>155</v>
      </c>
      <c r="E190" s="219" t="s">
        <v>34</v>
      </c>
      <c r="F190" s="220" t="s">
        <v>87</v>
      </c>
      <c r="G190" s="218"/>
      <c r="H190" s="221">
        <v>2</v>
      </c>
      <c r="I190" s="222"/>
      <c r="J190" s="218"/>
      <c r="K190" s="218"/>
      <c r="L190" s="223"/>
      <c r="M190" s="224"/>
      <c r="N190" s="225"/>
      <c r="O190" s="225"/>
      <c r="P190" s="225"/>
      <c r="Q190" s="225"/>
      <c r="R190" s="225"/>
      <c r="S190" s="225"/>
      <c r="T190" s="226"/>
      <c r="AT190" s="227" t="s">
        <v>155</v>
      </c>
      <c r="AU190" s="227" t="s">
        <v>87</v>
      </c>
      <c r="AV190" s="12" t="s">
        <v>87</v>
      </c>
      <c r="AW190" s="12" t="s">
        <v>41</v>
      </c>
      <c r="AX190" s="12" t="s">
        <v>78</v>
      </c>
      <c r="AY190" s="227" t="s">
        <v>145</v>
      </c>
    </row>
    <row r="191" spans="2:51" s="13" customFormat="1" ht="13.5">
      <c r="B191" s="228"/>
      <c r="C191" s="229"/>
      <c r="D191" s="208" t="s">
        <v>155</v>
      </c>
      <c r="E191" s="230" t="s">
        <v>34</v>
      </c>
      <c r="F191" s="231" t="s">
        <v>158</v>
      </c>
      <c r="G191" s="229"/>
      <c r="H191" s="232">
        <v>2</v>
      </c>
      <c r="I191" s="233"/>
      <c r="J191" s="229"/>
      <c r="K191" s="229"/>
      <c r="L191" s="234"/>
      <c r="M191" s="235"/>
      <c r="N191" s="236"/>
      <c r="O191" s="236"/>
      <c r="P191" s="236"/>
      <c r="Q191" s="236"/>
      <c r="R191" s="236"/>
      <c r="S191" s="236"/>
      <c r="T191" s="237"/>
      <c r="AT191" s="238" t="s">
        <v>155</v>
      </c>
      <c r="AU191" s="238" t="s">
        <v>87</v>
      </c>
      <c r="AV191" s="13" t="s">
        <v>153</v>
      </c>
      <c r="AW191" s="13" t="s">
        <v>41</v>
      </c>
      <c r="AX191" s="13" t="s">
        <v>83</v>
      </c>
      <c r="AY191" s="238" t="s">
        <v>145</v>
      </c>
    </row>
    <row r="192" spans="2:65" s="1" customFormat="1" ht="25.5" customHeight="1">
      <c r="B192" s="41"/>
      <c r="C192" s="194" t="s">
        <v>277</v>
      </c>
      <c r="D192" s="194" t="s">
        <v>148</v>
      </c>
      <c r="E192" s="195" t="s">
        <v>710</v>
      </c>
      <c r="F192" s="196" t="s">
        <v>711</v>
      </c>
      <c r="G192" s="197" t="s">
        <v>151</v>
      </c>
      <c r="H192" s="198">
        <v>2</v>
      </c>
      <c r="I192" s="199"/>
      <c r="J192" s="200">
        <f>ROUND(I192*H192,2)</f>
        <v>0</v>
      </c>
      <c r="K192" s="196" t="s">
        <v>152</v>
      </c>
      <c r="L192" s="61"/>
      <c r="M192" s="201" t="s">
        <v>34</v>
      </c>
      <c r="N192" s="202" t="s">
        <v>50</v>
      </c>
      <c r="O192" s="42"/>
      <c r="P192" s="203">
        <f>O192*H192</f>
        <v>0</v>
      </c>
      <c r="Q192" s="203">
        <v>0</v>
      </c>
      <c r="R192" s="203">
        <f>Q192*H192</f>
        <v>0</v>
      </c>
      <c r="S192" s="203">
        <v>0</v>
      </c>
      <c r="T192" s="204">
        <f>S192*H192</f>
        <v>0</v>
      </c>
      <c r="AR192" s="23" t="s">
        <v>153</v>
      </c>
      <c r="AT192" s="23" t="s">
        <v>148</v>
      </c>
      <c r="AU192" s="23" t="s">
        <v>87</v>
      </c>
      <c r="AY192" s="23" t="s">
        <v>145</v>
      </c>
      <c r="BE192" s="205">
        <f>IF(N192="základní",J192,0)</f>
        <v>0</v>
      </c>
      <c r="BF192" s="205">
        <f>IF(N192="snížená",J192,0)</f>
        <v>0</v>
      </c>
      <c r="BG192" s="205">
        <f>IF(N192="zákl. přenesená",J192,0)</f>
        <v>0</v>
      </c>
      <c r="BH192" s="205">
        <f>IF(N192="sníž. přenesená",J192,0)</f>
        <v>0</v>
      </c>
      <c r="BI192" s="205">
        <f>IF(N192="nulová",J192,0)</f>
        <v>0</v>
      </c>
      <c r="BJ192" s="23" t="s">
        <v>87</v>
      </c>
      <c r="BK192" s="205">
        <f>ROUND(I192*H192,2)</f>
        <v>0</v>
      </c>
      <c r="BL192" s="23" t="s">
        <v>153</v>
      </c>
      <c r="BM192" s="23" t="s">
        <v>712</v>
      </c>
    </row>
    <row r="193" spans="2:47" s="1" customFormat="1" ht="81">
      <c r="B193" s="41"/>
      <c r="C193" s="63"/>
      <c r="D193" s="208" t="s">
        <v>170</v>
      </c>
      <c r="E193" s="63"/>
      <c r="F193" s="239" t="s">
        <v>703</v>
      </c>
      <c r="G193" s="63"/>
      <c r="H193" s="63"/>
      <c r="I193" s="165"/>
      <c r="J193" s="63"/>
      <c r="K193" s="63"/>
      <c r="L193" s="61"/>
      <c r="M193" s="240"/>
      <c r="N193" s="42"/>
      <c r="O193" s="42"/>
      <c r="P193" s="42"/>
      <c r="Q193" s="42"/>
      <c r="R193" s="42"/>
      <c r="S193" s="42"/>
      <c r="T193" s="78"/>
      <c r="AT193" s="23" t="s">
        <v>170</v>
      </c>
      <c r="AU193" s="23" t="s">
        <v>87</v>
      </c>
    </row>
    <row r="194" spans="2:51" s="11" customFormat="1" ht="13.5">
      <c r="B194" s="206"/>
      <c r="C194" s="207"/>
      <c r="D194" s="208" t="s">
        <v>155</v>
      </c>
      <c r="E194" s="209" t="s">
        <v>34</v>
      </c>
      <c r="F194" s="210" t="s">
        <v>204</v>
      </c>
      <c r="G194" s="207"/>
      <c r="H194" s="209" t="s">
        <v>34</v>
      </c>
      <c r="I194" s="211"/>
      <c r="J194" s="207"/>
      <c r="K194" s="207"/>
      <c r="L194" s="212"/>
      <c r="M194" s="213"/>
      <c r="N194" s="214"/>
      <c r="O194" s="214"/>
      <c r="P194" s="214"/>
      <c r="Q194" s="214"/>
      <c r="R194" s="214"/>
      <c r="S194" s="214"/>
      <c r="T194" s="215"/>
      <c r="AT194" s="216" t="s">
        <v>155</v>
      </c>
      <c r="AU194" s="216" t="s">
        <v>87</v>
      </c>
      <c r="AV194" s="11" t="s">
        <v>83</v>
      </c>
      <c r="AW194" s="11" t="s">
        <v>41</v>
      </c>
      <c r="AX194" s="11" t="s">
        <v>78</v>
      </c>
      <c r="AY194" s="216" t="s">
        <v>145</v>
      </c>
    </row>
    <row r="195" spans="2:51" s="12" customFormat="1" ht="13.5">
      <c r="B195" s="217"/>
      <c r="C195" s="218"/>
      <c r="D195" s="208" t="s">
        <v>155</v>
      </c>
      <c r="E195" s="219" t="s">
        <v>34</v>
      </c>
      <c r="F195" s="220" t="s">
        <v>87</v>
      </c>
      <c r="G195" s="218"/>
      <c r="H195" s="221">
        <v>2</v>
      </c>
      <c r="I195" s="222"/>
      <c r="J195" s="218"/>
      <c r="K195" s="218"/>
      <c r="L195" s="223"/>
      <c r="M195" s="224"/>
      <c r="N195" s="225"/>
      <c r="O195" s="225"/>
      <c r="P195" s="225"/>
      <c r="Q195" s="225"/>
      <c r="R195" s="225"/>
      <c r="S195" s="225"/>
      <c r="T195" s="226"/>
      <c r="AT195" s="227" t="s">
        <v>155</v>
      </c>
      <c r="AU195" s="227" t="s">
        <v>87</v>
      </c>
      <c r="AV195" s="12" t="s">
        <v>87</v>
      </c>
      <c r="AW195" s="12" t="s">
        <v>41</v>
      </c>
      <c r="AX195" s="12" t="s">
        <v>78</v>
      </c>
      <c r="AY195" s="227" t="s">
        <v>145</v>
      </c>
    </row>
    <row r="196" spans="2:51" s="13" customFormat="1" ht="13.5">
      <c r="B196" s="228"/>
      <c r="C196" s="229"/>
      <c r="D196" s="208" t="s">
        <v>155</v>
      </c>
      <c r="E196" s="230" t="s">
        <v>34</v>
      </c>
      <c r="F196" s="231" t="s">
        <v>158</v>
      </c>
      <c r="G196" s="229"/>
      <c r="H196" s="232">
        <v>2</v>
      </c>
      <c r="I196" s="233"/>
      <c r="J196" s="229"/>
      <c r="K196" s="229"/>
      <c r="L196" s="234"/>
      <c r="M196" s="235"/>
      <c r="N196" s="236"/>
      <c r="O196" s="236"/>
      <c r="P196" s="236"/>
      <c r="Q196" s="236"/>
      <c r="R196" s="236"/>
      <c r="S196" s="236"/>
      <c r="T196" s="237"/>
      <c r="AT196" s="238" t="s">
        <v>155</v>
      </c>
      <c r="AU196" s="238" t="s">
        <v>87</v>
      </c>
      <c r="AV196" s="13" t="s">
        <v>153</v>
      </c>
      <c r="AW196" s="13" t="s">
        <v>41</v>
      </c>
      <c r="AX196" s="13" t="s">
        <v>83</v>
      </c>
      <c r="AY196" s="238" t="s">
        <v>145</v>
      </c>
    </row>
    <row r="197" spans="2:65" s="1" customFormat="1" ht="38.25" customHeight="1">
      <c r="B197" s="41"/>
      <c r="C197" s="194" t="s">
        <v>281</v>
      </c>
      <c r="D197" s="194" t="s">
        <v>148</v>
      </c>
      <c r="E197" s="195" t="s">
        <v>713</v>
      </c>
      <c r="F197" s="196" t="s">
        <v>714</v>
      </c>
      <c r="G197" s="197" t="s">
        <v>151</v>
      </c>
      <c r="H197" s="198">
        <v>2</v>
      </c>
      <c r="I197" s="199"/>
      <c r="J197" s="200">
        <f>ROUND(I197*H197,2)</f>
        <v>0</v>
      </c>
      <c r="K197" s="196" t="s">
        <v>152</v>
      </c>
      <c r="L197" s="61"/>
      <c r="M197" s="201" t="s">
        <v>34</v>
      </c>
      <c r="N197" s="202" t="s">
        <v>50</v>
      </c>
      <c r="O197" s="42"/>
      <c r="P197" s="203">
        <f>O197*H197</f>
        <v>0</v>
      </c>
      <c r="Q197" s="203">
        <v>0.25653</v>
      </c>
      <c r="R197" s="203">
        <f>Q197*H197</f>
        <v>0.51306</v>
      </c>
      <c r="S197" s="203">
        <v>0</v>
      </c>
      <c r="T197" s="204">
        <f>S197*H197</f>
        <v>0</v>
      </c>
      <c r="AR197" s="23" t="s">
        <v>153</v>
      </c>
      <c r="AT197" s="23" t="s">
        <v>148</v>
      </c>
      <c r="AU197" s="23" t="s">
        <v>87</v>
      </c>
      <c r="AY197" s="23" t="s">
        <v>145</v>
      </c>
      <c r="BE197" s="205">
        <f>IF(N197="základní",J197,0)</f>
        <v>0</v>
      </c>
      <c r="BF197" s="205">
        <f>IF(N197="snížená",J197,0)</f>
        <v>0</v>
      </c>
      <c r="BG197" s="205">
        <f>IF(N197="zákl. přenesená",J197,0)</f>
        <v>0</v>
      </c>
      <c r="BH197" s="205">
        <f>IF(N197="sníž. přenesená",J197,0)</f>
        <v>0</v>
      </c>
      <c r="BI197" s="205">
        <f>IF(N197="nulová",J197,0)</f>
        <v>0</v>
      </c>
      <c r="BJ197" s="23" t="s">
        <v>87</v>
      </c>
      <c r="BK197" s="205">
        <f>ROUND(I197*H197,2)</f>
        <v>0</v>
      </c>
      <c r="BL197" s="23" t="s">
        <v>153</v>
      </c>
      <c r="BM197" s="23" t="s">
        <v>715</v>
      </c>
    </row>
    <row r="198" spans="2:47" s="1" customFormat="1" ht="81">
      <c r="B198" s="41"/>
      <c r="C198" s="63"/>
      <c r="D198" s="208" t="s">
        <v>170</v>
      </c>
      <c r="E198" s="63"/>
      <c r="F198" s="239" t="s">
        <v>703</v>
      </c>
      <c r="G198" s="63"/>
      <c r="H198" s="63"/>
      <c r="I198" s="165"/>
      <c r="J198" s="63"/>
      <c r="K198" s="63"/>
      <c r="L198" s="61"/>
      <c r="M198" s="240"/>
      <c r="N198" s="42"/>
      <c r="O198" s="42"/>
      <c r="P198" s="42"/>
      <c r="Q198" s="42"/>
      <c r="R198" s="42"/>
      <c r="S198" s="42"/>
      <c r="T198" s="78"/>
      <c r="AT198" s="23" t="s">
        <v>170</v>
      </c>
      <c r="AU198" s="23" t="s">
        <v>87</v>
      </c>
    </row>
    <row r="199" spans="2:51" s="11" customFormat="1" ht="13.5">
      <c r="B199" s="206"/>
      <c r="C199" s="207"/>
      <c r="D199" s="208" t="s">
        <v>155</v>
      </c>
      <c r="E199" s="209" t="s">
        <v>34</v>
      </c>
      <c r="F199" s="210" t="s">
        <v>204</v>
      </c>
      <c r="G199" s="207"/>
      <c r="H199" s="209" t="s">
        <v>34</v>
      </c>
      <c r="I199" s="211"/>
      <c r="J199" s="207"/>
      <c r="K199" s="207"/>
      <c r="L199" s="212"/>
      <c r="M199" s="213"/>
      <c r="N199" s="214"/>
      <c r="O199" s="214"/>
      <c r="P199" s="214"/>
      <c r="Q199" s="214"/>
      <c r="R199" s="214"/>
      <c r="S199" s="214"/>
      <c r="T199" s="215"/>
      <c r="AT199" s="216" t="s">
        <v>155</v>
      </c>
      <c r="AU199" s="216" t="s">
        <v>87</v>
      </c>
      <c r="AV199" s="11" t="s">
        <v>83</v>
      </c>
      <c r="AW199" s="11" t="s">
        <v>41</v>
      </c>
      <c r="AX199" s="11" t="s">
        <v>78</v>
      </c>
      <c r="AY199" s="216" t="s">
        <v>145</v>
      </c>
    </row>
    <row r="200" spans="2:51" s="12" customFormat="1" ht="13.5">
      <c r="B200" s="217"/>
      <c r="C200" s="218"/>
      <c r="D200" s="208" t="s">
        <v>155</v>
      </c>
      <c r="E200" s="219" t="s">
        <v>34</v>
      </c>
      <c r="F200" s="220" t="s">
        <v>87</v>
      </c>
      <c r="G200" s="218"/>
      <c r="H200" s="221">
        <v>2</v>
      </c>
      <c r="I200" s="222"/>
      <c r="J200" s="218"/>
      <c r="K200" s="218"/>
      <c r="L200" s="223"/>
      <c r="M200" s="224"/>
      <c r="N200" s="225"/>
      <c r="O200" s="225"/>
      <c r="P200" s="225"/>
      <c r="Q200" s="225"/>
      <c r="R200" s="225"/>
      <c r="S200" s="225"/>
      <c r="T200" s="226"/>
      <c r="AT200" s="227" t="s">
        <v>155</v>
      </c>
      <c r="AU200" s="227" t="s">
        <v>87</v>
      </c>
      <c r="AV200" s="12" t="s">
        <v>87</v>
      </c>
      <c r="AW200" s="12" t="s">
        <v>41</v>
      </c>
      <c r="AX200" s="12" t="s">
        <v>78</v>
      </c>
      <c r="AY200" s="227" t="s">
        <v>145</v>
      </c>
    </row>
    <row r="201" spans="2:51" s="13" customFormat="1" ht="13.5">
      <c r="B201" s="228"/>
      <c r="C201" s="229"/>
      <c r="D201" s="208" t="s">
        <v>155</v>
      </c>
      <c r="E201" s="230" t="s">
        <v>34</v>
      </c>
      <c r="F201" s="231" t="s">
        <v>158</v>
      </c>
      <c r="G201" s="229"/>
      <c r="H201" s="232">
        <v>2</v>
      </c>
      <c r="I201" s="233"/>
      <c r="J201" s="229"/>
      <c r="K201" s="229"/>
      <c r="L201" s="234"/>
      <c r="M201" s="235"/>
      <c r="N201" s="236"/>
      <c r="O201" s="236"/>
      <c r="P201" s="236"/>
      <c r="Q201" s="236"/>
      <c r="R201" s="236"/>
      <c r="S201" s="236"/>
      <c r="T201" s="237"/>
      <c r="AT201" s="238" t="s">
        <v>155</v>
      </c>
      <c r="AU201" s="238" t="s">
        <v>87</v>
      </c>
      <c r="AV201" s="13" t="s">
        <v>153</v>
      </c>
      <c r="AW201" s="13" t="s">
        <v>41</v>
      </c>
      <c r="AX201" s="13" t="s">
        <v>83</v>
      </c>
      <c r="AY201" s="238" t="s">
        <v>145</v>
      </c>
    </row>
    <row r="202" spans="2:63" s="10" customFormat="1" ht="29.85" customHeight="1">
      <c r="B202" s="178"/>
      <c r="C202" s="179"/>
      <c r="D202" s="180" t="s">
        <v>77</v>
      </c>
      <c r="E202" s="192" t="s">
        <v>207</v>
      </c>
      <c r="F202" s="192" t="s">
        <v>208</v>
      </c>
      <c r="G202" s="179"/>
      <c r="H202" s="179"/>
      <c r="I202" s="182"/>
      <c r="J202" s="193">
        <f>BK202</f>
        <v>0</v>
      </c>
      <c r="K202" s="179"/>
      <c r="L202" s="184"/>
      <c r="M202" s="185"/>
      <c r="N202" s="186"/>
      <c r="O202" s="186"/>
      <c r="P202" s="187">
        <f>SUM(P203:P216)</f>
        <v>0</v>
      </c>
      <c r="Q202" s="186"/>
      <c r="R202" s="187">
        <f>SUM(R203:R216)</f>
        <v>0</v>
      </c>
      <c r="S202" s="186"/>
      <c r="T202" s="188">
        <f>SUM(T203:T216)</f>
        <v>4</v>
      </c>
      <c r="AR202" s="189" t="s">
        <v>83</v>
      </c>
      <c r="AT202" s="190" t="s">
        <v>77</v>
      </c>
      <c r="AU202" s="190" t="s">
        <v>83</v>
      </c>
      <c r="AY202" s="189" t="s">
        <v>145</v>
      </c>
      <c r="BK202" s="191">
        <f>SUM(BK203:BK216)</f>
        <v>0</v>
      </c>
    </row>
    <row r="203" spans="2:65" s="1" customFormat="1" ht="16.5" customHeight="1">
      <c r="B203" s="41"/>
      <c r="C203" s="194" t="s">
        <v>9</v>
      </c>
      <c r="D203" s="194" t="s">
        <v>148</v>
      </c>
      <c r="E203" s="195" t="s">
        <v>716</v>
      </c>
      <c r="F203" s="196" t="s">
        <v>717</v>
      </c>
      <c r="G203" s="197" t="s">
        <v>625</v>
      </c>
      <c r="H203" s="198">
        <v>2</v>
      </c>
      <c r="I203" s="199"/>
      <c r="J203" s="200">
        <f>ROUND(I203*H203,2)</f>
        <v>0</v>
      </c>
      <c r="K203" s="196" t="s">
        <v>152</v>
      </c>
      <c r="L203" s="61"/>
      <c r="M203" s="201" t="s">
        <v>34</v>
      </c>
      <c r="N203" s="202" t="s">
        <v>50</v>
      </c>
      <c r="O203" s="42"/>
      <c r="P203" s="203">
        <f>O203*H203</f>
        <v>0</v>
      </c>
      <c r="Q203" s="203">
        <v>0</v>
      </c>
      <c r="R203" s="203">
        <f>Q203*H203</f>
        <v>0</v>
      </c>
      <c r="S203" s="203">
        <v>2</v>
      </c>
      <c r="T203" s="204">
        <f>S203*H203</f>
        <v>4</v>
      </c>
      <c r="AR203" s="23" t="s">
        <v>153</v>
      </c>
      <c r="AT203" s="23" t="s">
        <v>148</v>
      </c>
      <c r="AU203" s="23" t="s">
        <v>87</v>
      </c>
      <c r="AY203" s="23" t="s">
        <v>145</v>
      </c>
      <c r="BE203" s="205">
        <f>IF(N203="základní",J203,0)</f>
        <v>0</v>
      </c>
      <c r="BF203" s="205">
        <f>IF(N203="snížená",J203,0)</f>
        <v>0</v>
      </c>
      <c r="BG203" s="205">
        <f>IF(N203="zákl. přenesená",J203,0)</f>
        <v>0</v>
      </c>
      <c r="BH203" s="205">
        <f>IF(N203="sníž. přenesená",J203,0)</f>
        <v>0</v>
      </c>
      <c r="BI203" s="205">
        <f>IF(N203="nulová",J203,0)</f>
        <v>0</v>
      </c>
      <c r="BJ203" s="23" t="s">
        <v>87</v>
      </c>
      <c r="BK203" s="205">
        <f>ROUND(I203*H203,2)</f>
        <v>0</v>
      </c>
      <c r="BL203" s="23" t="s">
        <v>153</v>
      </c>
      <c r="BM203" s="23" t="s">
        <v>718</v>
      </c>
    </row>
    <row r="204" spans="2:51" s="11" customFormat="1" ht="13.5">
      <c r="B204" s="206"/>
      <c r="C204" s="207"/>
      <c r="D204" s="208" t="s">
        <v>155</v>
      </c>
      <c r="E204" s="209" t="s">
        <v>34</v>
      </c>
      <c r="F204" s="210" t="s">
        <v>719</v>
      </c>
      <c r="G204" s="207"/>
      <c r="H204" s="209" t="s">
        <v>34</v>
      </c>
      <c r="I204" s="211"/>
      <c r="J204" s="207"/>
      <c r="K204" s="207"/>
      <c r="L204" s="212"/>
      <c r="M204" s="213"/>
      <c r="N204" s="214"/>
      <c r="O204" s="214"/>
      <c r="P204" s="214"/>
      <c r="Q204" s="214"/>
      <c r="R204" s="214"/>
      <c r="S204" s="214"/>
      <c r="T204" s="215"/>
      <c r="AT204" s="216" t="s">
        <v>155</v>
      </c>
      <c r="AU204" s="216" t="s">
        <v>87</v>
      </c>
      <c r="AV204" s="11" t="s">
        <v>83</v>
      </c>
      <c r="AW204" s="11" t="s">
        <v>41</v>
      </c>
      <c r="AX204" s="11" t="s">
        <v>78</v>
      </c>
      <c r="AY204" s="216" t="s">
        <v>145</v>
      </c>
    </row>
    <row r="205" spans="2:51" s="12" customFormat="1" ht="13.5">
      <c r="B205" s="217"/>
      <c r="C205" s="218"/>
      <c r="D205" s="208" t="s">
        <v>155</v>
      </c>
      <c r="E205" s="219" t="s">
        <v>34</v>
      </c>
      <c r="F205" s="220" t="s">
        <v>720</v>
      </c>
      <c r="G205" s="218"/>
      <c r="H205" s="221">
        <v>2</v>
      </c>
      <c r="I205" s="222"/>
      <c r="J205" s="218"/>
      <c r="K205" s="218"/>
      <c r="L205" s="223"/>
      <c r="M205" s="224"/>
      <c r="N205" s="225"/>
      <c r="O205" s="225"/>
      <c r="P205" s="225"/>
      <c r="Q205" s="225"/>
      <c r="R205" s="225"/>
      <c r="S205" s="225"/>
      <c r="T205" s="226"/>
      <c r="AT205" s="227" t="s">
        <v>155</v>
      </c>
      <c r="AU205" s="227" t="s">
        <v>87</v>
      </c>
      <c r="AV205" s="12" t="s">
        <v>87</v>
      </c>
      <c r="AW205" s="12" t="s">
        <v>41</v>
      </c>
      <c r="AX205" s="12" t="s">
        <v>78</v>
      </c>
      <c r="AY205" s="227" t="s">
        <v>145</v>
      </c>
    </row>
    <row r="206" spans="2:51" s="13" customFormat="1" ht="13.5">
      <c r="B206" s="228"/>
      <c r="C206" s="229"/>
      <c r="D206" s="208" t="s">
        <v>155</v>
      </c>
      <c r="E206" s="230" t="s">
        <v>34</v>
      </c>
      <c r="F206" s="231" t="s">
        <v>158</v>
      </c>
      <c r="G206" s="229"/>
      <c r="H206" s="232">
        <v>2</v>
      </c>
      <c r="I206" s="233"/>
      <c r="J206" s="229"/>
      <c r="K206" s="229"/>
      <c r="L206" s="234"/>
      <c r="M206" s="235"/>
      <c r="N206" s="236"/>
      <c r="O206" s="236"/>
      <c r="P206" s="236"/>
      <c r="Q206" s="236"/>
      <c r="R206" s="236"/>
      <c r="S206" s="236"/>
      <c r="T206" s="237"/>
      <c r="AT206" s="238" t="s">
        <v>155</v>
      </c>
      <c r="AU206" s="238" t="s">
        <v>87</v>
      </c>
      <c r="AV206" s="13" t="s">
        <v>153</v>
      </c>
      <c r="AW206" s="13" t="s">
        <v>41</v>
      </c>
      <c r="AX206" s="13" t="s">
        <v>83</v>
      </c>
      <c r="AY206" s="238" t="s">
        <v>145</v>
      </c>
    </row>
    <row r="207" spans="2:65" s="1" customFormat="1" ht="63.75" customHeight="1">
      <c r="B207" s="41"/>
      <c r="C207" s="194" t="s">
        <v>295</v>
      </c>
      <c r="D207" s="194" t="s">
        <v>148</v>
      </c>
      <c r="E207" s="195" t="s">
        <v>721</v>
      </c>
      <c r="F207" s="196" t="s">
        <v>722</v>
      </c>
      <c r="G207" s="197" t="s">
        <v>168</v>
      </c>
      <c r="H207" s="198">
        <v>4</v>
      </c>
      <c r="I207" s="199"/>
      <c r="J207" s="200">
        <f>ROUND(I207*H207,2)</f>
        <v>0</v>
      </c>
      <c r="K207" s="196" t="s">
        <v>152</v>
      </c>
      <c r="L207" s="61"/>
      <c r="M207" s="201" t="s">
        <v>34</v>
      </c>
      <c r="N207" s="202" t="s">
        <v>50</v>
      </c>
      <c r="O207" s="42"/>
      <c r="P207" s="203">
        <f>O207*H207</f>
        <v>0</v>
      </c>
      <c r="Q207" s="203">
        <v>0</v>
      </c>
      <c r="R207" s="203">
        <f>Q207*H207</f>
        <v>0</v>
      </c>
      <c r="S207" s="203">
        <v>0</v>
      </c>
      <c r="T207" s="204">
        <f>S207*H207</f>
        <v>0</v>
      </c>
      <c r="AR207" s="23" t="s">
        <v>153</v>
      </c>
      <c r="AT207" s="23" t="s">
        <v>148</v>
      </c>
      <c r="AU207" s="23" t="s">
        <v>87</v>
      </c>
      <c r="AY207" s="23" t="s">
        <v>145</v>
      </c>
      <c r="BE207" s="205">
        <f>IF(N207="základní",J207,0)</f>
        <v>0</v>
      </c>
      <c r="BF207" s="205">
        <f>IF(N207="snížená",J207,0)</f>
        <v>0</v>
      </c>
      <c r="BG207" s="205">
        <f>IF(N207="zákl. přenesená",J207,0)</f>
        <v>0</v>
      </c>
      <c r="BH207" s="205">
        <f>IF(N207="sníž. přenesená",J207,0)</f>
        <v>0</v>
      </c>
      <c r="BI207" s="205">
        <f>IF(N207="nulová",J207,0)</f>
        <v>0</v>
      </c>
      <c r="BJ207" s="23" t="s">
        <v>87</v>
      </c>
      <c r="BK207" s="205">
        <f>ROUND(I207*H207,2)</f>
        <v>0</v>
      </c>
      <c r="BL207" s="23" t="s">
        <v>153</v>
      </c>
      <c r="BM207" s="23" t="s">
        <v>723</v>
      </c>
    </row>
    <row r="208" spans="2:47" s="1" customFormat="1" ht="81">
      <c r="B208" s="41"/>
      <c r="C208" s="63"/>
      <c r="D208" s="208" t="s">
        <v>170</v>
      </c>
      <c r="E208" s="63"/>
      <c r="F208" s="239" t="s">
        <v>724</v>
      </c>
      <c r="G208" s="63"/>
      <c r="H208" s="63"/>
      <c r="I208" s="165"/>
      <c r="J208" s="63"/>
      <c r="K208" s="63"/>
      <c r="L208" s="61"/>
      <c r="M208" s="240"/>
      <c r="N208" s="42"/>
      <c r="O208" s="42"/>
      <c r="P208" s="42"/>
      <c r="Q208" s="42"/>
      <c r="R208" s="42"/>
      <c r="S208" s="42"/>
      <c r="T208" s="78"/>
      <c r="AT208" s="23" t="s">
        <v>170</v>
      </c>
      <c r="AU208" s="23" t="s">
        <v>87</v>
      </c>
    </row>
    <row r="209" spans="2:51" s="11" customFormat="1" ht="13.5">
      <c r="B209" s="206"/>
      <c r="C209" s="207"/>
      <c r="D209" s="208" t="s">
        <v>155</v>
      </c>
      <c r="E209" s="209" t="s">
        <v>34</v>
      </c>
      <c r="F209" s="210" t="s">
        <v>204</v>
      </c>
      <c r="G209" s="207"/>
      <c r="H209" s="209" t="s">
        <v>34</v>
      </c>
      <c r="I209" s="211"/>
      <c r="J209" s="207"/>
      <c r="K209" s="207"/>
      <c r="L209" s="212"/>
      <c r="M209" s="213"/>
      <c r="N209" s="214"/>
      <c r="O209" s="214"/>
      <c r="P209" s="214"/>
      <c r="Q209" s="214"/>
      <c r="R209" s="214"/>
      <c r="S209" s="214"/>
      <c r="T209" s="215"/>
      <c r="AT209" s="216" t="s">
        <v>155</v>
      </c>
      <c r="AU209" s="216" t="s">
        <v>87</v>
      </c>
      <c r="AV209" s="11" t="s">
        <v>83</v>
      </c>
      <c r="AW209" s="11" t="s">
        <v>41</v>
      </c>
      <c r="AX209" s="11" t="s">
        <v>78</v>
      </c>
      <c r="AY209" s="216" t="s">
        <v>145</v>
      </c>
    </row>
    <row r="210" spans="2:51" s="12" customFormat="1" ht="13.5">
      <c r="B210" s="217"/>
      <c r="C210" s="218"/>
      <c r="D210" s="208" t="s">
        <v>155</v>
      </c>
      <c r="E210" s="219" t="s">
        <v>34</v>
      </c>
      <c r="F210" s="220" t="s">
        <v>346</v>
      </c>
      <c r="G210" s="218"/>
      <c r="H210" s="221">
        <v>4</v>
      </c>
      <c r="I210" s="222"/>
      <c r="J210" s="218"/>
      <c r="K210" s="218"/>
      <c r="L210" s="223"/>
      <c r="M210" s="224"/>
      <c r="N210" s="225"/>
      <c r="O210" s="225"/>
      <c r="P210" s="225"/>
      <c r="Q210" s="225"/>
      <c r="R210" s="225"/>
      <c r="S210" s="225"/>
      <c r="T210" s="226"/>
      <c r="AT210" s="227" t="s">
        <v>155</v>
      </c>
      <c r="AU210" s="227" t="s">
        <v>87</v>
      </c>
      <c r="AV210" s="12" t="s">
        <v>87</v>
      </c>
      <c r="AW210" s="12" t="s">
        <v>41</v>
      </c>
      <c r="AX210" s="12" t="s">
        <v>78</v>
      </c>
      <c r="AY210" s="227" t="s">
        <v>145</v>
      </c>
    </row>
    <row r="211" spans="2:51" s="13" customFormat="1" ht="13.5">
      <c r="B211" s="228"/>
      <c r="C211" s="229"/>
      <c r="D211" s="208" t="s">
        <v>155</v>
      </c>
      <c r="E211" s="230" t="s">
        <v>34</v>
      </c>
      <c r="F211" s="231" t="s">
        <v>158</v>
      </c>
      <c r="G211" s="229"/>
      <c r="H211" s="232">
        <v>4</v>
      </c>
      <c r="I211" s="233"/>
      <c r="J211" s="229"/>
      <c r="K211" s="229"/>
      <c r="L211" s="234"/>
      <c r="M211" s="235"/>
      <c r="N211" s="236"/>
      <c r="O211" s="236"/>
      <c r="P211" s="236"/>
      <c r="Q211" s="236"/>
      <c r="R211" s="236"/>
      <c r="S211" s="236"/>
      <c r="T211" s="237"/>
      <c r="AT211" s="238" t="s">
        <v>155</v>
      </c>
      <c r="AU211" s="238" t="s">
        <v>87</v>
      </c>
      <c r="AV211" s="13" t="s">
        <v>153</v>
      </c>
      <c r="AW211" s="13" t="s">
        <v>41</v>
      </c>
      <c r="AX211" s="13" t="s">
        <v>83</v>
      </c>
      <c r="AY211" s="238" t="s">
        <v>145</v>
      </c>
    </row>
    <row r="212" spans="2:65" s="1" customFormat="1" ht="51" customHeight="1">
      <c r="B212" s="41"/>
      <c r="C212" s="194" t="s">
        <v>300</v>
      </c>
      <c r="D212" s="194" t="s">
        <v>148</v>
      </c>
      <c r="E212" s="195" t="s">
        <v>725</v>
      </c>
      <c r="F212" s="196" t="s">
        <v>726</v>
      </c>
      <c r="G212" s="197" t="s">
        <v>162</v>
      </c>
      <c r="H212" s="198">
        <v>9</v>
      </c>
      <c r="I212" s="199"/>
      <c r="J212" s="200">
        <f>ROUND(I212*H212,2)</f>
        <v>0</v>
      </c>
      <c r="K212" s="196" t="s">
        <v>152</v>
      </c>
      <c r="L212" s="61"/>
      <c r="M212" s="201" t="s">
        <v>34</v>
      </c>
      <c r="N212" s="202" t="s">
        <v>50</v>
      </c>
      <c r="O212" s="42"/>
      <c r="P212" s="203">
        <f>O212*H212</f>
        <v>0</v>
      </c>
      <c r="Q212" s="203">
        <v>0</v>
      </c>
      <c r="R212" s="203">
        <f>Q212*H212</f>
        <v>0</v>
      </c>
      <c r="S212" s="203">
        <v>0</v>
      </c>
      <c r="T212" s="204">
        <f>S212*H212</f>
        <v>0</v>
      </c>
      <c r="AR212" s="23" t="s">
        <v>153</v>
      </c>
      <c r="AT212" s="23" t="s">
        <v>148</v>
      </c>
      <c r="AU212" s="23" t="s">
        <v>87</v>
      </c>
      <c r="AY212" s="23" t="s">
        <v>145</v>
      </c>
      <c r="BE212" s="205">
        <f>IF(N212="základní",J212,0)</f>
        <v>0</v>
      </c>
      <c r="BF212" s="205">
        <f>IF(N212="snížená",J212,0)</f>
        <v>0</v>
      </c>
      <c r="BG212" s="205">
        <f>IF(N212="zákl. přenesená",J212,0)</f>
        <v>0</v>
      </c>
      <c r="BH212" s="205">
        <f>IF(N212="sníž. přenesená",J212,0)</f>
        <v>0</v>
      </c>
      <c r="BI212" s="205">
        <f>IF(N212="nulová",J212,0)</f>
        <v>0</v>
      </c>
      <c r="BJ212" s="23" t="s">
        <v>87</v>
      </c>
      <c r="BK212" s="205">
        <f>ROUND(I212*H212,2)</f>
        <v>0</v>
      </c>
      <c r="BL212" s="23" t="s">
        <v>153</v>
      </c>
      <c r="BM212" s="23" t="s">
        <v>727</v>
      </c>
    </row>
    <row r="213" spans="2:47" s="1" customFormat="1" ht="81">
      <c r="B213" s="41"/>
      <c r="C213" s="63"/>
      <c r="D213" s="208" t="s">
        <v>170</v>
      </c>
      <c r="E213" s="63"/>
      <c r="F213" s="239" t="s">
        <v>724</v>
      </c>
      <c r="G213" s="63"/>
      <c r="H213" s="63"/>
      <c r="I213" s="165"/>
      <c r="J213" s="63"/>
      <c r="K213" s="63"/>
      <c r="L213" s="61"/>
      <c r="M213" s="240"/>
      <c r="N213" s="42"/>
      <c r="O213" s="42"/>
      <c r="P213" s="42"/>
      <c r="Q213" s="42"/>
      <c r="R213" s="42"/>
      <c r="S213" s="42"/>
      <c r="T213" s="78"/>
      <c r="AT213" s="23" t="s">
        <v>170</v>
      </c>
      <c r="AU213" s="23" t="s">
        <v>87</v>
      </c>
    </row>
    <row r="214" spans="2:51" s="11" customFormat="1" ht="13.5">
      <c r="B214" s="206"/>
      <c r="C214" s="207"/>
      <c r="D214" s="208" t="s">
        <v>155</v>
      </c>
      <c r="E214" s="209" t="s">
        <v>34</v>
      </c>
      <c r="F214" s="210" t="s">
        <v>204</v>
      </c>
      <c r="G214" s="207"/>
      <c r="H214" s="209" t="s">
        <v>34</v>
      </c>
      <c r="I214" s="211"/>
      <c r="J214" s="207"/>
      <c r="K214" s="207"/>
      <c r="L214" s="212"/>
      <c r="M214" s="213"/>
      <c r="N214" s="214"/>
      <c r="O214" s="214"/>
      <c r="P214" s="214"/>
      <c r="Q214" s="214"/>
      <c r="R214" s="214"/>
      <c r="S214" s="214"/>
      <c r="T214" s="215"/>
      <c r="AT214" s="216" t="s">
        <v>155</v>
      </c>
      <c r="AU214" s="216" t="s">
        <v>87</v>
      </c>
      <c r="AV214" s="11" t="s">
        <v>83</v>
      </c>
      <c r="AW214" s="11" t="s">
        <v>41</v>
      </c>
      <c r="AX214" s="11" t="s">
        <v>78</v>
      </c>
      <c r="AY214" s="216" t="s">
        <v>145</v>
      </c>
    </row>
    <row r="215" spans="2:51" s="12" customFormat="1" ht="13.5">
      <c r="B215" s="217"/>
      <c r="C215" s="218"/>
      <c r="D215" s="208" t="s">
        <v>155</v>
      </c>
      <c r="E215" s="219" t="s">
        <v>34</v>
      </c>
      <c r="F215" s="220" t="s">
        <v>610</v>
      </c>
      <c r="G215" s="218"/>
      <c r="H215" s="221">
        <v>9</v>
      </c>
      <c r="I215" s="222"/>
      <c r="J215" s="218"/>
      <c r="K215" s="218"/>
      <c r="L215" s="223"/>
      <c r="M215" s="224"/>
      <c r="N215" s="225"/>
      <c r="O215" s="225"/>
      <c r="P215" s="225"/>
      <c r="Q215" s="225"/>
      <c r="R215" s="225"/>
      <c r="S215" s="225"/>
      <c r="T215" s="226"/>
      <c r="AT215" s="227" t="s">
        <v>155</v>
      </c>
      <c r="AU215" s="227" t="s">
        <v>87</v>
      </c>
      <c r="AV215" s="12" t="s">
        <v>87</v>
      </c>
      <c r="AW215" s="12" t="s">
        <v>41</v>
      </c>
      <c r="AX215" s="12" t="s">
        <v>78</v>
      </c>
      <c r="AY215" s="227" t="s">
        <v>145</v>
      </c>
    </row>
    <row r="216" spans="2:51" s="13" customFormat="1" ht="13.5">
      <c r="B216" s="228"/>
      <c r="C216" s="229"/>
      <c r="D216" s="208" t="s">
        <v>155</v>
      </c>
      <c r="E216" s="230" t="s">
        <v>34</v>
      </c>
      <c r="F216" s="231" t="s">
        <v>158</v>
      </c>
      <c r="G216" s="229"/>
      <c r="H216" s="232">
        <v>9</v>
      </c>
      <c r="I216" s="233"/>
      <c r="J216" s="229"/>
      <c r="K216" s="229"/>
      <c r="L216" s="234"/>
      <c r="M216" s="235"/>
      <c r="N216" s="236"/>
      <c r="O216" s="236"/>
      <c r="P216" s="236"/>
      <c r="Q216" s="236"/>
      <c r="R216" s="236"/>
      <c r="S216" s="236"/>
      <c r="T216" s="237"/>
      <c r="AT216" s="238" t="s">
        <v>155</v>
      </c>
      <c r="AU216" s="238" t="s">
        <v>87</v>
      </c>
      <c r="AV216" s="13" t="s">
        <v>153</v>
      </c>
      <c r="AW216" s="13" t="s">
        <v>41</v>
      </c>
      <c r="AX216" s="13" t="s">
        <v>83</v>
      </c>
      <c r="AY216" s="238" t="s">
        <v>145</v>
      </c>
    </row>
    <row r="217" spans="2:63" s="10" customFormat="1" ht="29.85" customHeight="1">
      <c r="B217" s="178"/>
      <c r="C217" s="179"/>
      <c r="D217" s="180" t="s">
        <v>77</v>
      </c>
      <c r="E217" s="192" t="s">
        <v>248</v>
      </c>
      <c r="F217" s="192" t="s">
        <v>249</v>
      </c>
      <c r="G217" s="179"/>
      <c r="H217" s="179"/>
      <c r="I217" s="182"/>
      <c r="J217" s="193">
        <f>BK217</f>
        <v>0</v>
      </c>
      <c r="K217" s="179"/>
      <c r="L217" s="184"/>
      <c r="M217" s="185"/>
      <c r="N217" s="186"/>
      <c r="O217" s="186"/>
      <c r="P217" s="187">
        <f>SUM(P218:P228)</f>
        <v>0</v>
      </c>
      <c r="Q217" s="186"/>
      <c r="R217" s="187">
        <f>SUM(R218:R228)</f>
        <v>0</v>
      </c>
      <c r="S217" s="186"/>
      <c r="T217" s="188">
        <f>SUM(T218:T228)</f>
        <v>0</v>
      </c>
      <c r="AR217" s="189" t="s">
        <v>83</v>
      </c>
      <c r="AT217" s="190" t="s">
        <v>77</v>
      </c>
      <c r="AU217" s="190" t="s">
        <v>83</v>
      </c>
      <c r="AY217" s="189" t="s">
        <v>145</v>
      </c>
      <c r="BK217" s="191">
        <f>SUM(BK218:BK228)</f>
        <v>0</v>
      </c>
    </row>
    <row r="218" spans="2:65" s="1" customFormat="1" ht="25.5" customHeight="1">
      <c r="B218" s="41"/>
      <c r="C218" s="194" t="s">
        <v>306</v>
      </c>
      <c r="D218" s="194" t="s">
        <v>148</v>
      </c>
      <c r="E218" s="195" t="s">
        <v>728</v>
      </c>
      <c r="F218" s="196" t="s">
        <v>729</v>
      </c>
      <c r="G218" s="197" t="s">
        <v>253</v>
      </c>
      <c r="H218" s="198">
        <v>7.558</v>
      </c>
      <c r="I218" s="199"/>
      <c r="J218" s="200">
        <f>ROUND(I218*H218,2)</f>
        <v>0</v>
      </c>
      <c r="K218" s="196" t="s">
        <v>152</v>
      </c>
      <c r="L218" s="61"/>
      <c r="M218" s="201" t="s">
        <v>34</v>
      </c>
      <c r="N218" s="202" t="s">
        <v>50</v>
      </c>
      <c r="O218" s="42"/>
      <c r="P218" s="203">
        <f>O218*H218</f>
        <v>0</v>
      </c>
      <c r="Q218" s="203">
        <v>0</v>
      </c>
      <c r="R218" s="203">
        <f>Q218*H218</f>
        <v>0</v>
      </c>
      <c r="S218" s="203">
        <v>0</v>
      </c>
      <c r="T218" s="204">
        <f>S218*H218</f>
        <v>0</v>
      </c>
      <c r="AR218" s="23" t="s">
        <v>153</v>
      </c>
      <c r="AT218" s="23" t="s">
        <v>148</v>
      </c>
      <c r="AU218" s="23" t="s">
        <v>87</v>
      </c>
      <c r="AY218" s="23" t="s">
        <v>145</v>
      </c>
      <c r="BE218" s="205">
        <f>IF(N218="základní",J218,0)</f>
        <v>0</v>
      </c>
      <c r="BF218" s="205">
        <f>IF(N218="snížená",J218,0)</f>
        <v>0</v>
      </c>
      <c r="BG218" s="205">
        <f>IF(N218="zákl. přenesená",J218,0)</f>
        <v>0</v>
      </c>
      <c r="BH218" s="205">
        <f>IF(N218="sníž. přenesená",J218,0)</f>
        <v>0</v>
      </c>
      <c r="BI218" s="205">
        <f>IF(N218="nulová",J218,0)</f>
        <v>0</v>
      </c>
      <c r="BJ218" s="23" t="s">
        <v>87</v>
      </c>
      <c r="BK218" s="205">
        <f>ROUND(I218*H218,2)</f>
        <v>0</v>
      </c>
      <c r="BL218" s="23" t="s">
        <v>153</v>
      </c>
      <c r="BM218" s="23" t="s">
        <v>730</v>
      </c>
    </row>
    <row r="219" spans="2:47" s="1" customFormat="1" ht="121.5">
      <c r="B219" s="41"/>
      <c r="C219" s="63"/>
      <c r="D219" s="208" t="s">
        <v>170</v>
      </c>
      <c r="E219" s="63"/>
      <c r="F219" s="239" t="s">
        <v>255</v>
      </c>
      <c r="G219" s="63"/>
      <c r="H219" s="63"/>
      <c r="I219" s="165"/>
      <c r="J219" s="63"/>
      <c r="K219" s="63"/>
      <c r="L219" s="61"/>
      <c r="M219" s="240"/>
      <c r="N219" s="42"/>
      <c r="O219" s="42"/>
      <c r="P219" s="42"/>
      <c r="Q219" s="42"/>
      <c r="R219" s="42"/>
      <c r="S219" s="42"/>
      <c r="T219" s="78"/>
      <c r="AT219" s="23" t="s">
        <v>170</v>
      </c>
      <c r="AU219" s="23" t="s">
        <v>87</v>
      </c>
    </row>
    <row r="220" spans="2:65" s="1" customFormat="1" ht="25.5" customHeight="1">
      <c r="B220" s="41"/>
      <c r="C220" s="194" t="s">
        <v>311</v>
      </c>
      <c r="D220" s="194" t="s">
        <v>148</v>
      </c>
      <c r="E220" s="195" t="s">
        <v>257</v>
      </c>
      <c r="F220" s="196" t="s">
        <v>258</v>
      </c>
      <c r="G220" s="197" t="s">
        <v>253</v>
      </c>
      <c r="H220" s="198">
        <v>7.558</v>
      </c>
      <c r="I220" s="199"/>
      <c r="J220" s="200">
        <f>ROUND(I220*H220,2)</f>
        <v>0</v>
      </c>
      <c r="K220" s="196" t="s">
        <v>152</v>
      </c>
      <c r="L220" s="61"/>
      <c r="M220" s="201" t="s">
        <v>34</v>
      </c>
      <c r="N220" s="202" t="s">
        <v>50</v>
      </c>
      <c r="O220" s="42"/>
      <c r="P220" s="203">
        <f>O220*H220</f>
        <v>0</v>
      </c>
      <c r="Q220" s="203">
        <v>0</v>
      </c>
      <c r="R220" s="203">
        <f>Q220*H220</f>
        <v>0</v>
      </c>
      <c r="S220" s="203">
        <v>0</v>
      </c>
      <c r="T220" s="204">
        <f>S220*H220</f>
        <v>0</v>
      </c>
      <c r="AR220" s="23" t="s">
        <v>153</v>
      </c>
      <c r="AT220" s="23" t="s">
        <v>148</v>
      </c>
      <c r="AU220" s="23" t="s">
        <v>87</v>
      </c>
      <c r="AY220" s="23" t="s">
        <v>145</v>
      </c>
      <c r="BE220" s="205">
        <f>IF(N220="základní",J220,0)</f>
        <v>0</v>
      </c>
      <c r="BF220" s="205">
        <f>IF(N220="snížená",J220,0)</f>
        <v>0</v>
      </c>
      <c r="BG220" s="205">
        <f>IF(N220="zákl. přenesená",J220,0)</f>
        <v>0</v>
      </c>
      <c r="BH220" s="205">
        <f>IF(N220="sníž. přenesená",J220,0)</f>
        <v>0</v>
      </c>
      <c r="BI220" s="205">
        <f>IF(N220="nulová",J220,0)</f>
        <v>0</v>
      </c>
      <c r="BJ220" s="23" t="s">
        <v>87</v>
      </c>
      <c r="BK220" s="205">
        <f>ROUND(I220*H220,2)</f>
        <v>0</v>
      </c>
      <c r="BL220" s="23" t="s">
        <v>153</v>
      </c>
      <c r="BM220" s="23" t="s">
        <v>731</v>
      </c>
    </row>
    <row r="221" spans="2:47" s="1" customFormat="1" ht="81">
      <c r="B221" s="41"/>
      <c r="C221" s="63"/>
      <c r="D221" s="208" t="s">
        <v>170</v>
      </c>
      <c r="E221" s="63"/>
      <c r="F221" s="239" t="s">
        <v>260</v>
      </c>
      <c r="G221" s="63"/>
      <c r="H221" s="63"/>
      <c r="I221" s="165"/>
      <c r="J221" s="63"/>
      <c r="K221" s="63"/>
      <c r="L221" s="61"/>
      <c r="M221" s="240"/>
      <c r="N221" s="42"/>
      <c r="O221" s="42"/>
      <c r="P221" s="42"/>
      <c r="Q221" s="42"/>
      <c r="R221" s="42"/>
      <c r="S221" s="42"/>
      <c r="T221" s="78"/>
      <c r="AT221" s="23" t="s">
        <v>170</v>
      </c>
      <c r="AU221" s="23" t="s">
        <v>87</v>
      </c>
    </row>
    <row r="222" spans="2:65" s="1" customFormat="1" ht="25.5" customHeight="1">
      <c r="B222" s="41"/>
      <c r="C222" s="194" t="s">
        <v>316</v>
      </c>
      <c r="D222" s="194" t="s">
        <v>148</v>
      </c>
      <c r="E222" s="195" t="s">
        <v>261</v>
      </c>
      <c r="F222" s="196" t="s">
        <v>262</v>
      </c>
      <c r="G222" s="197" t="s">
        <v>253</v>
      </c>
      <c r="H222" s="198">
        <v>68.022</v>
      </c>
      <c r="I222" s="199"/>
      <c r="J222" s="200">
        <f>ROUND(I222*H222,2)</f>
        <v>0</v>
      </c>
      <c r="K222" s="196" t="s">
        <v>152</v>
      </c>
      <c r="L222" s="61"/>
      <c r="M222" s="201" t="s">
        <v>34</v>
      </c>
      <c r="N222" s="202" t="s">
        <v>50</v>
      </c>
      <c r="O222" s="42"/>
      <c r="P222" s="203">
        <f>O222*H222</f>
        <v>0</v>
      </c>
      <c r="Q222" s="203">
        <v>0</v>
      </c>
      <c r="R222" s="203">
        <f>Q222*H222</f>
        <v>0</v>
      </c>
      <c r="S222" s="203">
        <v>0</v>
      </c>
      <c r="T222" s="204">
        <f>S222*H222</f>
        <v>0</v>
      </c>
      <c r="AR222" s="23" t="s">
        <v>153</v>
      </c>
      <c r="AT222" s="23" t="s">
        <v>148</v>
      </c>
      <c r="AU222" s="23" t="s">
        <v>87</v>
      </c>
      <c r="AY222" s="23" t="s">
        <v>145</v>
      </c>
      <c r="BE222" s="205">
        <f>IF(N222="základní",J222,0)</f>
        <v>0</v>
      </c>
      <c r="BF222" s="205">
        <f>IF(N222="snížená",J222,0)</f>
        <v>0</v>
      </c>
      <c r="BG222" s="205">
        <f>IF(N222="zákl. přenesená",J222,0)</f>
        <v>0</v>
      </c>
      <c r="BH222" s="205">
        <f>IF(N222="sníž. přenesená",J222,0)</f>
        <v>0</v>
      </c>
      <c r="BI222" s="205">
        <f>IF(N222="nulová",J222,0)</f>
        <v>0</v>
      </c>
      <c r="BJ222" s="23" t="s">
        <v>87</v>
      </c>
      <c r="BK222" s="205">
        <f>ROUND(I222*H222,2)</f>
        <v>0</v>
      </c>
      <c r="BL222" s="23" t="s">
        <v>153</v>
      </c>
      <c r="BM222" s="23" t="s">
        <v>732</v>
      </c>
    </row>
    <row r="223" spans="2:47" s="1" customFormat="1" ht="81">
      <c r="B223" s="41"/>
      <c r="C223" s="63"/>
      <c r="D223" s="208" t="s">
        <v>170</v>
      </c>
      <c r="E223" s="63"/>
      <c r="F223" s="239" t="s">
        <v>260</v>
      </c>
      <c r="G223" s="63"/>
      <c r="H223" s="63"/>
      <c r="I223" s="165"/>
      <c r="J223" s="63"/>
      <c r="K223" s="63"/>
      <c r="L223" s="61"/>
      <c r="M223" s="240"/>
      <c r="N223" s="42"/>
      <c r="O223" s="42"/>
      <c r="P223" s="42"/>
      <c r="Q223" s="42"/>
      <c r="R223" s="42"/>
      <c r="S223" s="42"/>
      <c r="T223" s="78"/>
      <c r="AT223" s="23" t="s">
        <v>170</v>
      </c>
      <c r="AU223" s="23" t="s">
        <v>87</v>
      </c>
    </row>
    <row r="224" spans="2:51" s="12" customFormat="1" ht="13.5">
      <c r="B224" s="217"/>
      <c r="C224" s="218"/>
      <c r="D224" s="208" t="s">
        <v>155</v>
      </c>
      <c r="E224" s="219" t="s">
        <v>34</v>
      </c>
      <c r="F224" s="220" t="s">
        <v>733</v>
      </c>
      <c r="G224" s="218"/>
      <c r="H224" s="221">
        <v>68.022</v>
      </c>
      <c r="I224" s="222"/>
      <c r="J224" s="218"/>
      <c r="K224" s="218"/>
      <c r="L224" s="223"/>
      <c r="M224" s="224"/>
      <c r="N224" s="225"/>
      <c r="O224" s="225"/>
      <c r="P224" s="225"/>
      <c r="Q224" s="225"/>
      <c r="R224" s="225"/>
      <c r="S224" s="225"/>
      <c r="T224" s="226"/>
      <c r="AT224" s="227" t="s">
        <v>155</v>
      </c>
      <c r="AU224" s="227" t="s">
        <v>87</v>
      </c>
      <c r="AV224" s="12" t="s">
        <v>87</v>
      </c>
      <c r="AW224" s="12" t="s">
        <v>41</v>
      </c>
      <c r="AX224" s="12" t="s">
        <v>83</v>
      </c>
      <c r="AY224" s="227" t="s">
        <v>145</v>
      </c>
    </row>
    <row r="225" spans="2:65" s="1" customFormat="1" ht="16.5" customHeight="1">
      <c r="B225" s="41"/>
      <c r="C225" s="194" t="s">
        <v>321</v>
      </c>
      <c r="D225" s="194" t="s">
        <v>148</v>
      </c>
      <c r="E225" s="195" t="s">
        <v>734</v>
      </c>
      <c r="F225" s="196" t="s">
        <v>735</v>
      </c>
      <c r="G225" s="197" t="s">
        <v>253</v>
      </c>
      <c r="H225" s="198">
        <v>4</v>
      </c>
      <c r="I225" s="199"/>
      <c r="J225" s="200">
        <f>ROUND(I225*H225,2)</f>
        <v>0</v>
      </c>
      <c r="K225" s="196" t="s">
        <v>152</v>
      </c>
      <c r="L225" s="61"/>
      <c r="M225" s="201" t="s">
        <v>34</v>
      </c>
      <c r="N225" s="202" t="s">
        <v>50</v>
      </c>
      <c r="O225" s="42"/>
      <c r="P225" s="203">
        <f>O225*H225</f>
        <v>0</v>
      </c>
      <c r="Q225" s="203">
        <v>0</v>
      </c>
      <c r="R225" s="203">
        <f>Q225*H225</f>
        <v>0</v>
      </c>
      <c r="S225" s="203">
        <v>0</v>
      </c>
      <c r="T225" s="204">
        <f>S225*H225</f>
        <v>0</v>
      </c>
      <c r="AR225" s="23" t="s">
        <v>153</v>
      </c>
      <c r="AT225" s="23" t="s">
        <v>148</v>
      </c>
      <c r="AU225" s="23" t="s">
        <v>87</v>
      </c>
      <c r="AY225" s="23" t="s">
        <v>145</v>
      </c>
      <c r="BE225" s="205">
        <f>IF(N225="základní",J225,0)</f>
        <v>0</v>
      </c>
      <c r="BF225" s="205">
        <f>IF(N225="snížená",J225,0)</f>
        <v>0</v>
      </c>
      <c r="BG225" s="205">
        <f>IF(N225="zákl. přenesená",J225,0)</f>
        <v>0</v>
      </c>
      <c r="BH225" s="205">
        <f>IF(N225="sníž. přenesená",J225,0)</f>
        <v>0</v>
      </c>
      <c r="BI225" s="205">
        <f>IF(N225="nulová",J225,0)</f>
        <v>0</v>
      </c>
      <c r="BJ225" s="23" t="s">
        <v>87</v>
      </c>
      <c r="BK225" s="205">
        <f>ROUND(I225*H225,2)</f>
        <v>0</v>
      </c>
      <c r="BL225" s="23" t="s">
        <v>153</v>
      </c>
      <c r="BM225" s="23" t="s">
        <v>736</v>
      </c>
    </row>
    <row r="226" spans="2:47" s="1" customFormat="1" ht="67.5">
      <c r="B226" s="41"/>
      <c r="C226" s="63"/>
      <c r="D226" s="208" t="s">
        <v>170</v>
      </c>
      <c r="E226" s="63"/>
      <c r="F226" s="239" t="s">
        <v>269</v>
      </c>
      <c r="G226" s="63"/>
      <c r="H226" s="63"/>
      <c r="I226" s="165"/>
      <c r="J226" s="63"/>
      <c r="K226" s="63"/>
      <c r="L226" s="61"/>
      <c r="M226" s="240"/>
      <c r="N226" s="42"/>
      <c r="O226" s="42"/>
      <c r="P226" s="42"/>
      <c r="Q226" s="42"/>
      <c r="R226" s="42"/>
      <c r="S226" s="42"/>
      <c r="T226" s="78"/>
      <c r="AT226" s="23" t="s">
        <v>170</v>
      </c>
      <c r="AU226" s="23" t="s">
        <v>87</v>
      </c>
    </row>
    <row r="227" spans="2:65" s="1" customFormat="1" ht="16.5" customHeight="1">
      <c r="B227" s="41"/>
      <c r="C227" s="194" t="s">
        <v>326</v>
      </c>
      <c r="D227" s="194" t="s">
        <v>148</v>
      </c>
      <c r="E227" s="195" t="s">
        <v>282</v>
      </c>
      <c r="F227" s="196" t="s">
        <v>283</v>
      </c>
      <c r="G227" s="197" t="s">
        <v>253</v>
      </c>
      <c r="H227" s="198">
        <v>3.558</v>
      </c>
      <c r="I227" s="199"/>
      <c r="J227" s="200">
        <f>ROUND(I227*H227,2)</f>
        <v>0</v>
      </c>
      <c r="K227" s="196" t="s">
        <v>152</v>
      </c>
      <c r="L227" s="61"/>
      <c r="M227" s="201" t="s">
        <v>34</v>
      </c>
      <c r="N227" s="202" t="s">
        <v>50</v>
      </c>
      <c r="O227" s="42"/>
      <c r="P227" s="203">
        <f>O227*H227</f>
        <v>0</v>
      </c>
      <c r="Q227" s="203">
        <v>0</v>
      </c>
      <c r="R227" s="203">
        <f>Q227*H227</f>
        <v>0</v>
      </c>
      <c r="S227" s="203">
        <v>0</v>
      </c>
      <c r="T227" s="204">
        <f>S227*H227</f>
        <v>0</v>
      </c>
      <c r="AR227" s="23" t="s">
        <v>153</v>
      </c>
      <c r="AT227" s="23" t="s">
        <v>148</v>
      </c>
      <c r="AU227" s="23" t="s">
        <v>87</v>
      </c>
      <c r="AY227" s="23" t="s">
        <v>145</v>
      </c>
      <c r="BE227" s="205">
        <f>IF(N227="základní",J227,0)</f>
        <v>0</v>
      </c>
      <c r="BF227" s="205">
        <f>IF(N227="snížená",J227,0)</f>
        <v>0</v>
      </c>
      <c r="BG227" s="205">
        <f>IF(N227="zákl. přenesená",J227,0)</f>
        <v>0</v>
      </c>
      <c r="BH227" s="205">
        <f>IF(N227="sníž. přenesená",J227,0)</f>
        <v>0</v>
      </c>
      <c r="BI227" s="205">
        <f>IF(N227="nulová",J227,0)</f>
        <v>0</v>
      </c>
      <c r="BJ227" s="23" t="s">
        <v>87</v>
      </c>
      <c r="BK227" s="205">
        <f>ROUND(I227*H227,2)</f>
        <v>0</v>
      </c>
      <c r="BL227" s="23" t="s">
        <v>153</v>
      </c>
      <c r="BM227" s="23" t="s">
        <v>737</v>
      </c>
    </row>
    <row r="228" spans="2:47" s="1" customFormat="1" ht="67.5">
      <c r="B228" s="41"/>
      <c r="C228" s="63"/>
      <c r="D228" s="208" t="s">
        <v>170</v>
      </c>
      <c r="E228" s="63"/>
      <c r="F228" s="239" t="s">
        <v>269</v>
      </c>
      <c r="G228" s="63"/>
      <c r="H228" s="63"/>
      <c r="I228" s="165"/>
      <c r="J228" s="63"/>
      <c r="K228" s="63"/>
      <c r="L228" s="61"/>
      <c r="M228" s="240"/>
      <c r="N228" s="42"/>
      <c r="O228" s="42"/>
      <c r="P228" s="42"/>
      <c r="Q228" s="42"/>
      <c r="R228" s="42"/>
      <c r="S228" s="42"/>
      <c r="T228" s="78"/>
      <c r="AT228" s="23" t="s">
        <v>170</v>
      </c>
      <c r="AU228" s="23" t="s">
        <v>87</v>
      </c>
    </row>
    <row r="229" spans="2:63" s="10" customFormat="1" ht="29.85" customHeight="1">
      <c r="B229" s="178"/>
      <c r="C229" s="179"/>
      <c r="D229" s="180" t="s">
        <v>77</v>
      </c>
      <c r="E229" s="192" t="s">
        <v>285</v>
      </c>
      <c r="F229" s="192" t="s">
        <v>286</v>
      </c>
      <c r="G229" s="179"/>
      <c r="H229" s="179"/>
      <c r="I229" s="182"/>
      <c r="J229" s="193">
        <f>BK229</f>
        <v>0</v>
      </c>
      <c r="K229" s="179"/>
      <c r="L229" s="184"/>
      <c r="M229" s="185"/>
      <c r="N229" s="186"/>
      <c r="O229" s="186"/>
      <c r="P229" s="187">
        <f>SUM(P230:P231)</f>
        <v>0</v>
      </c>
      <c r="Q229" s="186"/>
      <c r="R229" s="187">
        <f>SUM(R230:R231)</f>
        <v>0</v>
      </c>
      <c r="S229" s="186"/>
      <c r="T229" s="188">
        <f>SUM(T230:T231)</f>
        <v>0</v>
      </c>
      <c r="AR229" s="189" t="s">
        <v>83</v>
      </c>
      <c r="AT229" s="190" t="s">
        <v>77</v>
      </c>
      <c r="AU229" s="190" t="s">
        <v>83</v>
      </c>
      <c r="AY229" s="189" t="s">
        <v>145</v>
      </c>
      <c r="BK229" s="191">
        <f>SUM(BK230:BK231)</f>
        <v>0</v>
      </c>
    </row>
    <row r="230" spans="2:65" s="1" customFormat="1" ht="38.25" customHeight="1">
      <c r="B230" s="41"/>
      <c r="C230" s="194" t="s">
        <v>332</v>
      </c>
      <c r="D230" s="194" t="s">
        <v>148</v>
      </c>
      <c r="E230" s="195" t="s">
        <v>738</v>
      </c>
      <c r="F230" s="196" t="s">
        <v>739</v>
      </c>
      <c r="G230" s="197" t="s">
        <v>253</v>
      </c>
      <c r="H230" s="198">
        <v>14.15</v>
      </c>
      <c r="I230" s="199"/>
      <c r="J230" s="200">
        <f>ROUND(I230*H230,2)</f>
        <v>0</v>
      </c>
      <c r="K230" s="196" t="s">
        <v>152</v>
      </c>
      <c r="L230" s="61"/>
      <c r="M230" s="201" t="s">
        <v>34</v>
      </c>
      <c r="N230" s="202" t="s">
        <v>50</v>
      </c>
      <c r="O230" s="42"/>
      <c r="P230" s="203">
        <f>O230*H230</f>
        <v>0</v>
      </c>
      <c r="Q230" s="203">
        <v>0</v>
      </c>
      <c r="R230" s="203">
        <f>Q230*H230</f>
        <v>0</v>
      </c>
      <c r="S230" s="203">
        <v>0</v>
      </c>
      <c r="T230" s="204">
        <f>S230*H230</f>
        <v>0</v>
      </c>
      <c r="AR230" s="23" t="s">
        <v>153</v>
      </c>
      <c r="AT230" s="23" t="s">
        <v>148</v>
      </c>
      <c r="AU230" s="23" t="s">
        <v>87</v>
      </c>
      <c r="AY230" s="23" t="s">
        <v>145</v>
      </c>
      <c r="BE230" s="205">
        <f>IF(N230="základní",J230,0)</f>
        <v>0</v>
      </c>
      <c r="BF230" s="205">
        <f>IF(N230="snížená",J230,0)</f>
        <v>0</v>
      </c>
      <c r="BG230" s="205">
        <f>IF(N230="zákl. přenesená",J230,0)</f>
        <v>0</v>
      </c>
      <c r="BH230" s="205">
        <f>IF(N230="sníž. přenesená",J230,0)</f>
        <v>0</v>
      </c>
      <c r="BI230" s="205">
        <f>IF(N230="nulová",J230,0)</f>
        <v>0</v>
      </c>
      <c r="BJ230" s="23" t="s">
        <v>87</v>
      </c>
      <c r="BK230" s="205">
        <f>ROUND(I230*H230,2)</f>
        <v>0</v>
      </c>
      <c r="BL230" s="23" t="s">
        <v>153</v>
      </c>
      <c r="BM230" s="23" t="s">
        <v>740</v>
      </c>
    </row>
    <row r="231" spans="2:47" s="1" customFormat="1" ht="54">
      <c r="B231" s="41"/>
      <c r="C231" s="63"/>
      <c r="D231" s="208" t="s">
        <v>170</v>
      </c>
      <c r="E231" s="63"/>
      <c r="F231" s="239" t="s">
        <v>741</v>
      </c>
      <c r="G231" s="63"/>
      <c r="H231" s="63"/>
      <c r="I231" s="165"/>
      <c r="J231" s="63"/>
      <c r="K231" s="63"/>
      <c r="L231" s="61"/>
      <c r="M231" s="240"/>
      <c r="N231" s="42"/>
      <c r="O231" s="42"/>
      <c r="P231" s="42"/>
      <c r="Q231" s="42"/>
      <c r="R231" s="42"/>
      <c r="S231" s="42"/>
      <c r="T231" s="78"/>
      <c r="AT231" s="23" t="s">
        <v>170</v>
      </c>
      <c r="AU231" s="23" t="s">
        <v>87</v>
      </c>
    </row>
    <row r="232" spans="2:63" s="10" customFormat="1" ht="37.35" customHeight="1">
      <c r="B232" s="178"/>
      <c r="C232" s="179"/>
      <c r="D232" s="180" t="s">
        <v>77</v>
      </c>
      <c r="E232" s="181" t="s">
        <v>291</v>
      </c>
      <c r="F232" s="181" t="s">
        <v>292</v>
      </c>
      <c r="G232" s="179"/>
      <c r="H232" s="179"/>
      <c r="I232" s="182"/>
      <c r="J232" s="183">
        <f>BK232</f>
        <v>0</v>
      </c>
      <c r="K232" s="179"/>
      <c r="L232" s="184"/>
      <c r="M232" s="185"/>
      <c r="N232" s="186"/>
      <c r="O232" s="186"/>
      <c r="P232" s="187">
        <f>P233</f>
        <v>0</v>
      </c>
      <c r="Q232" s="186"/>
      <c r="R232" s="187">
        <f>R233</f>
        <v>0.01383</v>
      </c>
      <c r="S232" s="186"/>
      <c r="T232" s="188">
        <f>T233</f>
        <v>0.39845</v>
      </c>
      <c r="AR232" s="189" t="s">
        <v>87</v>
      </c>
      <c r="AT232" s="190" t="s">
        <v>77</v>
      </c>
      <c r="AU232" s="190" t="s">
        <v>78</v>
      </c>
      <c r="AY232" s="189" t="s">
        <v>145</v>
      </c>
      <c r="BK232" s="191">
        <f>BK233</f>
        <v>0</v>
      </c>
    </row>
    <row r="233" spans="2:63" s="10" customFormat="1" ht="19.9" customHeight="1">
      <c r="B233" s="178"/>
      <c r="C233" s="179"/>
      <c r="D233" s="180" t="s">
        <v>77</v>
      </c>
      <c r="E233" s="192" t="s">
        <v>304</v>
      </c>
      <c r="F233" s="192" t="s">
        <v>305</v>
      </c>
      <c r="G233" s="179"/>
      <c r="H233" s="179"/>
      <c r="I233" s="182"/>
      <c r="J233" s="193">
        <f>BK233</f>
        <v>0</v>
      </c>
      <c r="K233" s="179"/>
      <c r="L233" s="184"/>
      <c r="M233" s="185"/>
      <c r="N233" s="186"/>
      <c r="O233" s="186"/>
      <c r="P233" s="187">
        <f>SUM(P234:P253)</f>
        <v>0</v>
      </c>
      <c r="Q233" s="186"/>
      <c r="R233" s="187">
        <f>SUM(R234:R253)</f>
        <v>0.01383</v>
      </c>
      <c r="S233" s="186"/>
      <c r="T233" s="188">
        <f>SUM(T234:T253)</f>
        <v>0.39845</v>
      </c>
      <c r="AR233" s="189" t="s">
        <v>87</v>
      </c>
      <c r="AT233" s="190" t="s">
        <v>77</v>
      </c>
      <c r="AU233" s="190" t="s">
        <v>83</v>
      </c>
      <c r="AY233" s="189" t="s">
        <v>145</v>
      </c>
      <c r="BK233" s="191">
        <f>SUM(BK234:BK253)</f>
        <v>0</v>
      </c>
    </row>
    <row r="234" spans="2:65" s="1" customFormat="1" ht="25.5" customHeight="1">
      <c r="B234" s="41"/>
      <c r="C234" s="194" t="s">
        <v>337</v>
      </c>
      <c r="D234" s="194" t="s">
        <v>148</v>
      </c>
      <c r="E234" s="195" t="s">
        <v>312</v>
      </c>
      <c r="F234" s="196" t="s">
        <v>313</v>
      </c>
      <c r="G234" s="197" t="s">
        <v>168</v>
      </c>
      <c r="H234" s="198">
        <v>13</v>
      </c>
      <c r="I234" s="199"/>
      <c r="J234" s="200">
        <f>ROUND(I234*H234,2)</f>
        <v>0</v>
      </c>
      <c r="K234" s="196" t="s">
        <v>152</v>
      </c>
      <c r="L234" s="61"/>
      <c r="M234" s="201" t="s">
        <v>34</v>
      </c>
      <c r="N234" s="202" t="s">
        <v>50</v>
      </c>
      <c r="O234" s="42"/>
      <c r="P234" s="203">
        <f>O234*H234</f>
        <v>0</v>
      </c>
      <c r="Q234" s="203">
        <v>0</v>
      </c>
      <c r="R234" s="203">
        <f>Q234*H234</f>
        <v>0</v>
      </c>
      <c r="S234" s="203">
        <v>0.03065</v>
      </c>
      <c r="T234" s="204">
        <f>S234*H234</f>
        <v>0.39845</v>
      </c>
      <c r="AR234" s="23" t="s">
        <v>265</v>
      </c>
      <c r="AT234" s="23" t="s">
        <v>148</v>
      </c>
      <c r="AU234" s="23" t="s">
        <v>87</v>
      </c>
      <c r="AY234" s="23" t="s">
        <v>145</v>
      </c>
      <c r="BE234" s="205">
        <f>IF(N234="základní",J234,0)</f>
        <v>0</v>
      </c>
      <c r="BF234" s="205">
        <f>IF(N234="snížená",J234,0)</f>
        <v>0</v>
      </c>
      <c r="BG234" s="205">
        <f>IF(N234="zákl. přenesená",J234,0)</f>
        <v>0</v>
      </c>
      <c r="BH234" s="205">
        <f>IF(N234="sníž. přenesená",J234,0)</f>
        <v>0</v>
      </c>
      <c r="BI234" s="205">
        <f>IF(N234="nulová",J234,0)</f>
        <v>0</v>
      </c>
      <c r="BJ234" s="23" t="s">
        <v>87</v>
      </c>
      <c r="BK234" s="205">
        <f>ROUND(I234*H234,2)</f>
        <v>0</v>
      </c>
      <c r="BL234" s="23" t="s">
        <v>265</v>
      </c>
      <c r="BM234" s="23" t="s">
        <v>742</v>
      </c>
    </row>
    <row r="235" spans="2:51" s="11" customFormat="1" ht="13.5">
      <c r="B235" s="206"/>
      <c r="C235" s="207"/>
      <c r="D235" s="208" t="s">
        <v>155</v>
      </c>
      <c r="E235" s="209" t="s">
        <v>34</v>
      </c>
      <c r="F235" s="210" t="s">
        <v>204</v>
      </c>
      <c r="G235" s="207"/>
      <c r="H235" s="209" t="s">
        <v>34</v>
      </c>
      <c r="I235" s="211"/>
      <c r="J235" s="207"/>
      <c r="K235" s="207"/>
      <c r="L235" s="212"/>
      <c r="M235" s="213"/>
      <c r="N235" s="214"/>
      <c r="O235" s="214"/>
      <c r="P235" s="214"/>
      <c r="Q235" s="214"/>
      <c r="R235" s="214"/>
      <c r="S235" s="214"/>
      <c r="T235" s="215"/>
      <c r="AT235" s="216" t="s">
        <v>155</v>
      </c>
      <c r="AU235" s="216" t="s">
        <v>87</v>
      </c>
      <c r="AV235" s="11" t="s">
        <v>83</v>
      </c>
      <c r="AW235" s="11" t="s">
        <v>41</v>
      </c>
      <c r="AX235" s="11" t="s">
        <v>78</v>
      </c>
      <c r="AY235" s="216" t="s">
        <v>145</v>
      </c>
    </row>
    <row r="236" spans="2:51" s="12" customFormat="1" ht="13.5">
      <c r="B236" s="217"/>
      <c r="C236" s="218"/>
      <c r="D236" s="208" t="s">
        <v>155</v>
      </c>
      <c r="E236" s="219" t="s">
        <v>34</v>
      </c>
      <c r="F236" s="220" t="s">
        <v>743</v>
      </c>
      <c r="G236" s="218"/>
      <c r="H236" s="221">
        <v>13</v>
      </c>
      <c r="I236" s="222"/>
      <c r="J236" s="218"/>
      <c r="K236" s="218"/>
      <c r="L236" s="223"/>
      <c r="M236" s="224"/>
      <c r="N236" s="225"/>
      <c r="O236" s="225"/>
      <c r="P236" s="225"/>
      <c r="Q236" s="225"/>
      <c r="R236" s="225"/>
      <c r="S236" s="225"/>
      <c r="T236" s="226"/>
      <c r="AT236" s="227" t="s">
        <v>155</v>
      </c>
      <c r="AU236" s="227" t="s">
        <v>87</v>
      </c>
      <c r="AV236" s="12" t="s">
        <v>87</v>
      </c>
      <c r="AW236" s="12" t="s">
        <v>41</v>
      </c>
      <c r="AX236" s="12" t="s">
        <v>78</v>
      </c>
      <c r="AY236" s="227" t="s">
        <v>145</v>
      </c>
    </row>
    <row r="237" spans="2:51" s="13" customFormat="1" ht="13.5">
      <c r="B237" s="228"/>
      <c r="C237" s="229"/>
      <c r="D237" s="208" t="s">
        <v>155</v>
      </c>
      <c r="E237" s="230" t="s">
        <v>34</v>
      </c>
      <c r="F237" s="231" t="s">
        <v>158</v>
      </c>
      <c r="G237" s="229"/>
      <c r="H237" s="232">
        <v>13</v>
      </c>
      <c r="I237" s="233"/>
      <c r="J237" s="229"/>
      <c r="K237" s="229"/>
      <c r="L237" s="234"/>
      <c r="M237" s="235"/>
      <c r="N237" s="236"/>
      <c r="O237" s="236"/>
      <c r="P237" s="236"/>
      <c r="Q237" s="236"/>
      <c r="R237" s="236"/>
      <c r="S237" s="236"/>
      <c r="T237" s="237"/>
      <c r="AT237" s="238" t="s">
        <v>155</v>
      </c>
      <c r="AU237" s="238" t="s">
        <v>87</v>
      </c>
      <c r="AV237" s="13" t="s">
        <v>153</v>
      </c>
      <c r="AW237" s="13" t="s">
        <v>41</v>
      </c>
      <c r="AX237" s="13" t="s">
        <v>83</v>
      </c>
      <c r="AY237" s="238" t="s">
        <v>145</v>
      </c>
    </row>
    <row r="238" spans="2:65" s="1" customFormat="1" ht="16.5" customHeight="1">
      <c r="B238" s="41"/>
      <c r="C238" s="194" t="s">
        <v>342</v>
      </c>
      <c r="D238" s="194" t="s">
        <v>148</v>
      </c>
      <c r="E238" s="195" t="s">
        <v>744</v>
      </c>
      <c r="F238" s="196" t="s">
        <v>745</v>
      </c>
      <c r="G238" s="197" t="s">
        <v>151</v>
      </c>
      <c r="H238" s="198">
        <v>1</v>
      </c>
      <c r="I238" s="199"/>
      <c r="J238" s="200">
        <f>ROUND(I238*H238,2)</f>
        <v>0</v>
      </c>
      <c r="K238" s="196" t="s">
        <v>152</v>
      </c>
      <c r="L238" s="61"/>
      <c r="M238" s="201" t="s">
        <v>34</v>
      </c>
      <c r="N238" s="202" t="s">
        <v>50</v>
      </c>
      <c r="O238" s="42"/>
      <c r="P238" s="203">
        <f>O238*H238</f>
        <v>0</v>
      </c>
      <c r="Q238" s="203">
        <v>0.00353</v>
      </c>
      <c r="R238" s="203">
        <f>Q238*H238</f>
        <v>0.00353</v>
      </c>
      <c r="S238" s="203">
        <v>0</v>
      </c>
      <c r="T238" s="204">
        <f>S238*H238</f>
        <v>0</v>
      </c>
      <c r="AR238" s="23" t="s">
        <v>265</v>
      </c>
      <c r="AT238" s="23" t="s">
        <v>148</v>
      </c>
      <c r="AU238" s="23" t="s">
        <v>87</v>
      </c>
      <c r="AY238" s="23" t="s">
        <v>145</v>
      </c>
      <c r="BE238" s="205">
        <f>IF(N238="základní",J238,0)</f>
        <v>0</v>
      </c>
      <c r="BF238" s="205">
        <f>IF(N238="snížená",J238,0)</f>
        <v>0</v>
      </c>
      <c r="BG238" s="205">
        <f>IF(N238="zákl. přenesená",J238,0)</f>
        <v>0</v>
      </c>
      <c r="BH238" s="205">
        <f>IF(N238="sníž. přenesená",J238,0)</f>
        <v>0</v>
      </c>
      <c r="BI238" s="205">
        <f>IF(N238="nulová",J238,0)</f>
        <v>0</v>
      </c>
      <c r="BJ238" s="23" t="s">
        <v>87</v>
      </c>
      <c r="BK238" s="205">
        <f>ROUND(I238*H238,2)</f>
        <v>0</v>
      </c>
      <c r="BL238" s="23" t="s">
        <v>265</v>
      </c>
      <c r="BM238" s="23" t="s">
        <v>746</v>
      </c>
    </row>
    <row r="239" spans="2:51" s="11" customFormat="1" ht="13.5">
      <c r="B239" s="206"/>
      <c r="C239" s="207"/>
      <c r="D239" s="208" t="s">
        <v>155</v>
      </c>
      <c r="E239" s="209" t="s">
        <v>34</v>
      </c>
      <c r="F239" s="210" t="s">
        <v>204</v>
      </c>
      <c r="G239" s="207"/>
      <c r="H239" s="209" t="s">
        <v>34</v>
      </c>
      <c r="I239" s="211"/>
      <c r="J239" s="207"/>
      <c r="K239" s="207"/>
      <c r="L239" s="212"/>
      <c r="M239" s="213"/>
      <c r="N239" s="214"/>
      <c r="O239" s="214"/>
      <c r="P239" s="214"/>
      <c r="Q239" s="214"/>
      <c r="R239" s="214"/>
      <c r="S239" s="214"/>
      <c r="T239" s="215"/>
      <c r="AT239" s="216" t="s">
        <v>155</v>
      </c>
      <c r="AU239" s="216" t="s">
        <v>87</v>
      </c>
      <c r="AV239" s="11" t="s">
        <v>83</v>
      </c>
      <c r="AW239" s="11" t="s">
        <v>41</v>
      </c>
      <c r="AX239" s="11" t="s">
        <v>78</v>
      </c>
      <c r="AY239" s="216" t="s">
        <v>145</v>
      </c>
    </row>
    <row r="240" spans="2:51" s="12" customFormat="1" ht="13.5">
      <c r="B240" s="217"/>
      <c r="C240" s="218"/>
      <c r="D240" s="208" t="s">
        <v>155</v>
      </c>
      <c r="E240" s="219" t="s">
        <v>34</v>
      </c>
      <c r="F240" s="220" t="s">
        <v>83</v>
      </c>
      <c r="G240" s="218"/>
      <c r="H240" s="221">
        <v>1</v>
      </c>
      <c r="I240" s="222"/>
      <c r="J240" s="218"/>
      <c r="K240" s="218"/>
      <c r="L240" s="223"/>
      <c r="M240" s="224"/>
      <c r="N240" s="225"/>
      <c r="O240" s="225"/>
      <c r="P240" s="225"/>
      <c r="Q240" s="225"/>
      <c r="R240" s="225"/>
      <c r="S240" s="225"/>
      <c r="T240" s="226"/>
      <c r="AT240" s="227" t="s">
        <v>155</v>
      </c>
      <c r="AU240" s="227" t="s">
        <v>87</v>
      </c>
      <c r="AV240" s="12" t="s">
        <v>87</v>
      </c>
      <c r="AW240" s="12" t="s">
        <v>41</v>
      </c>
      <c r="AX240" s="12" t="s">
        <v>78</v>
      </c>
      <c r="AY240" s="227" t="s">
        <v>145</v>
      </c>
    </row>
    <row r="241" spans="2:51" s="13" customFormat="1" ht="13.5">
      <c r="B241" s="228"/>
      <c r="C241" s="229"/>
      <c r="D241" s="208" t="s">
        <v>155</v>
      </c>
      <c r="E241" s="230" t="s">
        <v>34</v>
      </c>
      <c r="F241" s="231" t="s">
        <v>158</v>
      </c>
      <c r="G241" s="229"/>
      <c r="H241" s="232">
        <v>1</v>
      </c>
      <c r="I241" s="233"/>
      <c r="J241" s="229"/>
      <c r="K241" s="229"/>
      <c r="L241" s="234"/>
      <c r="M241" s="235"/>
      <c r="N241" s="236"/>
      <c r="O241" s="236"/>
      <c r="P241" s="236"/>
      <c r="Q241" s="236"/>
      <c r="R241" s="236"/>
      <c r="S241" s="236"/>
      <c r="T241" s="237"/>
      <c r="AT241" s="238" t="s">
        <v>155</v>
      </c>
      <c r="AU241" s="238" t="s">
        <v>87</v>
      </c>
      <c r="AV241" s="13" t="s">
        <v>153</v>
      </c>
      <c r="AW241" s="13" t="s">
        <v>41</v>
      </c>
      <c r="AX241" s="13" t="s">
        <v>83</v>
      </c>
      <c r="AY241" s="238" t="s">
        <v>145</v>
      </c>
    </row>
    <row r="242" spans="2:65" s="1" customFormat="1" ht="16.5" customHeight="1">
      <c r="B242" s="41"/>
      <c r="C242" s="194" t="s">
        <v>347</v>
      </c>
      <c r="D242" s="194" t="s">
        <v>148</v>
      </c>
      <c r="E242" s="195" t="s">
        <v>747</v>
      </c>
      <c r="F242" s="196" t="s">
        <v>748</v>
      </c>
      <c r="G242" s="197" t="s">
        <v>151</v>
      </c>
      <c r="H242" s="198">
        <v>1</v>
      </c>
      <c r="I242" s="199"/>
      <c r="J242" s="200">
        <f>ROUND(I242*H242,2)</f>
        <v>0</v>
      </c>
      <c r="K242" s="196" t="s">
        <v>152</v>
      </c>
      <c r="L242" s="61"/>
      <c r="M242" s="201" t="s">
        <v>34</v>
      </c>
      <c r="N242" s="202" t="s">
        <v>50</v>
      </c>
      <c r="O242" s="42"/>
      <c r="P242" s="203">
        <f>O242*H242</f>
        <v>0</v>
      </c>
      <c r="Q242" s="203">
        <v>0.0103</v>
      </c>
      <c r="R242" s="203">
        <f>Q242*H242</f>
        <v>0.0103</v>
      </c>
      <c r="S242" s="203">
        <v>0</v>
      </c>
      <c r="T242" s="204">
        <f>S242*H242</f>
        <v>0</v>
      </c>
      <c r="AR242" s="23" t="s">
        <v>265</v>
      </c>
      <c r="AT242" s="23" t="s">
        <v>148</v>
      </c>
      <c r="AU242" s="23" t="s">
        <v>87</v>
      </c>
      <c r="AY242" s="23" t="s">
        <v>145</v>
      </c>
      <c r="BE242" s="205">
        <f>IF(N242="základní",J242,0)</f>
        <v>0</v>
      </c>
      <c r="BF242" s="205">
        <f>IF(N242="snížená",J242,0)</f>
        <v>0</v>
      </c>
      <c r="BG242" s="205">
        <f>IF(N242="zákl. přenesená",J242,0)</f>
        <v>0</v>
      </c>
      <c r="BH242" s="205">
        <f>IF(N242="sníž. přenesená",J242,0)</f>
        <v>0</v>
      </c>
      <c r="BI242" s="205">
        <f>IF(N242="nulová",J242,0)</f>
        <v>0</v>
      </c>
      <c r="BJ242" s="23" t="s">
        <v>87</v>
      </c>
      <c r="BK242" s="205">
        <f>ROUND(I242*H242,2)</f>
        <v>0</v>
      </c>
      <c r="BL242" s="23" t="s">
        <v>265</v>
      </c>
      <c r="BM242" s="23" t="s">
        <v>749</v>
      </c>
    </row>
    <row r="243" spans="2:51" s="11" customFormat="1" ht="13.5">
      <c r="B243" s="206"/>
      <c r="C243" s="207"/>
      <c r="D243" s="208" t="s">
        <v>155</v>
      </c>
      <c r="E243" s="209" t="s">
        <v>34</v>
      </c>
      <c r="F243" s="210" t="s">
        <v>204</v>
      </c>
      <c r="G243" s="207"/>
      <c r="H243" s="209" t="s">
        <v>34</v>
      </c>
      <c r="I243" s="211"/>
      <c r="J243" s="207"/>
      <c r="K243" s="207"/>
      <c r="L243" s="212"/>
      <c r="M243" s="213"/>
      <c r="N243" s="214"/>
      <c r="O243" s="214"/>
      <c r="P243" s="214"/>
      <c r="Q243" s="214"/>
      <c r="R243" s="214"/>
      <c r="S243" s="214"/>
      <c r="T243" s="215"/>
      <c r="AT243" s="216" t="s">
        <v>155</v>
      </c>
      <c r="AU243" s="216" t="s">
        <v>87</v>
      </c>
      <c r="AV243" s="11" t="s">
        <v>83</v>
      </c>
      <c r="AW243" s="11" t="s">
        <v>41</v>
      </c>
      <c r="AX243" s="11" t="s">
        <v>78</v>
      </c>
      <c r="AY243" s="216" t="s">
        <v>145</v>
      </c>
    </row>
    <row r="244" spans="2:51" s="12" customFormat="1" ht="13.5">
      <c r="B244" s="217"/>
      <c r="C244" s="218"/>
      <c r="D244" s="208" t="s">
        <v>155</v>
      </c>
      <c r="E244" s="219" t="s">
        <v>34</v>
      </c>
      <c r="F244" s="220" t="s">
        <v>83</v>
      </c>
      <c r="G244" s="218"/>
      <c r="H244" s="221">
        <v>1</v>
      </c>
      <c r="I244" s="222"/>
      <c r="J244" s="218"/>
      <c r="K244" s="218"/>
      <c r="L244" s="223"/>
      <c r="M244" s="224"/>
      <c r="N244" s="225"/>
      <c r="O244" s="225"/>
      <c r="P244" s="225"/>
      <c r="Q244" s="225"/>
      <c r="R244" s="225"/>
      <c r="S244" s="225"/>
      <c r="T244" s="226"/>
      <c r="AT244" s="227" t="s">
        <v>155</v>
      </c>
      <c r="AU244" s="227" t="s">
        <v>87</v>
      </c>
      <c r="AV244" s="12" t="s">
        <v>87</v>
      </c>
      <c r="AW244" s="12" t="s">
        <v>41</v>
      </c>
      <c r="AX244" s="12" t="s">
        <v>78</v>
      </c>
      <c r="AY244" s="227" t="s">
        <v>145</v>
      </c>
    </row>
    <row r="245" spans="2:51" s="13" customFormat="1" ht="13.5">
      <c r="B245" s="228"/>
      <c r="C245" s="229"/>
      <c r="D245" s="208" t="s">
        <v>155</v>
      </c>
      <c r="E245" s="230" t="s">
        <v>34</v>
      </c>
      <c r="F245" s="231" t="s">
        <v>158</v>
      </c>
      <c r="G245" s="229"/>
      <c r="H245" s="232">
        <v>1</v>
      </c>
      <c r="I245" s="233"/>
      <c r="J245" s="229"/>
      <c r="K245" s="229"/>
      <c r="L245" s="234"/>
      <c r="M245" s="235"/>
      <c r="N245" s="236"/>
      <c r="O245" s="236"/>
      <c r="P245" s="236"/>
      <c r="Q245" s="236"/>
      <c r="R245" s="236"/>
      <c r="S245" s="236"/>
      <c r="T245" s="237"/>
      <c r="AT245" s="238" t="s">
        <v>155</v>
      </c>
      <c r="AU245" s="238" t="s">
        <v>87</v>
      </c>
      <c r="AV245" s="13" t="s">
        <v>153</v>
      </c>
      <c r="AW245" s="13" t="s">
        <v>41</v>
      </c>
      <c r="AX245" s="13" t="s">
        <v>83</v>
      </c>
      <c r="AY245" s="238" t="s">
        <v>145</v>
      </c>
    </row>
    <row r="246" spans="2:65" s="1" customFormat="1" ht="16.5" customHeight="1">
      <c r="B246" s="41"/>
      <c r="C246" s="194" t="s">
        <v>352</v>
      </c>
      <c r="D246" s="194" t="s">
        <v>148</v>
      </c>
      <c r="E246" s="195" t="s">
        <v>444</v>
      </c>
      <c r="F246" s="196" t="s">
        <v>445</v>
      </c>
      <c r="G246" s="197" t="s">
        <v>168</v>
      </c>
      <c r="H246" s="198">
        <v>13</v>
      </c>
      <c r="I246" s="199"/>
      <c r="J246" s="200">
        <f>ROUND(I246*H246,2)</f>
        <v>0</v>
      </c>
      <c r="K246" s="196" t="s">
        <v>152</v>
      </c>
      <c r="L246" s="61"/>
      <c r="M246" s="201" t="s">
        <v>34</v>
      </c>
      <c r="N246" s="202" t="s">
        <v>50</v>
      </c>
      <c r="O246" s="42"/>
      <c r="P246" s="203">
        <f>O246*H246</f>
        <v>0</v>
      </c>
      <c r="Q246" s="203">
        <v>0</v>
      </c>
      <c r="R246" s="203">
        <f>Q246*H246</f>
        <v>0</v>
      </c>
      <c r="S246" s="203">
        <v>0</v>
      </c>
      <c r="T246" s="204">
        <f>S246*H246</f>
        <v>0</v>
      </c>
      <c r="AR246" s="23" t="s">
        <v>265</v>
      </c>
      <c r="AT246" s="23" t="s">
        <v>148</v>
      </c>
      <c r="AU246" s="23" t="s">
        <v>87</v>
      </c>
      <c r="AY246" s="23" t="s">
        <v>145</v>
      </c>
      <c r="BE246" s="205">
        <f>IF(N246="základní",J246,0)</f>
        <v>0</v>
      </c>
      <c r="BF246" s="205">
        <f>IF(N246="snížená",J246,0)</f>
        <v>0</v>
      </c>
      <c r="BG246" s="205">
        <f>IF(N246="zákl. přenesená",J246,0)</f>
        <v>0</v>
      </c>
      <c r="BH246" s="205">
        <f>IF(N246="sníž. přenesená",J246,0)</f>
        <v>0</v>
      </c>
      <c r="BI246" s="205">
        <f>IF(N246="nulová",J246,0)</f>
        <v>0</v>
      </c>
      <c r="BJ246" s="23" t="s">
        <v>87</v>
      </c>
      <c r="BK246" s="205">
        <f>ROUND(I246*H246,2)</f>
        <v>0</v>
      </c>
      <c r="BL246" s="23" t="s">
        <v>265</v>
      </c>
      <c r="BM246" s="23" t="s">
        <v>750</v>
      </c>
    </row>
    <row r="247" spans="2:47" s="1" customFormat="1" ht="27">
      <c r="B247" s="41"/>
      <c r="C247" s="63"/>
      <c r="D247" s="208" t="s">
        <v>170</v>
      </c>
      <c r="E247" s="63"/>
      <c r="F247" s="239" t="s">
        <v>441</v>
      </c>
      <c r="G247" s="63"/>
      <c r="H247" s="63"/>
      <c r="I247" s="165"/>
      <c r="J247" s="63"/>
      <c r="K247" s="63"/>
      <c r="L247" s="61"/>
      <c r="M247" s="240"/>
      <c r="N247" s="42"/>
      <c r="O247" s="42"/>
      <c r="P247" s="42"/>
      <c r="Q247" s="42"/>
      <c r="R247" s="42"/>
      <c r="S247" s="42"/>
      <c r="T247" s="78"/>
      <c r="AT247" s="23" t="s">
        <v>170</v>
      </c>
      <c r="AU247" s="23" t="s">
        <v>87</v>
      </c>
    </row>
    <row r="248" spans="2:51" s="11" customFormat="1" ht="13.5">
      <c r="B248" s="206"/>
      <c r="C248" s="207"/>
      <c r="D248" s="208" t="s">
        <v>155</v>
      </c>
      <c r="E248" s="209" t="s">
        <v>34</v>
      </c>
      <c r="F248" s="210" t="s">
        <v>204</v>
      </c>
      <c r="G248" s="207"/>
      <c r="H248" s="209" t="s">
        <v>34</v>
      </c>
      <c r="I248" s="211"/>
      <c r="J248" s="207"/>
      <c r="K248" s="207"/>
      <c r="L248" s="212"/>
      <c r="M248" s="213"/>
      <c r="N248" s="214"/>
      <c r="O248" s="214"/>
      <c r="P248" s="214"/>
      <c r="Q248" s="214"/>
      <c r="R248" s="214"/>
      <c r="S248" s="214"/>
      <c r="T248" s="215"/>
      <c r="AT248" s="216" t="s">
        <v>155</v>
      </c>
      <c r="AU248" s="216" t="s">
        <v>87</v>
      </c>
      <c r="AV248" s="11" t="s">
        <v>83</v>
      </c>
      <c r="AW248" s="11" t="s">
        <v>41</v>
      </c>
      <c r="AX248" s="11" t="s">
        <v>78</v>
      </c>
      <c r="AY248" s="216" t="s">
        <v>145</v>
      </c>
    </row>
    <row r="249" spans="2:51" s="12" customFormat="1" ht="13.5">
      <c r="B249" s="217"/>
      <c r="C249" s="218"/>
      <c r="D249" s="208" t="s">
        <v>155</v>
      </c>
      <c r="E249" s="219" t="s">
        <v>34</v>
      </c>
      <c r="F249" s="220" t="s">
        <v>743</v>
      </c>
      <c r="G249" s="218"/>
      <c r="H249" s="221">
        <v>13</v>
      </c>
      <c r="I249" s="222"/>
      <c r="J249" s="218"/>
      <c r="K249" s="218"/>
      <c r="L249" s="223"/>
      <c r="M249" s="224"/>
      <c r="N249" s="225"/>
      <c r="O249" s="225"/>
      <c r="P249" s="225"/>
      <c r="Q249" s="225"/>
      <c r="R249" s="225"/>
      <c r="S249" s="225"/>
      <c r="T249" s="226"/>
      <c r="AT249" s="227" t="s">
        <v>155</v>
      </c>
      <c r="AU249" s="227" t="s">
        <v>87</v>
      </c>
      <c r="AV249" s="12" t="s">
        <v>87</v>
      </c>
      <c r="AW249" s="12" t="s">
        <v>41</v>
      </c>
      <c r="AX249" s="12" t="s">
        <v>78</v>
      </c>
      <c r="AY249" s="227" t="s">
        <v>145</v>
      </c>
    </row>
    <row r="250" spans="2:51" s="13" customFormat="1" ht="13.5">
      <c r="B250" s="228"/>
      <c r="C250" s="229"/>
      <c r="D250" s="208" t="s">
        <v>155</v>
      </c>
      <c r="E250" s="230" t="s">
        <v>34</v>
      </c>
      <c r="F250" s="231" t="s">
        <v>158</v>
      </c>
      <c r="G250" s="229"/>
      <c r="H250" s="232">
        <v>13</v>
      </c>
      <c r="I250" s="233"/>
      <c r="J250" s="229"/>
      <c r="K250" s="229"/>
      <c r="L250" s="234"/>
      <c r="M250" s="235"/>
      <c r="N250" s="236"/>
      <c r="O250" s="236"/>
      <c r="P250" s="236"/>
      <c r="Q250" s="236"/>
      <c r="R250" s="236"/>
      <c r="S250" s="236"/>
      <c r="T250" s="237"/>
      <c r="AT250" s="238" t="s">
        <v>155</v>
      </c>
      <c r="AU250" s="238" t="s">
        <v>87</v>
      </c>
      <c r="AV250" s="13" t="s">
        <v>153</v>
      </c>
      <c r="AW250" s="13" t="s">
        <v>41</v>
      </c>
      <c r="AX250" s="13" t="s">
        <v>83</v>
      </c>
      <c r="AY250" s="238" t="s">
        <v>145</v>
      </c>
    </row>
    <row r="251" spans="2:65" s="1" customFormat="1" ht="25.5" customHeight="1">
      <c r="B251" s="41"/>
      <c r="C251" s="194" t="s">
        <v>357</v>
      </c>
      <c r="D251" s="194" t="s">
        <v>148</v>
      </c>
      <c r="E251" s="195" t="s">
        <v>751</v>
      </c>
      <c r="F251" s="196" t="s">
        <v>752</v>
      </c>
      <c r="G251" s="197" t="s">
        <v>253</v>
      </c>
      <c r="H251" s="198">
        <v>0.398</v>
      </c>
      <c r="I251" s="199"/>
      <c r="J251" s="200">
        <f>ROUND(I251*H251,2)</f>
        <v>0</v>
      </c>
      <c r="K251" s="196" t="s">
        <v>152</v>
      </c>
      <c r="L251" s="61"/>
      <c r="M251" s="201" t="s">
        <v>34</v>
      </c>
      <c r="N251" s="202" t="s">
        <v>50</v>
      </c>
      <c r="O251" s="42"/>
      <c r="P251" s="203">
        <f>O251*H251</f>
        <v>0</v>
      </c>
      <c r="Q251" s="203">
        <v>0</v>
      </c>
      <c r="R251" s="203">
        <f>Q251*H251</f>
        <v>0</v>
      </c>
      <c r="S251" s="203">
        <v>0</v>
      </c>
      <c r="T251" s="204">
        <f>S251*H251</f>
        <v>0</v>
      </c>
      <c r="AR251" s="23" t="s">
        <v>265</v>
      </c>
      <c r="AT251" s="23" t="s">
        <v>148</v>
      </c>
      <c r="AU251" s="23" t="s">
        <v>87</v>
      </c>
      <c r="AY251" s="23" t="s">
        <v>145</v>
      </c>
      <c r="BE251" s="205">
        <f>IF(N251="základní",J251,0)</f>
        <v>0</v>
      </c>
      <c r="BF251" s="205">
        <f>IF(N251="snížená",J251,0)</f>
        <v>0</v>
      </c>
      <c r="BG251" s="205">
        <f>IF(N251="zákl. přenesená",J251,0)</f>
        <v>0</v>
      </c>
      <c r="BH251" s="205">
        <f>IF(N251="sníž. přenesená",J251,0)</f>
        <v>0</v>
      </c>
      <c r="BI251" s="205">
        <f>IF(N251="nulová",J251,0)</f>
        <v>0</v>
      </c>
      <c r="BJ251" s="23" t="s">
        <v>87</v>
      </c>
      <c r="BK251" s="205">
        <f>ROUND(I251*H251,2)</f>
        <v>0</v>
      </c>
      <c r="BL251" s="23" t="s">
        <v>265</v>
      </c>
      <c r="BM251" s="23" t="s">
        <v>753</v>
      </c>
    </row>
    <row r="252" spans="2:65" s="1" customFormat="1" ht="38.25" customHeight="1">
      <c r="B252" s="41"/>
      <c r="C252" s="194" t="s">
        <v>362</v>
      </c>
      <c r="D252" s="194" t="s">
        <v>148</v>
      </c>
      <c r="E252" s="195" t="s">
        <v>754</v>
      </c>
      <c r="F252" s="196" t="s">
        <v>755</v>
      </c>
      <c r="G252" s="197" t="s">
        <v>253</v>
      </c>
      <c r="H252" s="198">
        <v>0.014</v>
      </c>
      <c r="I252" s="199"/>
      <c r="J252" s="200">
        <f>ROUND(I252*H252,2)</f>
        <v>0</v>
      </c>
      <c r="K252" s="196" t="s">
        <v>152</v>
      </c>
      <c r="L252" s="61"/>
      <c r="M252" s="201" t="s">
        <v>34</v>
      </c>
      <c r="N252" s="202" t="s">
        <v>50</v>
      </c>
      <c r="O252" s="42"/>
      <c r="P252" s="203">
        <f>O252*H252</f>
        <v>0</v>
      </c>
      <c r="Q252" s="203">
        <v>0</v>
      </c>
      <c r="R252" s="203">
        <f>Q252*H252</f>
        <v>0</v>
      </c>
      <c r="S252" s="203">
        <v>0</v>
      </c>
      <c r="T252" s="204">
        <f>S252*H252</f>
        <v>0</v>
      </c>
      <c r="AR252" s="23" t="s">
        <v>265</v>
      </c>
      <c r="AT252" s="23" t="s">
        <v>148</v>
      </c>
      <c r="AU252" s="23" t="s">
        <v>87</v>
      </c>
      <c r="AY252" s="23" t="s">
        <v>145</v>
      </c>
      <c r="BE252" s="205">
        <f>IF(N252="základní",J252,0)</f>
        <v>0</v>
      </c>
      <c r="BF252" s="205">
        <f>IF(N252="snížená",J252,0)</f>
        <v>0</v>
      </c>
      <c r="BG252" s="205">
        <f>IF(N252="zákl. přenesená",J252,0)</f>
        <v>0</v>
      </c>
      <c r="BH252" s="205">
        <f>IF(N252="sníž. přenesená",J252,0)</f>
        <v>0</v>
      </c>
      <c r="BI252" s="205">
        <f>IF(N252="nulová",J252,0)</f>
        <v>0</v>
      </c>
      <c r="BJ252" s="23" t="s">
        <v>87</v>
      </c>
      <c r="BK252" s="205">
        <f>ROUND(I252*H252,2)</f>
        <v>0</v>
      </c>
      <c r="BL252" s="23" t="s">
        <v>265</v>
      </c>
      <c r="BM252" s="23" t="s">
        <v>756</v>
      </c>
    </row>
    <row r="253" spans="2:47" s="1" customFormat="1" ht="121.5">
      <c r="B253" s="41"/>
      <c r="C253" s="63"/>
      <c r="D253" s="208" t="s">
        <v>170</v>
      </c>
      <c r="E253" s="63"/>
      <c r="F253" s="239" t="s">
        <v>465</v>
      </c>
      <c r="G253" s="63"/>
      <c r="H253" s="63"/>
      <c r="I253" s="165"/>
      <c r="J253" s="63"/>
      <c r="K253" s="63"/>
      <c r="L253" s="61"/>
      <c r="M253" s="240"/>
      <c r="N253" s="42"/>
      <c r="O253" s="42"/>
      <c r="P253" s="42"/>
      <c r="Q253" s="42"/>
      <c r="R253" s="42"/>
      <c r="S253" s="42"/>
      <c r="T253" s="78"/>
      <c r="AT253" s="23" t="s">
        <v>170</v>
      </c>
      <c r="AU253" s="23" t="s">
        <v>87</v>
      </c>
    </row>
    <row r="254" spans="2:63" s="10" customFormat="1" ht="37.35" customHeight="1">
      <c r="B254" s="178"/>
      <c r="C254" s="179"/>
      <c r="D254" s="180" t="s">
        <v>77</v>
      </c>
      <c r="E254" s="181" t="s">
        <v>551</v>
      </c>
      <c r="F254" s="181" t="s">
        <v>552</v>
      </c>
      <c r="G254" s="179"/>
      <c r="H254" s="179"/>
      <c r="I254" s="182"/>
      <c r="J254" s="183">
        <f>BK254</f>
        <v>0</v>
      </c>
      <c r="K254" s="179"/>
      <c r="L254" s="184"/>
      <c r="M254" s="185"/>
      <c r="N254" s="186"/>
      <c r="O254" s="186"/>
      <c r="P254" s="187">
        <f>P255+P267+P269+P271</f>
        <v>0</v>
      </c>
      <c r="Q254" s="186"/>
      <c r="R254" s="187">
        <f>R255+R267+R269+R271</f>
        <v>0</v>
      </c>
      <c r="S254" s="186"/>
      <c r="T254" s="188">
        <f>T255+T267+T269+T271</f>
        <v>0</v>
      </c>
      <c r="AR254" s="189" t="s">
        <v>184</v>
      </c>
      <c r="AT254" s="190" t="s">
        <v>77</v>
      </c>
      <c r="AU254" s="190" t="s">
        <v>78</v>
      </c>
      <c r="AY254" s="189" t="s">
        <v>145</v>
      </c>
      <c r="BK254" s="191">
        <f>BK255+BK267+BK269+BK271</f>
        <v>0</v>
      </c>
    </row>
    <row r="255" spans="2:63" s="10" customFormat="1" ht="19.9" customHeight="1">
      <c r="B255" s="178"/>
      <c r="C255" s="179"/>
      <c r="D255" s="180" t="s">
        <v>77</v>
      </c>
      <c r="E255" s="192" t="s">
        <v>553</v>
      </c>
      <c r="F255" s="192" t="s">
        <v>554</v>
      </c>
      <c r="G255" s="179"/>
      <c r="H255" s="179"/>
      <c r="I255" s="182"/>
      <c r="J255" s="193">
        <f>BK255</f>
        <v>0</v>
      </c>
      <c r="K255" s="179"/>
      <c r="L255" s="184"/>
      <c r="M255" s="185"/>
      <c r="N255" s="186"/>
      <c r="O255" s="186"/>
      <c r="P255" s="187">
        <f>SUM(P256:P266)</f>
        <v>0</v>
      </c>
      <c r="Q255" s="186"/>
      <c r="R255" s="187">
        <f>SUM(R256:R266)</f>
        <v>0</v>
      </c>
      <c r="S255" s="186"/>
      <c r="T255" s="188">
        <f>SUM(T256:T266)</f>
        <v>0</v>
      </c>
      <c r="AR255" s="189" t="s">
        <v>184</v>
      </c>
      <c r="AT255" s="190" t="s">
        <v>77</v>
      </c>
      <c r="AU255" s="190" t="s">
        <v>83</v>
      </c>
      <c r="AY255" s="189" t="s">
        <v>145</v>
      </c>
      <c r="BK255" s="191">
        <f>SUM(BK256:BK266)</f>
        <v>0</v>
      </c>
    </row>
    <row r="256" spans="2:65" s="1" customFormat="1" ht="25.5" customHeight="1">
      <c r="B256" s="41"/>
      <c r="C256" s="194" t="s">
        <v>367</v>
      </c>
      <c r="D256" s="194" t="s">
        <v>148</v>
      </c>
      <c r="E256" s="195" t="s">
        <v>556</v>
      </c>
      <c r="F256" s="196" t="s">
        <v>557</v>
      </c>
      <c r="G256" s="197" t="s">
        <v>471</v>
      </c>
      <c r="H256" s="198">
        <v>1</v>
      </c>
      <c r="I256" s="199"/>
      <c r="J256" s="200">
        <f>ROUND(I256*H256,2)</f>
        <v>0</v>
      </c>
      <c r="K256" s="196" t="s">
        <v>152</v>
      </c>
      <c r="L256" s="61"/>
      <c r="M256" s="201" t="s">
        <v>34</v>
      </c>
      <c r="N256" s="202" t="s">
        <v>50</v>
      </c>
      <c r="O256" s="42"/>
      <c r="P256" s="203">
        <f>O256*H256</f>
        <v>0</v>
      </c>
      <c r="Q256" s="203">
        <v>0</v>
      </c>
      <c r="R256" s="203">
        <f>Q256*H256</f>
        <v>0</v>
      </c>
      <c r="S256" s="203">
        <v>0</v>
      </c>
      <c r="T256" s="204">
        <f>S256*H256</f>
        <v>0</v>
      </c>
      <c r="AR256" s="23" t="s">
        <v>558</v>
      </c>
      <c r="AT256" s="23" t="s">
        <v>148</v>
      </c>
      <c r="AU256" s="23" t="s">
        <v>87</v>
      </c>
      <c r="AY256" s="23" t="s">
        <v>145</v>
      </c>
      <c r="BE256" s="205">
        <f>IF(N256="základní",J256,0)</f>
        <v>0</v>
      </c>
      <c r="BF256" s="205">
        <f>IF(N256="snížená",J256,0)</f>
        <v>0</v>
      </c>
      <c r="BG256" s="205">
        <f>IF(N256="zákl. přenesená",J256,0)</f>
        <v>0</v>
      </c>
      <c r="BH256" s="205">
        <f>IF(N256="sníž. přenesená",J256,0)</f>
        <v>0</v>
      </c>
      <c r="BI256" s="205">
        <f>IF(N256="nulová",J256,0)</f>
        <v>0</v>
      </c>
      <c r="BJ256" s="23" t="s">
        <v>87</v>
      </c>
      <c r="BK256" s="205">
        <f>ROUND(I256*H256,2)</f>
        <v>0</v>
      </c>
      <c r="BL256" s="23" t="s">
        <v>558</v>
      </c>
      <c r="BM256" s="23" t="s">
        <v>757</v>
      </c>
    </row>
    <row r="257" spans="2:51" s="11" customFormat="1" ht="13.5">
      <c r="B257" s="206"/>
      <c r="C257" s="207"/>
      <c r="D257" s="208" t="s">
        <v>155</v>
      </c>
      <c r="E257" s="209" t="s">
        <v>34</v>
      </c>
      <c r="F257" s="210" t="s">
        <v>758</v>
      </c>
      <c r="G257" s="207"/>
      <c r="H257" s="209" t="s">
        <v>34</v>
      </c>
      <c r="I257" s="211"/>
      <c r="J257" s="207"/>
      <c r="K257" s="207"/>
      <c r="L257" s="212"/>
      <c r="M257" s="213"/>
      <c r="N257" s="214"/>
      <c r="O257" s="214"/>
      <c r="P257" s="214"/>
      <c r="Q257" s="214"/>
      <c r="R257" s="214"/>
      <c r="S257" s="214"/>
      <c r="T257" s="215"/>
      <c r="AT257" s="216" t="s">
        <v>155</v>
      </c>
      <c r="AU257" s="216" t="s">
        <v>87</v>
      </c>
      <c r="AV257" s="11" t="s">
        <v>83</v>
      </c>
      <c r="AW257" s="11" t="s">
        <v>41</v>
      </c>
      <c r="AX257" s="11" t="s">
        <v>78</v>
      </c>
      <c r="AY257" s="216" t="s">
        <v>145</v>
      </c>
    </row>
    <row r="258" spans="2:51" s="12" customFormat="1" ht="13.5">
      <c r="B258" s="217"/>
      <c r="C258" s="218"/>
      <c r="D258" s="208" t="s">
        <v>155</v>
      </c>
      <c r="E258" s="219" t="s">
        <v>34</v>
      </c>
      <c r="F258" s="220" t="s">
        <v>83</v>
      </c>
      <c r="G258" s="218"/>
      <c r="H258" s="221">
        <v>1</v>
      </c>
      <c r="I258" s="222"/>
      <c r="J258" s="218"/>
      <c r="K258" s="218"/>
      <c r="L258" s="223"/>
      <c r="M258" s="224"/>
      <c r="N258" s="225"/>
      <c r="O258" s="225"/>
      <c r="P258" s="225"/>
      <c r="Q258" s="225"/>
      <c r="R258" s="225"/>
      <c r="S258" s="225"/>
      <c r="T258" s="226"/>
      <c r="AT258" s="227" t="s">
        <v>155</v>
      </c>
      <c r="AU258" s="227" t="s">
        <v>87</v>
      </c>
      <c r="AV258" s="12" t="s">
        <v>87</v>
      </c>
      <c r="AW258" s="12" t="s">
        <v>41</v>
      </c>
      <c r="AX258" s="12" t="s">
        <v>78</v>
      </c>
      <c r="AY258" s="227" t="s">
        <v>145</v>
      </c>
    </row>
    <row r="259" spans="2:51" s="13" customFormat="1" ht="13.5">
      <c r="B259" s="228"/>
      <c r="C259" s="229"/>
      <c r="D259" s="208" t="s">
        <v>155</v>
      </c>
      <c r="E259" s="230" t="s">
        <v>34</v>
      </c>
      <c r="F259" s="231" t="s">
        <v>158</v>
      </c>
      <c r="G259" s="229"/>
      <c r="H259" s="232">
        <v>1</v>
      </c>
      <c r="I259" s="233"/>
      <c r="J259" s="229"/>
      <c r="K259" s="229"/>
      <c r="L259" s="234"/>
      <c r="M259" s="235"/>
      <c r="N259" s="236"/>
      <c r="O259" s="236"/>
      <c r="P259" s="236"/>
      <c r="Q259" s="236"/>
      <c r="R259" s="236"/>
      <c r="S259" s="236"/>
      <c r="T259" s="237"/>
      <c r="AT259" s="238" t="s">
        <v>155</v>
      </c>
      <c r="AU259" s="238" t="s">
        <v>87</v>
      </c>
      <c r="AV259" s="13" t="s">
        <v>153</v>
      </c>
      <c r="AW259" s="13" t="s">
        <v>41</v>
      </c>
      <c r="AX259" s="13" t="s">
        <v>83</v>
      </c>
      <c r="AY259" s="238" t="s">
        <v>145</v>
      </c>
    </row>
    <row r="260" spans="2:65" s="1" customFormat="1" ht="25.5" customHeight="1">
      <c r="B260" s="41"/>
      <c r="C260" s="194" t="s">
        <v>372</v>
      </c>
      <c r="D260" s="194" t="s">
        <v>148</v>
      </c>
      <c r="E260" s="195" t="s">
        <v>759</v>
      </c>
      <c r="F260" s="196" t="s">
        <v>760</v>
      </c>
      <c r="G260" s="197" t="s">
        <v>471</v>
      </c>
      <c r="H260" s="198">
        <v>1</v>
      </c>
      <c r="I260" s="199"/>
      <c r="J260" s="200">
        <f>ROUND(I260*H260,2)</f>
        <v>0</v>
      </c>
      <c r="K260" s="196" t="s">
        <v>152</v>
      </c>
      <c r="L260" s="61"/>
      <c r="M260" s="201" t="s">
        <v>34</v>
      </c>
      <c r="N260" s="202" t="s">
        <v>50</v>
      </c>
      <c r="O260" s="42"/>
      <c r="P260" s="203">
        <f>O260*H260</f>
        <v>0</v>
      </c>
      <c r="Q260" s="203">
        <v>0</v>
      </c>
      <c r="R260" s="203">
        <f>Q260*H260</f>
        <v>0</v>
      </c>
      <c r="S260" s="203">
        <v>0</v>
      </c>
      <c r="T260" s="204">
        <f>S260*H260</f>
        <v>0</v>
      </c>
      <c r="AR260" s="23" t="s">
        <v>558</v>
      </c>
      <c r="AT260" s="23" t="s">
        <v>148</v>
      </c>
      <c r="AU260" s="23" t="s">
        <v>87</v>
      </c>
      <c r="AY260" s="23" t="s">
        <v>145</v>
      </c>
      <c r="BE260" s="205">
        <f>IF(N260="základní",J260,0)</f>
        <v>0</v>
      </c>
      <c r="BF260" s="205">
        <f>IF(N260="snížená",J260,0)</f>
        <v>0</v>
      </c>
      <c r="BG260" s="205">
        <f>IF(N260="zákl. přenesená",J260,0)</f>
        <v>0</v>
      </c>
      <c r="BH260" s="205">
        <f>IF(N260="sníž. přenesená",J260,0)</f>
        <v>0</v>
      </c>
      <c r="BI260" s="205">
        <f>IF(N260="nulová",J260,0)</f>
        <v>0</v>
      </c>
      <c r="BJ260" s="23" t="s">
        <v>87</v>
      </c>
      <c r="BK260" s="205">
        <f>ROUND(I260*H260,2)</f>
        <v>0</v>
      </c>
      <c r="BL260" s="23" t="s">
        <v>558</v>
      </c>
      <c r="BM260" s="23" t="s">
        <v>761</v>
      </c>
    </row>
    <row r="261" spans="2:51" s="11" customFormat="1" ht="13.5">
      <c r="B261" s="206"/>
      <c r="C261" s="207"/>
      <c r="D261" s="208" t="s">
        <v>155</v>
      </c>
      <c r="E261" s="209" t="s">
        <v>34</v>
      </c>
      <c r="F261" s="210" t="s">
        <v>762</v>
      </c>
      <c r="G261" s="207"/>
      <c r="H261" s="209" t="s">
        <v>34</v>
      </c>
      <c r="I261" s="211"/>
      <c r="J261" s="207"/>
      <c r="K261" s="207"/>
      <c r="L261" s="212"/>
      <c r="M261" s="213"/>
      <c r="N261" s="214"/>
      <c r="O261" s="214"/>
      <c r="P261" s="214"/>
      <c r="Q261" s="214"/>
      <c r="R261" s="214"/>
      <c r="S261" s="214"/>
      <c r="T261" s="215"/>
      <c r="AT261" s="216" t="s">
        <v>155</v>
      </c>
      <c r="AU261" s="216" t="s">
        <v>87</v>
      </c>
      <c r="AV261" s="11" t="s">
        <v>83</v>
      </c>
      <c r="AW261" s="11" t="s">
        <v>41</v>
      </c>
      <c r="AX261" s="11" t="s">
        <v>78</v>
      </c>
      <c r="AY261" s="216" t="s">
        <v>145</v>
      </c>
    </row>
    <row r="262" spans="2:51" s="12" customFormat="1" ht="13.5">
      <c r="B262" s="217"/>
      <c r="C262" s="218"/>
      <c r="D262" s="208" t="s">
        <v>155</v>
      </c>
      <c r="E262" s="219" t="s">
        <v>34</v>
      </c>
      <c r="F262" s="220" t="s">
        <v>83</v>
      </c>
      <c r="G262" s="218"/>
      <c r="H262" s="221">
        <v>1</v>
      </c>
      <c r="I262" s="222"/>
      <c r="J262" s="218"/>
      <c r="K262" s="218"/>
      <c r="L262" s="223"/>
      <c r="M262" s="224"/>
      <c r="N262" s="225"/>
      <c r="O262" s="225"/>
      <c r="P262" s="225"/>
      <c r="Q262" s="225"/>
      <c r="R262" s="225"/>
      <c r="S262" s="225"/>
      <c r="T262" s="226"/>
      <c r="AT262" s="227" t="s">
        <v>155</v>
      </c>
      <c r="AU262" s="227" t="s">
        <v>87</v>
      </c>
      <c r="AV262" s="12" t="s">
        <v>87</v>
      </c>
      <c r="AW262" s="12" t="s">
        <v>41</v>
      </c>
      <c r="AX262" s="12" t="s">
        <v>78</v>
      </c>
      <c r="AY262" s="227" t="s">
        <v>145</v>
      </c>
    </row>
    <row r="263" spans="2:51" s="13" customFormat="1" ht="13.5">
      <c r="B263" s="228"/>
      <c r="C263" s="229"/>
      <c r="D263" s="208" t="s">
        <v>155</v>
      </c>
      <c r="E263" s="230" t="s">
        <v>34</v>
      </c>
      <c r="F263" s="231" t="s">
        <v>158</v>
      </c>
      <c r="G263" s="229"/>
      <c r="H263" s="232">
        <v>1</v>
      </c>
      <c r="I263" s="233"/>
      <c r="J263" s="229"/>
      <c r="K263" s="229"/>
      <c r="L263" s="234"/>
      <c r="M263" s="235"/>
      <c r="N263" s="236"/>
      <c r="O263" s="236"/>
      <c r="P263" s="236"/>
      <c r="Q263" s="236"/>
      <c r="R263" s="236"/>
      <c r="S263" s="236"/>
      <c r="T263" s="237"/>
      <c r="AT263" s="238" t="s">
        <v>155</v>
      </c>
      <c r="AU263" s="238" t="s">
        <v>87</v>
      </c>
      <c r="AV263" s="13" t="s">
        <v>153</v>
      </c>
      <c r="AW263" s="13" t="s">
        <v>41</v>
      </c>
      <c r="AX263" s="13" t="s">
        <v>83</v>
      </c>
      <c r="AY263" s="238" t="s">
        <v>145</v>
      </c>
    </row>
    <row r="264" spans="2:65" s="1" customFormat="1" ht="25.5" customHeight="1">
      <c r="B264" s="41"/>
      <c r="C264" s="194" t="s">
        <v>411</v>
      </c>
      <c r="D264" s="194" t="s">
        <v>148</v>
      </c>
      <c r="E264" s="195" t="s">
        <v>562</v>
      </c>
      <c r="F264" s="196" t="s">
        <v>563</v>
      </c>
      <c r="G264" s="197" t="s">
        <v>471</v>
      </c>
      <c r="H264" s="198">
        <v>1</v>
      </c>
      <c r="I264" s="199"/>
      <c r="J264" s="200">
        <f>ROUND(I264*H264,2)</f>
        <v>0</v>
      </c>
      <c r="K264" s="196" t="s">
        <v>152</v>
      </c>
      <c r="L264" s="61"/>
      <c r="M264" s="201" t="s">
        <v>34</v>
      </c>
      <c r="N264" s="202" t="s">
        <v>50</v>
      </c>
      <c r="O264" s="42"/>
      <c r="P264" s="203">
        <f>O264*H264</f>
        <v>0</v>
      </c>
      <c r="Q264" s="203">
        <v>0</v>
      </c>
      <c r="R264" s="203">
        <f>Q264*H264</f>
        <v>0</v>
      </c>
      <c r="S264" s="203">
        <v>0</v>
      </c>
      <c r="T264" s="204">
        <f>S264*H264</f>
        <v>0</v>
      </c>
      <c r="AR264" s="23" t="s">
        <v>558</v>
      </c>
      <c r="AT264" s="23" t="s">
        <v>148</v>
      </c>
      <c r="AU264" s="23" t="s">
        <v>87</v>
      </c>
      <c r="AY264" s="23" t="s">
        <v>145</v>
      </c>
      <c r="BE264" s="205">
        <f>IF(N264="základní",J264,0)</f>
        <v>0</v>
      </c>
      <c r="BF264" s="205">
        <f>IF(N264="snížená",J264,0)</f>
        <v>0</v>
      </c>
      <c r="BG264" s="205">
        <f>IF(N264="zákl. přenesená",J264,0)</f>
        <v>0</v>
      </c>
      <c r="BH264" s="205">
        <f>IF(N264="sníž. přenesená",J264,0)</f>
        <v>0</v>
      </c>
      <c r="BI264" s="205">
        <f>IF(N264="nulová",J264,0)</f>
        <v>0</v>
      </c>
      <c r="BJ264" s="23" t="s">
        <v>87</v>
      </c>
      <c r="BK264" s="205">
        <f>ROUND(I264*H264,2)</f>
        <v>0</v>
      </c>
      <c r="BL264" s="23" t="s">
        <v>558</v>
      </c>
      <c r="BM264" s="23" t="s">
        <v>763</v>
      </c>
    </row>
    <row r="265" spans="2:51" s="11" customFormat="1" ht="13.5">
      <c r="B265" s="206"/>
      <c r="C265" s="207"/>
      <c r="D265" s="208" t="s">
        <v>155</v>
      </c>
      <c r="E265" s="209" t="s">
        <v>34</v>
      </c>
      <c r="F265" s="210" t="s">
        <v>565</v>
      </c>
      <c r="G265" s="207"/>
      <c r="H265" s="209" t="s">
        <v>34</v>
      </c>
      <c r="I265" s="211"/>
      <c r="J265" s="207"/>
      <c r="K265" s="207"/>
      <c r="L265" s="212"/>
      <c r="M265" s="213"/>
      <c r="N265" s="214"/>
      <c r="O265" s="214"/>
      <c r="P265" s="214"/>
      <c r="Q265" s="214"/>
      <c r="R265" s="214"/>
      <c r="S265" s="214"/>
      <c r="T265" s="215"/>
      <c r="AT265" s="216" t="s">
        <v>155</v>
      </c>
      <c r="AU265" s="216" t="s">
        <v>87</v>
      </c>
      <c r="AV265" s="11" t="s">
        <v>83</v>
      </c>
      <c r="AW265" s="11" t="s">
        <v>41</v>
      </c>
      <c r="AX265" s="11" t="s">
        <v>78</v>
      </c>
      <c r="AY265" s="216" t="s">
        <v>145</v>
      </c>
    </row>
    <row r="266" spans="2:51" s="12" customFormat="1" ht="13.5">
      <c r="B266" s="217"/>
      <c r="C266" s="218"/>
      <c r="D266" s="208" t="s">
        <v>155</v>
      </c>
      <c r="E266" s="219" t="s">
        <v>34</v>
      </c>
      <c r="F266" s="220" t="s">
        <v>83</v>
      </c>
      <c r="G266" s="218"/>
      <c r="H266" s="221">
        <v>1</v>
      </c>
      <c r="I266" s="222"/>
      <c r="J266" s="218"/>
      <c r="K266" s="218"/>
      <c r="L266" s="223"/>
      <c r="M266" s="224"/>
      <c r="N266" s="225"/>
      <c r="O266" s="225"/>
      <c r="P266" s="225"/>
      <c r="Q266" s="225"/>
      <c r="R266" s="225"/>
      <c r="S266" s="225"/>
      <c r="T266" s="226"/>
      <c r="AT266" s="227" t="s">
        <v>155</v>
      </c>
      <c r="AU266" s="227" t="s">
        <v>87</v>
      </c>
      <c r="AV266" s="12" t="s">
        <v>87</v>
      </c>
      <c r="AW266" s="12" t="s">
        <v>41</v>
      </c>
      <c r="AX266" s="12" t="s">
        <v>83</v>
      </c>
      <c r="AY266" s="227" t="s">
        <v>145</v>
      </c>
    </row>
    <row r="267" spans="2:63" s="10" customFormat="1" ht="29.85" customHeight="1">
      <c r="B267" s="178"/>
      <c r="C267" s="179"/>
      <c r="D267" s="180" t="s">
        <v>77</v>
      </c>
      <c r="E267" s="192" t="s">
        <v>566</v>
      </c>
      <c r="F267" s="192" t="s">
        <v>567</v>
      </c>
      <c r="G267" s="179"/>
      <c r="H267" s="179"/>
      <c r="I267" s="182"/>
      <c r="J267" s="193">
        <f>BK267</f>
        <v>0</v>
      </c>
      <c r="K267" s="179"/>
      <c r="L267" s="184"/>
      <c r="M267" s="185"/>
      <c r="N267" s="186"/>
      <c r="O267" s="186"/>
      <c r="P267" s="187">
        <f>P268</f>
        <v>0</v>
      </c>
      <c r="Q267" s="186"/>
      <c r="R267" s="187">
        <f>R268</f>
        <v>0</v>
      </c>
      <c r="S267" s="186"/>
      <c r="T267" s="188">
        <f>T268</f>
        <v>0</v>
      </c>
      <c r="AR267" s="189" t="s">
        <v>184</v>
      </c>
      <c r="AT267" s="190" t="s">
        <v>77</v>
      </c>
      <c r="AU267" s="190" t="s">
        <v>83</v>
      </c>
      <c r="AY267" s="189" t="s">
        <v>145</v>
      </c>
      <c r="BK267" s="191">
        <f>BK268</f>
        <v>0</v>
      </c>
    </row>
    <row r="268" spans="2:65" s="1" customFormat="1" ht="16.5" customHeight="1">
      <c r="B268" s="41"/>
      <c r="C268" s="194" t="s">
        <v>376</v>
      </c>
      <c r="D268" s="194" t="s">
        <v>148</v>
      </c>
      <c r="E268" s="195" t="s">
        <v>569</v>
      </c>
      <c r="F268" s="196" t="s">
        <v>570</v>
      </c>
      <c r="G268" s="197" t="s">
        <v>471</v>
      </c>
      <c r="H268" s="198">
        <v>1</v>
      </c>
      <c r="I268" s="199"/>
      <c r="J268" s="200">
        <f>ROUND(I268*H268,2)</f>
        <v>0</v>
      </c>
      <c r="K268" s="196" t="s">
        <v>152</v>
      </c>
      <c r="L268" s="61"/>
      <c r="M268" s="201" t="s">
        <v>34</v>
      </c>
      <c r="N268" s="202" t="s">
        <v>50</v>
      </c>
      <c r="O268" s="42"/>
      <c r="P268" s="203">
        <f>O268*H268</f>
        <v>0</v>
      </c>
      <c r="Q268" s="203">
        <v>0</v>
      </c>
      <c r="R268" s="203">
        <f>Q268*H268</f>
        <v>0</v>
      </c>
      <c r="S268" s="203">
        <v>0</v>
      </c>
      <c r="T268" s="204">
        <f>S268*H268</f>
        <v>0</v>
      </c>
      <c r="AR268" s="23" t="s">
        <v>558</v>
      </c>
      <c r="AT268" s="23" t="s">
        <v>148</v>
      </c>
      <c r="AU268" s="23" t="s">
        <v>87</v>
      </c>
      <c r="AY268" s="23" t="s">
        <v>145</v>
      </c>
      <c r="BE268" s="205">
        <f>IF(N268="základní",J268,0)</f>
        <v>0</v>
      </c>
      <c r="BF268" s="205">
        <f>IF(N268="snížená",J268,0)</f>
        <v>0</v>
      </c>
      <c r="BG268" s="205">
        <f>IF(N268="zákl. přenesená",J268,0)</f>
        <v>0</v>
      </c>
      <c r="BH268" s="205">
        <f>IF(N268="sníž. přenesená",J268,0)</f>
        <v>0</v>
      </c>
      <c r="BI268" s="205">
        <f>IF(N268="nulová",J268,0)</f>
        <v>0</v>
      </c>
      <c r="BJ268" s="23" t="s">
        <v>87</v>
      </c>
      <c r="BK268" s="205">
        <f>ROUND(I268*H268,2)</f>
        <v>0</v>
      </c>
      <c r="BL268" s="23" t="s">
        <v>558</v>
      </c>
      <c r="BM268" s="23" t="s">
        <v>764</v>
      </c>
    </row>
    <row r="269" spans="2:63" s="10" customFormat="1" ht="29.85" customHeight="1">
      <c r="B269" s="178"/>
      <c r="C269" s="179"/>
      <c r="D269" s="180" t="s">
        <v>77</v>
      </c>
      <c r="E269" s="192" t="s">
        <v>572</v>
      </c>
      <c r="F269" s="192" t="s">
        <v>573</v>
      </c>
      <c r="G269" s="179"/>
      <c r="H269" s="179"/>
      <c r="I269" s="182"/>
      <c r="J269" s="193">
        <f>BK269</f>
        <v>0</v>
      </c>
      <c r="K269" s="179"/>
      <c r="L269" s="184"/>
      <c r="M269" s="185"/>
      <c r="N269" s="186"/>
      <c r="O269" s="186"/>
      <c r="P269" s="187">
        <f>P270</f>
        <v>0</v>
      </c>
      <c r="Q269" s="186"/>
      <c r="R269" s="187">
        <f>R270</f>
        <v>0</v>
      </c>
      <c r="S269" s="186"/>
      <c r="T269" s="188">
        <f>T270</f>
        <v>0</v>
      </c>
      <c r="AR269" s="189" t="s">
        <v>184</v>
      </c>
      <c r="AT269" s="190" t="s">
        <v>77</v>
      </c>
      <c r="AU269" s="190" t="s">
        <v>83</v>
      </c>
      <c r="AY269" s="189" t="s">
        <v>145</v>
      </c>
      <c r="BK269" s="191">
        <f>BK270</f>
        <v>0</v>
      </c>
    </row>
    <row r="270" spans="2:65" s="1" customFormat="1" ht="25.5" customHeight="1">
      <c r="B270" s="41"/>
      <c r="C270" s="194" t="s">
        <v>380</v>
      </c>
      <c r="D270" s="194" t="s">
        <v>148</v>
      </c>
      <c r="E270" s="195" t="s">
        <v>575</v>
      </c>
      <c r="F270" s="196" t="s">
        <v>576</v>
      </c>
      <c r="G270" s="197" t="s">
        <v>471</v>
      </c>
      <c r="H270" s="198">
        <v>1</v>
      </c>
      <c r="I270" s="199"/>
      <c r="J270" s="200">
        <f>ROUND(I270*H270,2)</f>
        <v>0</v>
      </c>
      <c r="K270" s="196" t="s">
        <v>152</v>
      </c>
      <c r="L270" s="61"/>
      <c r="M270" s="201" t="s">
        <v>34</v>
      </c>
      <c r="N270" s="202" t="s">
        <v>50</v>
      </c>
      <c r="O270" s="42"/>
      <c r="P270" s="203">
        <f>O270*H270</f>
        <v>0</v>
      </c>
      <c r="Q270" s="203">
        <v>0</v>
      </c>
      <c r="R270" s="203">
        <f>Q270*H270</f>
        <v>0</v>
      </c>
      <c r="S270" s="203">
        <v>0</v>
      </c>
      <c r="T270" s="204">
        <f>S270*H270</f>
        <v>0</v>
      </c>
      <c r="AR270" s="23" t="s">
        <v>558</v>
      </c>
      <c r="AT270" s="23" t="s">
        <v>148</v>
      </c>
      <c r="AU270" s="23" t="s">
        <v>87</v>
      </c>
      <c r="AY270" s="23" t="s">
        <v>145</v>
      </c>
      <c r="BE270" s="205">
        <f>IF(N270="základní",J270,0)</f>
        <v>0</v>
      </c>
      <c r="BF270" s="205">
        <f>IF(N270="snížená",J270,0)</f>
        <v>0</v>
      </c>
      <c r="BG270" s="205">
        <f>IF(N270="zákl. přenesená",J270,0)</f>
        <v>0</v>
      </c>
      <c r="BH270" s="205">
        <f>IF(N270="sníž. přenesená",J270,0)</f>
        <v>0</v>
      </c>
      <c r="BI270" s="205">
        <f>IF(N270="nulová",J270,0)</f>
        <v>0</v>
      </c>
      <c r="BJ270" s="23" t="s">
        <v>87</v>
      </c>
      <c r="BK270" s="205">
        <f>ROUND(I270*H270,2)</f>
        <v>0</v>
      </c>
      <c r="BL270" s="23" t="s">
        <v>558</v>
      </c>
      <c r="BM270" s="23" t="s">
        <v>765</v>
      </c>
    </row>
    <row r="271" spans="2:63" s="10" customFormat="1" ht="29.85" customHeight="1">
      <c r="B271" s="178"/>
      <c r="C271" s="179"/>
      <c r="D271" s="180" t="s">
        <v>77</v>
      </c>
      <c r="E271" s="192" t="s">
        <v>578</v>
      </c>
      <c r="F271" s="192" t="s">
        <v>579</v>
      </c>
      <c r="G271" s="179"/>
      <c r="H271" s="179"/>
      <c r="I271" s="182"/>
      <c r="J271" s="193">
        <f>BK271</f>
        <v>0</v>
      </c>
      <c r="K271" s="179"/>
      <c r="L271" s="184"/>
      <c r="M271" s="185"/>
      <c r="N271" s="186"/>
      <c r="O271" s="186"/>
      <c r="P271" s="187">
        <f>P272</f>
        <v>0</v>
      </c>
      <c r="Q271" s="186"/>
      <c r="R271" s="187">
        <f>R272</f>
        <v>0</v>
      </c>
      <c r="S271" s="186"/>
      <c r="T271" s="188">
        <f>T272</f>
        <v>0</v>
      </c>
      <c r="AR271" s="189" t="s">
        <v>184</v>
      </c>
      <c r="AT271" s="190" t="s">
        <v>77</v>
      </c>
      <c r="AU271" s="190" t="s">
        <v>83</v>
      </c>
      <c r="AY271" s="189" t="s">
        <v>145</v>
      </c>
      <c r="BK271" s="191">
        <f>BK272</f>
        <v>0</v>
      </c>
    </row>
    <row r="272" spans="2:65" s="1" customFormat="1" ht="25.5" customHeight="1">
      <c r="B272" s="41"/>
      <c r="C272" s="194" t="s">
        <v>385</v>
      </c>
      <c r="D272" s="194" t="s">
        <v>148</v>
      </c>
      <c r="E272" s="195" t="s">
        <v>766</v>
      </c>
      <c r="F272" s="196" t="s">
        <v>767</v>
      </c>
      <c r="G272" s="197" t="s">
        <v>471</v>
      </c>
      <c r="H272" s="198">
        <v>1</v>
      </c>
      <c r="I272" s="199"/>
      <c r="J272" s="200">
        <f>ROUND(I272*H272,2)</f>
        <v>0</v>
      </c>
      <c r="K272" s="196" t="s">
        <v>152</v>
      </c>
      <c r="L272" s="61"/>
      <c r="M272" s="201" t="s">
        <v>34</v>
      </c>
      <c r="N272" s="251" t="s">
        <v>50</v>
      </c>
      <c r="O272" s="252"/>
      <c r="P272" s="253">
        <f>O272*H272</f>
        <v>0</v>
      </c>
      <c r="Q272" s="253">
        <v>0</v>
      </c>
      <c r="R272" s="253">
        <f>Q272*H272</f>
        <v>0</v>
      </c>
      <c r="S272" s="253">
        <v>0</v>
      </c>
      <c r="T272" s="254">
        <f>S272*H272</f>
        <v>0</v>
      </c>
      <c r="AR272" s="23" t="s">
        <v>558</v>
      </c>
      <c r="AT272" s="23" t="s">
        <v>148</v>
      </c>
      <c r="AU272" s="23" t="s">
        <v>87</v>
      </c>
      <c r="AY272" s="23" t="s">
        <v>145</v>
      </c>
      <c r="BE272" s="205">
        <f>IF(N272="základní",J272,0)</f>
        <v>0</v>
      </c>
      <c r="BF272" s="205">
        <f>IF(N272="snížená",J272,0)</f>
        <v>0</v>
      </c>
      <c r="BG272" s="205">
        <f>IF(N272="zákl. přenesená",J272,0)</f>
        <v>0</v>
      </c>
      <c r="BH272" s="205">
        <f>IF(N272="sníž. přenesená",J272,0)</f>
        <v>0</v>
      </c>
      <c r="BI272" s="205">
        <f>IF(N272="nulová",J272,0)</f>
        <v>0</v>
      </c>
      <c r="BJ272" s="23" t="s">
        <v>87</v>
      </c>
      <c r="BK272" s="205">
        <f>ROUND(I272*H272,2)</f>
        <v>0</v>
      </c>
      <c r="BL272" s="23" t="s">
        <v>558</v>
      </c>
      <c r="BM272" s="23" t="s">
        <v>768</v>
      </c>
    </row>
    <row r="273" spans="2:12" s="1" customFormat="1" ht="6.95" customHeight="1">
      <c r="B273" s="56"/>
      <c r="C273" s="57"/>
      <c r="D273" s="57"/>
      <c r="E273" s="57"/>
      <c r="F273" s="57"/>
      <c r="G273" s="57"/>
      <c r="H273" s="57"/>
      <c r="I273" s="141"/>
      <c r="J273" s="57"/>
      <c r="K273" s="57"/>
      <c r="L273" s="61"/>
    </row>
  </sheetData>
  <sheetProtection algorithmName="SHA-512" hashValue="smf3RoK3EJYMOmhNEuiAqudbuWEXKEKgaRf07hc1mXfUskvTwUuqcq8DQOx4oG4zvXXCIAR09Hudh7tvST8wbg==" saltValue="s53qAamQqwo2QdaRAbcT6Rpb9ZNp0sVDvXo2AarcUu2zDHnN2f0hhKD+Ng0rwm9ngKmO7AG2ivD2i9GQMEgL/A==" spinCount="100000" sheet="1" objects="1" scenarios="1" formatColumns="0" formatRows="0" autoFilter="0"/>
  <autoFilter ref="C90:K272"/>
  <mergeCells count="10">
    <mergeCell ref="J51:J52"/>
    <mergeCell ref="E81:H81"/>
    <mergeCell ref="E83:H8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55" customWidth="1"/>
    <col min="2" max="2" width="1.66796875" style="255" customWidth="1"/>
    <col min="3" max="4" width="5" style="255" customWidth="1"/>
    <col min="5" max="5" width="11.66015625" style="255" customWidth="1"/>
    <col min="6" max="6" width="9.16015625" style="255" customWidth="1"/>
    <col min="7" max="7" width="5" style="255" customWidth="1"/>
    <col min="8" max="8" width="77.83203125" style="255" customWidth="1"/>
    <col min="9" max="10" width="20" style="255" customWidth="1"/>
    <col min="11" max="11" width="1.66796875" style="255" customWidth="1"/>
  </cols>
  <sheetData>
    <row r="1" ht="37.5" customHeight="1"/>
    <row r="2" spans="2:11" ht="7.5" customHeight="1">
      <c r="B2" s="256"/>
      <c r="C2" s="257"/>
      <c r="D2" s="257"/>
      <c r="E2" s="257"/>
      <c r="F2" s="257"/>
      <c r="G2" s="257"/>
      <c r="H2" s="257"/>
      <c r="I2" s="257"/>
      <c r="J2" s="257"/>
      <c r="K2" s="258"/>
    </row>
    <row r="3" spans="2:11" s="14" customFormat="1" ht="45" customHeight="1">
      <c r="B3" s="259"/>
      <c r="C3" s="383" t="s">
        <v>769</v>
      </c>
      <c r="D3" s="383"/>
      <c r="E3" s="383"/>
      <c r="F3" s="383"/>
      <c r="G3" s="383"/>
      <c r="H3" s="383"/>
      <c r="I3" s="383"/>
      <c r="J3" s="383"/>
      <c r="K3" s="260"/>
    </row>
    <row r="4" spans="2:11" ht="25.5" customHeight="1">
      <c r="B4" s="261"/>
      <c r="C4" s="387" t="s">
        <v>770</v>
      </c>
      <c r="D4" s="387"/>
      <c r="E4" s="387"/>
      <c r="F4" s="387"/>
      <c r="G4" s="387"/>
      <c r="H4" s="387"/>
      <c r="I4" s="387"/>
      <c r="J4" s="387"/>
      <c r="K4" s="262"/>
    </row>
    <row r="5" spans="2:11" ht="5.25" customHeight="1">
      <c r="B5" s="261"/>
      <c r="C5" s="263"/>
      <c r="D5" s="263"/>
      <c r="E5" s="263"/>
      <c r="F5" s="263"/>
      <c r="G5" s="263"/>
      <c r="H5" s="263"/>
      <c r="I5" s="263"/>
      <c r="J5" s="263"/>
      <c r="K5" s="262"/>
    </row>
    <row r="6" spans="2:11" ht="15" customHeight="1">
      <c r="B6" s="261"/>
      <c r="C6" s="386" t="s">
        <v>771</v>
      </c>
      <c r="D6" s="386"/>
      <c r="E6" s="386"/>
      <c r="F6" s="386"/>
      <c r="G6" s="386"/>
      <c r="H6" s="386"/>
      <c r="I6" s="386"/>
      <c r="J6" s="386"/>
      <c r="K6" s="262"/>
    </row>
    <row r="7" spans="2:11" ht="15" customHeight="1">
      <c r="B7" s="265"/>
      <c r="C7" s="386" t="s">
        <v>772</v>
      </c>
      <c r="D7" s="386"/>
      <c r="E7" s="386"/>
      <c r="F7" s="386"/>
      <c r="G7" s="386"/>
      <c r="H7" s="386"/>
      <c r="I7" s="386"/>
      <c r="J7" s="386"/>
      <c r="K7" s="262"/>
    </row>
    <row r="8" spans="2:11" ht="12.75" customHeight="1">
      <c r="B8" s="265"/>
      <c r="C8" s="264"/>
      <c r="D8" s="264"/>
      <c r="E8" s="264"/>
      <c r="F8" s="264"/>
      <c r="G8" s="264"/>
      <c r="H8" s="264"/>
      <c r="I8" s="264"/>
      <c r="J8" s="264"/>
      <c r="K8" s="262"/>
    </row>
    <row r="9" spans="2:11" ht="15" customHeight="1">
      <c r="B9" s="265"/>
      <c r="C9" s="386" t="s">
        <v>773</v>
      </c>
      <c r="D9" s="386"/>
      <c r="E9" s="386"/>
      <c r="F9" s="386"/>
      <c r="G9" s="386"/>
      <c r="H9" s="386"/>
      <c r="I9" s="386"/>
      <c r="J9" s="386"/>
      <c r="K9" s="262"/>
    </row>
    <row r="10" spans="2:11" ht="15" customHeight="1">
      <c r="B10" s="265"/>
      <c r="C10" s="264"/>
      <c r="D10" s="386" t="s">
        <v>774</v>
      </c>
      <c r="E10" s="386"/>
      <c r="F10" s="386"/>
      <c r="G10" s="386"/>
      <c r="H10" s="386"/>
      <c r="I10" s="386"/>
      <c r="J10" s="386"/>
      <c r="K10" s="262"/>
    </row>
    <row r="11" spans="2:11" ht="15" customHeight="1">
      <c r="B11" s="265"/>
      <c r="C11" s="266"/>
      <c r="D11" s="386" t="s">
        <v>775</v>
      </c>
      <c r="E11" s="386"/>
      <c r="F11" s="386"/>
      <c r="G11" s="386"/>
      <c r="H11" s="386"/>
      <c r="I11" s="386"/>
      <c r="J11" s="386"/>
      <c r="K11" s="262"/>
    </row>
    <row r="12" spans="2:11" ht="12.75" customHeight="1">
      <c r="B12" s="265"/>
      <c r="C12" s="266"/>
      <c r="D12" s="266"/>
      <c r="E12" s="266"/>
      <c r="F12" s="266"/>
      <c r="G12" s="266"/>
      <c r="H12" s="266"/>
      <c r="I12" s="266"/>
      <c r="J12" s="266"/>
      <c r="K12" s="262"/>
    </row>
    <row r="13" spans="2:11" ht="15" customHeight="1">
      <c r="B13" s="265"/>
      <c r="C13" s="266"/>
      <c r="D13" s="386" t="s">
        <v>776</v>
      </c>
      <c r="E13" s="386"/>
      <c r="F13" s="386"/>
      <c r="G13" s="386"/>
      <c r="H13" s="386"/>
      <c r="I13" s="386"/>
      <c r="J13" s="386"/>
      <c r="K13" s="262"/>
    </row>
    <row r="14" spans="2:11" ht="15" customHeight="1">
      <c r="B14" s="265"/>
      <c r="C14" s="266"/>
      <c r="D14" s="386" t="s">
        <v>777</v>
      </c>
      <c r="E14" s="386"/>
      <c r="F14" s="386"/>
      <c r="G14" s="386"/>
      <c r="H14" s="386"/>
      <c r="I14" s="386"/>
      <c r="J14" s="386"/>
      <c r="K14" s="262"/>
    </row>
    <row r="15" spans="2:11" ht="15" customHeight="1">
      <c r="B15" s="265"/>
      <c r="C15" s="266"/>
      <c r="D15" s="386" t="s">
        <v>778</v>
      </c>
      <c r="E15" s="386"/>
      <c r="F15" s="386"/>
      <c r="G15" s="386"/>
      <c r="H15" s="386"/>
      <c r="I15" s="386"/>
      <c r="J15" s="386"/>
      <c r="K15" s="262"/>
    </row>
    <row r="16" spans="2:11" ht="15" customHeight="1">
      <c r="B16" s="265"/>
      <c r="C16" s="266"/>
      <c r="D16" s="266"/>
      <c r="E16" s="267" t="s">
        <v>85</v>
      </c>
      <c r="F16" s="386" t="s">
        <v>779</v>
      </c>
      <c r="G16" s="386"/>
      <c r="H16" s="386"/>
      <c r="I16" s="386"/>
      <c r="J16" s="386"/>
      <c r="K16" s="262"/>
    </row>
    <row r="17" spans="2:11" ht="15" customHeight="1">
      <c r="B17" s="265"/>
      <c r="C17" s="266"/>
      <c r="D17" s="266"/>
      <c r="E17" s="267" t="s">
        <v>780</v>
      </c>
      <c r="F17" s="386" t="s">
        <v>781</v>
      </c>
      <c r="G17" s="386"/>
      <c r="H17" s="386"/>
      <c r="I17" s="386"/>
      <c r="J17" s="386"/>
      <c r="K17" s="262"/>
    </row>
    <row r="18" spans="2:11" ht="15" customHeight="1">
      <c r="B18" s="265"/>
      <c r="C18" s="266"/>
      <c r="D18" s="266"/>
      <c r="E18" s="267" t="s">
        <v>782</v>
      </c>
      <c r="F18" s="386" t="s">
        <v>783</v>
      </c>
      <c r="G18" s="386"/>
      <c r="H18" s="386"/>
      <c r="I18" s="386"/>
      <c r="J18" s="386"/>
      <c r="K18" s="262"/>
    </row>
    <row r="19" spans="2:11" ht="15" customHeight="1">
      <c r="B19" s="265"/>
      <c r="C19" s="266"/>
      <c r="D19" s="266"/>
      <c r="E19" s="267" t="s">
        <v>784</v>
      </c>
      <c r="F19" s="386" t="s">
        <v>785</v>
      </c>
      <c r="G19" s="386"/>
      <c r="H19" s="386"/>
      <c r="I19" s="386"/>
      <c r="J19" s="386"/>
      <c r="K19" s="262"/>
    </row>
    <row r="20" spans="2:11" ht="15" customHeight="1">
      <c r="B20" s="265"/>
      <c r="C20" s="266"/>
      <c r="D20" s="266"/>
      <c r="E20" s="267" t="s">
        <v>786</v>
      </c>
      <c r="F20" s="386" t="s">
        <v>787</v>
      </c>
      <c r="G20" s="386"/>
      <c r="H20" s="386"/>
      <c r="I20" s="386"/>
      <c r="J20" s="386"/>
      <c r="K20" s="262"/>
    </row>
    <row r="21" spans="2:11" ht="15" customHeight="1">
      <c r="B21" s="265"/>
      <c r="C21" s="266"/>
      <c r="D21" s="266"/>
      <c r="E21" s="267" t="s">
        <v>788</v>
      </c>
      <c r="F21" s="386" t="s">
        <v>789</v>
      </c>
      <c r="G21" s="386"/>
      <c r="H21" s="386"/>
      <c r="I21" s="386"/>
      <c r="J21" s="386"/>
      <c r="K21" s="262"/>
    </row>
    <row r="22" spans="2:11" ht="12.75" customHeight="1">
      <c r="B22" s="265"/>
      <c r="C22" s="266"/>
      <c r="D22" s="266"/>
      <c r="E22" s="266"/>
      <c r="F22" s="266"/>
      <c r="G22" s="266"/>
      <c r="H22" s="266"/>
      <c r="I22" s="266"/>
      <c r="J22" s="266"/>
      <c r="K22" s="262"/>
    </row>
    <row r="23" spans="2:11" ht="15" customHeight="1">
      <c r="B23" s="265"/>
      <c r="C23" s="386" t="s">
        <v>790</v>
      </c>
      <c r="D23" s="386"/>
      <c r="E23" s="386"/>
      <c r="F23" s="386"/>
      <c r="G23" s="386"/>
      <c r="H23" s="386"/>
      <c r="I23" s="386"/>
      <c r="J23" s="386"/>
      <c r="K23" s="262"/>
    </row>
    <row r="24" spans="2:11" ht="15" customHeight="1">
      <c r="B24" s="265"/>
      <c r="C24" s="386" t="s">
        <v>791</v>
      </c>
      <c r="D24" s="386"/>
      <c r="E24" s="386"/>
      <c r="F24" s="386"/>
      <c r="G24" s="386"/>
      <c r="H24" s="386"/>
      <c r="I24" s="386"/>
      <c r="J24" s="386"/>
      <c r="K24" s="262"/>
    </row>
    <row r="25" spans="2:11" ht="15" customHeight="1">
      <c r="B25" s="265"/>
      <c r="C25" s="264"/>
      <c r="D25" s="386" t="s">
        <v>792</v>
      </c>
      <c r="E25" s="386"/>
      <c r="F25" s="386"/>
      <c r="G25" s="386"/>
      <c r="H25" s="386"/>
      <c r="I25" s="386"/>
      <c r="J25" s="386"/>
      <c r="K25" s="262"/>
    </row>
    <row r="26" spans="2:11" ht="15" customHeight="1">
      <c r="B26" s="265"/>
      <c r="C26" s="266"/>
      <c r="D26" s="386" t="s">
        <v>793</v>
      </c>
      <c r="E26" s="386"/>
      <c r="F26" s="386"/>
      <c r="G26" s="386"/>
      <c r="H26" s="386"/>
      <c r="I26" s="386"/>
      <c r="J26" s="386"/>
      <c r="K26" s="262"/>
    </row>
    <row r="27" spans="2:11" ht="12.75" customHeight="1">
      <c r="B27" s="265"/>
      <c r="C27" s="266"/>
      <c r="D27" s="266"/>
      <c r="E27" s="266"/>
      <c r="F27" s="266"/>
      <c r="G27" s="266"/>
      <c r="H27" s="266"/>
      <c r="I27" s="266"/>
      <c r="J27" s="266"/>
      <c r="K27" s="262"/>
    </row>
    <row r="28" spans="2:11" ht="15" customHeight="1">
      <c r="B28" s="265"/>
      <c r="C28" s="266"/>
      <c r="D28" s="386" t="s">
        <v>794</v>
      </c>
      <c r="E28" s="386"/>
      <c r="F28" s="386"/>
      <c r="G28" s="386"/>
      <c r="H28" s="386"/>
      <c r="I28" s="386"/>
      <c r="J28" s="386"/>
      <c r="K28" s="262"/>
    </row>
    <row r="29" spans="2:11" ht="15" customHeight="1">
      <c r="B29" s="265"/>
      <c r="C29" s="266"/>
      <c r="D29" s="386" t="s">
        <v>795</v>
      </c>
      <c r="E29" s="386"/>
      <c r="F29" s="386"/>
      <c r="G29" s="386"/>
      <c r="H29" s="386"/>
      <c r="I29" s="386"/>
      <c r="J29" s="386"/>
      <c r="K29" s="262"/>
    </row>
    <row r="30" spans="2:11" ht="12.75" customHeight="1">
      <c r="B30" s="265"/>
      <c r="C30" s="266"/>
      <c r="D30" s="266"/>
      <c r="E30" s="266"/>
      <c r="F30" s="266"/>
      <c r="G30" s="266"/>
      <c r="H30" s="266"/>
      <c r="I30" s="266"/>
      <c r="J30" s="266"/>
      <c r="K30" s="262"/>
    </row>
    <row r="31" spans="2:11" ht="15" customHeight="1">
      <c r="B31" s="265"/>
      <c r="C31" s="266"/>
      <c r="D31" s="386" t="s">
        <v>796</v>
      </c>
      <c r="E31" s="386"/>
      <c r="F31" s="386"/>
      <c r="G31" s="386"/>
      <c r="H31" s="386"/>
      <c r="I31" s="386"/>
      <c r="J31" s="386"/>
      <c r="K31" s="262"/>
    </row>
    <row r="32" spans="2:11" ht="15" customHeight="1">
      <c r="B32" s="265"/>
      <c r="C32" s="266"/>
      <c r="D32" s="386" t="s">
        <v>797</v>
      </c>
      <c r="E32" s="386"/>
      <c r="F32" s="386"/>
      <c r="G32" s="386"/>
      <c r="H32" s="386"/>
      <c r="I32" s="386"/>
      <c r="J32" s="386"/>
      <c r="K32" s="262"/>
    </row>
    <row r="33" spans="2:11" ht="15" customHeight="1">
      <c r="B33" s="265"/>
      <c r="C33" s="266"/>
      <c r="D33" s="386" t="s">
        <v>798</v>
      </c>
      <c r="E33" s="386"/>
      <c r="F33" s="386"/>
      <c r="G33" s="386"/>
      <c r="H33" s="386"/>
      <c r="I33" s="386"/>
      <c r="J33" s="386"/>
      <c r="K33" s="262"/>
    </row>
    <row r="34" spans="2:11" ht="15" customHeight="1">
      <c r="B34" s="265"/>
      <c r="C34" s="266"/>
      <c r="D34" s="264"/>
      <c r="E34" s="268" t="s">
        <v>130</v>
      </c>
      <c r="F34" s="264"/>
      <c r="G34" s="386" t="s">
        <v>799</v>
      </c>
      <c r="H34" s="386"/>
      <c r="I34" s="386"/>
      <c r="J34" s="386"/>
      <c r="K34" s="262"/>
    </row>
    <row r="35" spans="2:11" ht="30.75" customHeight="1">
      <c r="B35" s="265"/>
      <c r="C35" s="266"/>
      <c r="D35" s="264"/>
      <c r="E35" s="268" t="s">
        <v>800</v>
      </c>
      <c r="F35" s="264"/>
      <c r="G35" s="386" t="s">
        <v>801</v>
      </c>
      <c r="H35" s="386"/>
      <c r="I35" s="386"/>
      <c r="J35" s="386"/>
      <c r="K35" s="262"/>
    </row>
    <row r="36" spans="2:11" ht="15" customHeight="1">
      <c r="B36" s="265"/>
      <c r="C36" s="266"/>
      <c r="D36" s="264"/>
      <c r="E36" s="268" t="s">
        <v>59</v>
      </c>
      <c r="F36" s="264"/>
      <c r="G36" s="386" t="s">
        <v>802</v>
      </c>
      <c r="H36" s="386"/>
      <c r="I36" s="386"/>
      <c r="J36" s="386"/>
      <c r="K36" s="262"/>
    </row>
    <row r="37" spans="2:11" ht="15" customHeight="1">
      <c r="B37" s="265"/>
      <c r="C37" s="266"/>
      <c r="D37" s="264"/>
      <c r="E37" s="268" t="s">
        <v>131</v>
      </c>
      <c r="F37" s="264"/>
      <c r="G37" s="386" t="s">
        <v>803</v>
      </c>
      <c r="H37" s="386"/>
      <c r="I37" s="386"/>
      <c r="J37" s="386"/>
      <c r="K37" s="262"/>
    </row>
    <row r="38" spans="2:11" ht="15" customHeight="1">
      <c r="B38" s="265"/>
      <c r="C38" s="266"/>
      <c r="D38" s="264"/>
      <c r="E38" s="268" t="s">
        <v>132</v>
      </c>
      <c r="F38" s="264"/>
      <c r="G38" s="386" t="s">
        <v>804</v>
      </c>
      <c r="H38" s="386"/>
      <c r="I38" s="386"/>
      <c r="J38" s="386"/>
      <c r="K38" s="262"/>
    </row>
    <row r="39" spans="2:11" ht="15" customHeight="1">
      <c r="B39" s="265"/>
      <c r="C39" s="266"/>
      <c r="D39" s="264"/>
      <c r="E39" s="268" t="s">
        <v>133</v>
      </c>
      <c r="F39" s="264"/>
      <c r="G39" s="386" t="s">
        <v>805</v>
      </c>
      <c r="H39" s="386"/>
      <c r="I39" s="386"/>
      <c r="J39" s="386"/>
      <c r="K39" s="262"/>
    </row>
    <row r="40" spans="2:11" ht="15" customHeight="1">
      <c r="B40" s="265"/>
      <c r="C40" s="266"/>
      <c r="D40" s="264"/>
      <c r="E40" s="268" t="s">
        <v>806</v>
      </c>
      <c r="F40" s="264"/>
      <c r="G40" s="386" t="s">
        <v>807</v>
      </c>
      <c r="H40" s="386"/>
      <c r="I40" s="386"/>
      <c r="J40" s="386"/>
      <c r="K40" s="262"/>
    </row>
    <row r="41" spans="2:11" ht="15" customHeight="1">
      <c r="B41" s="265"/>
      <c r="C41" s="266"/>
      <c r="D41" s="264"/>
      <c r="E41" s="268"/>
      <c r="F41" s="264"/>
      <c r="G41" s="386" t="s">
        <v>808</v>
      </c>
      <c r="H41" s="386"/>
      <c r="I41" s="386"/>
      <c r="J41" s="386"/>
      <c r="K41" s="262"/>
    </row>
    <row r="42" spans="2:11" ht="15" customHeight="1">
      <c r="B42" s="265"/>
      <c r="C42" s="266"/>
      <c r="D42" s="264"/>
      <c r="E42" s="268" t="s">
        <v>809</v>
      </c>
      <c r="F42" s="264"/>
      <c r="G42" s="386" t="s">
        <v>810</v>
      </c>
      <c r="H42" s="386"/>
      <c r="I42" s="386"/>
      <c r="J42" s="386"/>
      <c r="K42" s="262"/>
    </row>
    <row r="43" spans="2:11" ht="15" customHeight="1">
      <c r="B43" s="265"/>
      <c r="C43" s="266"/>
      <c r="D43" s="264"/>
      <c r="E43" s="268" t="s">
        <v>135</v>
      </c>
      <c r="F43" s="264"/>
      <c r="G43" s="386" t="s">
        <v>811</v>
      </c>
      <c r="H43" s="386"/>
      <c r="I43" s="386"/>
      <c r="J43" s="386"/>
      <c r="K43" s="262"/>
    </row>
    <row r="44" spans="2:11" ht="12.75" customHeight="1">
      <c r="B44" s="265"/>
      <c r="C44" s="266"/>
      <c r="D44" s="264"/>
      <c r="E44" s="264"/>
      <c r="F44" s="264"/>
      <c r="G44" s="264"/>
      <c r="H44" s="264"/>
      <c r="I44" s="264"/>
      <c r="J44" s="264"/>
      <c r="K44" s="262"/>
    </row>
    <row r="45" spans="2:11" ht="15" customHeight="1">
      <c r="B45" s="265"/>
      <c r="C45" s="266"/>
      <c r="D45" s="386" t="s">
        <v>812</v>
      </c>
      <c r="E45" s="386"/>
      <c r="F45" s="386"/>
      <c r="G45" s="386"/>
      <c r="H45" s="386"/>
      <c r="I45" s="386"/>
      <c r="J45" s="386"/>
      <c r="K45" s="262"/>
    </row>
    <row r="46" spans="2:11" ht="15" customHeight="1">
      <c r="B46" s="265"/>
      <c r="C46" s="266"/>
      <c r="D46" s="266"/>
      <c r="E46" s="386" t="s">
        <v>813</v>
      </c>
      <c r="F46" s="386"/>
      <c r="G46" s="386"/>
      <c r="H46" s="386"/>
      <c r="I46" s="386"/>
      <c r="J46" s="386"/>
      <c r="K46" s="262"/>
    </row>
    <row r="47" spans="2:11" ht="15" customHeight="1">
      <c r="B47" s="265"/>
      <c r="C47" s="266"/>
      <c r="D47" s="266"/>
      <c r="E47" s="386" t="s">
        <v>814</v>
      </c>
      <c r="F47" s="386"/>
      <c r="G47" s="386"/>
      <c r="H47" s="386"/>
      <c r="I47" s="386"/>
      <c r="J47" s="386"/>
      <c r="K47" s="262"/>
    </row>
    <row r="48" spans="2:11" ht="15" customHeight="1">
      <c r="B48" s="265"/>
      <c r="C48" s="266"/>
      <c r="D48" s="266"/>
      <c r="E48" s="386" t="s">
        <v>815</v>
      </c>
      <c r="F48" s="386"/>
      <c r="G48" s="386"/>
      <c r="H48" s="386"/>
      <c r="I48" s="386"/>
      <c r="J48" s="386"/>
      <c r="K48" s="262"/>
    </row>
    <row r="49" spans="2:11" ht="15" customHeight="1">
      <c r="B49" s="265"/>
      <c r="C49" s="266"/>
      <c r="D49" s="386" t="s">
        <v>816</v>
      </c>
      <c r="E49" s="386"/>
      <c r="F49" s="386"/>
      <c r="G49" s="386"/>
      <c r="H49" s="386"/>
      <c r="I49" s="386"/>
      <c r="J49" s="386"/>
      <c r="K49" s="262"/>
    </row>
    <row r="50" spans="2:11" ht="25.5" customHeight="1">
      <c r="B50" s="261"/>
      <c r="C50" s="387" t="s">
        <v>817</v>
      </c>
      <c r="D50" s="387"/>
      <c r="E50" s="387"/>
      <c r="F50" s="387"/>
      <c r="G50" s="387"/>
      <c r="H50" s="387"/>
      <c r="I50" s="387"/>
      <c r="J50" s="387"/>
      <c r="K50" s="262"/>
    </row>
    <row r="51" spans="2:11" ht="5.25" customHeight="1">
      <c r="B51" s="261"/>
      <c r="C51" s="263"/>
      <c r="D51" s="263"/>
      <c r="E51" s="263"/>
      <c r="F51" s="263"/>
      <c r="G51" s="263"/>
      <c r="H51" s="263"/>
      <c r="I51" s="263"/>
      <c r="J51" s="263"/>
      <c r="K51" s="262"/>
    </row>
    <row r="52" spans="2:11" ht="15" customHeight="1">
      <c r="B52" s="261"/>
      <c r="C52" s="386" t="s">
        <v>818</v>
      </c>
      <c r="D52" s="386"/>
      <c r="E52" s="386"/>
      <c r="F52" s="386"/>
      <c r="G52" s="386"/>
      <c r="H52" s="386"/>
      <c r="I52" s="386"/>
      <c r="J52" s="386"/>
      <c r="K52" s="262"/>
    </row>
    <row r="53" spans="2:11" ht="15" customHeight="1">
      <c r="B53" s="261"/>
      <c r="C53" s="386" t="s">
        <v>819</v>
      </c>
      <c r="D53" s="386"/>
      <c r="E53" s="386"/>
      <c r="F53" s="386"/>
      <c r="G53" s="386"/>
      <c r="H53" s="386"/>
      <c r="I53" s="386"/>
      <c r="J53" s="386"/>
      <c r="K53" s="262"/>
    </row>
    <row r="54" spans="2:11" ht="12.75" customHeight="1">
      <c r="B54" s="261"/>
      <c r="C54" s="264"/>
      <c r="D54" s="264"/>
      <c r="E54" s="264"/>
      <c r="F54" s="264"/>
      <c r="G54" s="264"/>
      <c r="H54" s="264"/>
      <c r="I54" s="264"/>
      <c r="J54" s="264"/>
      <c r="K54" s="262"/>
    </row>
    <row r="55" spans="2:11" ht="15" customHeight="1">
      <c r="B55" s="261"/>
      <c r="C55" s="386" t="s">
        <v>820</v>
      </c>
      <c r="D55" s="386"/>
      <c r="E55" s="386"/>
      <c r="F55" s="386"/>
      <c r="G55" s="386"/>
      <c r="H55" s="386"/>
      <c r="I55" s="386"/>
      <c r="J55" s="386"/>
      <c r="K55" s="262"/>
    </row>
    <row r="56" spans="2:11" ht="15" customHeight="1">
      <c r="B56" s="261"/>
      <c r="C56" s="266"/>
      <c r="D56" s="386" t="s">
        <v>821</v>
      </c>
      <c r="E56" s="386"/>
      <c r="F56" s="386"/>
      <c r="G56" s="386"/>
      <c r="H56" s="386"/>
      <c r="I56" s="386"/>
      <c r="J56" s="386"/>
      <c r="K56" s="262"/>
    </row>
    <row r="57" spans="2:11" ht="15" customHeight="1">
      <c r="B57" s="261"/>
      <c r="C57" s="266"/>
      <c r="D57" s="386" t="s">
        <v>822</v>
      </c>
      <c r="E57" s="386"/>
      <c r="F57" s="386"/>
      <c r="G57" s="386"/>
      <c r="H57" s="386"/>
      <c r="I57" s="386"/>
      <c r="J57" s="386"/>
      <c r="K57" s="262"/>
    </row>
    <row r="58" spans="2:11" ht="15" customHeight="1">
      <c r="B58" s="261"/>
      <c r="C58" s="266"/>
      <c r="D58" s="386" t="s">
        <v>823</v>
      </c>
      <c r="E58" s="386"/>
      <c r="F58" s="386"/>
      <c r="G58" s="386"/>
      <c r="H58" s="386"/>
      <c r="I58" s="386"/>
      <c r="J58" s="386"/>
      <c r="K58" s="262"/>
    </row>
    <row r="59" spans="2:11" ht="15" customHeight="1">
      <c r="B59" s="261"/>
      <c r="C59" s="266"/>
      <c r="D59" s="386" t="s">
        <v>824</v>
      </c>
      <c r="E59" s="386"/>
      <c r="F59" s="386"/>
      <c r="G59" s="386"/>
      <c r="H59" s="386"/>
      <c r="I59" s="386"/>
      <c r="J59" s="386"/>
      <c r="K59" s="262"/>
    </row>
    <row r="60" spans="2:11" ht="15" customHeight="1">
      <c r="B60" s="261"/>
      <c r="C60" s="266"/>
      <c r="D60" s="385" t="s">
        <v>825</v>
      </c>
      <c r="E60" s="385"/>
      <c r="F60" s="385"/>
      <c r="G60" s="385"/>
      <c r="H60" s="385"/>
      <c r="I60" s="385"/>
      <c r="J60" s="385"/>
      <c r="K60" s="262"/>
    </row>
    <row r="61" spans="2:11" ht="15" customHeight="1">
      <c r="B61" s="261"/>
      <c r="C61" s="266"/>
      <c r="D61" s="386" t="s">
        <v>826</v>
      </c>
      <c r="E61" s="386"/>
      <c r="F61" s="386"/>
      <c r="G61" s="386"/>
      <c r="H61" s="386"/>
      <c r="I61" s="386"/>
      <c r="J61" s="386"/>
      <c r="K61" s="262"/>
    </row>
    <row r="62" spans="2:11" ht="12.75" customHeight="1">
      <c r="B62" s="261"/>
      <c r="C62" s="266"/>
      <c r="D62" s="266"/>
      <c r="E62" s="269"/>
      <c r="F62" s="266"/>
      <c r="G62" s="266"/>
      <c r="H62" s="266"/>
      <c r="I62" s="266"/>
      <c r="J62" s="266"/>
      <c r="K62" s="262"/>
    </row>
    <row r="63" spans="2:11" ht="15" customHeight="1">
      <c r="B63" s="261"/>
      <c r="C63" s="266"/>
      <c r="D63" s="386" t="s">
        <v>827</v>
      </c>
      <c r="E63" s="386"/>
      <c r="F63" s="386"/>
      <c r="G63" s="386"/>
      <c r="H63" s="386"/>
      <c r="I63" s="386"/>
      <c r="J63" s="386"/>
      <c r="K63" s="262"/>
    </row>
    <row r="64" spans="2:11" ht="15" customHeight="1">
      <c r="B64" s="261"/>
      <c r="C64" s="266"/>
      <c r="D64" s="385" t="s">
        <v>828</v>
      </c>
      <c r="E64" s="385"/>
      <c r="F64" s="385"/>
      <c r="G64" s="385"/>
      <c r="H64" s="385"/>
      <c r="I64" s="385"/>
      <c r="J64" s="385"/>
      <c r="K64" s="262"/>
    </row>
    <row r="65" spans="2:11" ht="15" customHeight="1">
      <c r="B65" s="261"/>
      <c r="C65" s="266"/>
      <c r="D65" s="386" t="s">
        <v>829</v>
      </c>
      <c r="E65" s="386"/>
      <c r="F65" s="386"/>
      <c r="G65" s="386"/>
      <c r="H65" s="386"/>
      <c r="I65" s="386"/>
      <c r="J65" s="386"/>
      <c r="K65" s="262"/>
    </row>
    <row r="66" spans="2:11" ht="15" customHeight="1">
      <c r="B66" s="261"/>
      <c r="C66" s="266"/>
      <c r="D66" s="386" t="s">
        <v>830</v>
      </c>
      <c r="E66" s="386"/>
      <c r="F66" s="386"/>
      <c r="G66" s="386"/>
      <c r="H66" s="386"/>
      <c r="I66" s="386"/>
      <c r="J66" s="386"/>
      <c r="K66" s="262"/>
    </row>
    <row r="67" spans="2:11" ht="15" customHeight="1">
      <c r="B67" s="261"/>
      <c r="C67" s="266"/>
      <c r="D67" s="386" t="s">
        <v>831</v>
      </c>
      <c r="E67" s="386"/>
      <c r="F67" s="386"/>
      <c r="G67" s="386"/>
      <c r="H67" s="386"/>
      <c r="I67" s="386"/>
      <c r="J67" s="386"/>
      <c r="K67" s="262"/>
    </row>
    <row r="68" spans="2:11" ht="15" customHeight="1">
      <c r="B68" s="261"/>
      <c r="C68" s="266"/>
      <c r="D68" s="386" t="s">
        <v>832</v>
      </c>
      <c r="E68" s="386"/>
      <c r="F68" s="386"/>
      <c r="G68" s="386"/>
      <c r="H68" s="386"/>
      <c r="I68" s="386"/>
      <c r="J68" s="386"/>
      <c r="K68" s="262"/>
    </row>
    <row r="69" spans="2:11" ht="12.75" customHeight="1">
      <c r="B69" s="270"/>
      <c r="C69" s="271"/>
      <c r="D69" s="271"/>
      <c r="E69" s="271"/>
      <c r="F69" s="271"/>
      <c r="G69" s="271"/>
      <c r="H69" s="271"/>
      <c r="I69" s="271"/>
      <c r="J69" s="271"/>
      <c r="K69" s="272"/>
    </row>
    <row r="70" spans="2:11" ht="18.75" customHeight="1">
      <c r="B70" s="273"/>
      <c r="C70" s="273"/>
      <c r="D70" s="273"/>
      <c r="E70" s="273"/>
      <c r="F70" s="273"/>
      <c r="G70" s="273"/>
      <c r="H70" s="273"/>
      <c r="I70" s="273"/>
      <c r="J70" s="273"/>
      <c r="K70" s="274"/>
    </row>
    <row r="71" spans="2:11" ht="18.75" customHeight="1">
      <c r="B71" s="274"/>
      <c r="C71" s="274"/>
      <c r="D71" s="274"/>
      <c r="E71" s="274"/>
      <c r="F71" s="274"/>
      <c r="G71" s="274"/>
      <c r="H71" s="274"/>
      <c r="I71" s="274"/>
      <c r="J71" s="274"/>
      <c r="K71" s="274"/>
    </row>
    <row r="72" spans="2:11" ht="7.5" customHeight="1">
      <c r="B72" s="275"/>
      <c r="C72" s="276"/>
      <c r="D72" s="276"/>
      <c r="E72" s="276"/>
      <c r="F72" s="276"/>
      <c r="G72" s="276"/>
      <c r="H72" s="276"/>
      <c r="I72" s="276"/>
      <c r="J72" s="276"/>
      <c r="K72" s="277"/>
    </row>
    <row r="73" spans="2:11" ht="45" customHeight="1">
      <c r="B73" s="278"/>
      <c r="C73" s="384" t="s">
        <v>94</v>
      </c>
      <c r="D73" s="384"/>
      <c r="E73" s="384"/>
      <c r="F73" s="384"/>
      <c r="G73" s="384"/>
      <c r="H73" s="384"/>
      <c r="I73" s="384"/>
      <c r="J73" s="384"/>
      <c r="K73" s="279"/>
    </row>
    <row r="74" spans="2:11" ht="17.25" customHeight="1">
      <c r="B74" s="278"/>
      <c r="C74" s="280" t="s">
        <v>833</v>
      </c>
      <c r="D74" s="280"/>
      <c r="E74" s="280"/>
      <c r="F74" s="280" t="s">
        <v>834</v>
      </c>
      <c r="G74" s="281"/>
      <c r="H74" s="280" t="s">
        <v>131</v>
      </c>
      <c r="I74" s="280" t="s">
        <v>63</v>
      </c>
      <c r="J74" s="280" t="s">
        <v>835</v>
      </c>
      <c r="K74" s="279"/>
    </row>
    <row r="75" spans="2:11" ht="17.25" customHeight="1">
      <c r="B75" s="278"/>
      <c r="C75" s="282" t="s">
        <v>836</v>
      </c>
      <c r="D75" s="282"/>
      <c r="E75" s="282"/>
      <c r="F75" s="283" t="s">
        <v>837</v>
      </c>
      <c r="G75" s="284"/>
      <c r="H75" s="282"/>
      <c r="I75" s="282"/>
      <c r="J75" s="282" t="s">
        <v>838</v>
      </c>
      <c r="K75" s="279"/>
    </row>
    <row r="76" spans="2:11" ht="5.25" customHeight="1">
      <c r="B76" s="278"/>
      <c r="C76" s="285"/>
      <c r="D76" s="285"/>
      <c r="E76" s="285"/>
      <c r="F76" s="285"/>
      <c r="G76" s="286"/>
      <c r="H76" s="285"/>
      <c r="I76" s="285"/>
      <c r="J76" s="285"/>
      <c r="K76" s="279"/>
    </row>
    <row r="77" spans="2:11" ht="15" customHeight="1">
      <c r="B77" s="278"/>
      <c r="C77" s="268" t="s">
        <v>59</v>
      </c>
      <c r="D77" s="285"/>
      <c r="E77" s="285"/>
      <c r="F77" s="287" t="s">
        <v>839</v>
      </c>
      <c r="G77" s="286"/>
      <c r="H77" s="268" t="s">
        <v>840</v>
      </c>
      <c r="I77" s="268" t="s">
        <v>841</v>
      </c>
      <c r="J77" s="268">
        <v>20</v>
      </c>
      <c r="K77" s="279"/>
    </row>
    <row r="78" spans="2:11" ht="15" customHeight="1">
      <c r="B78" s="278"/>
      <c r="C78" s="268" t="s">
        <v>842</v>
      </c>
      <c r="D78" s="268"/>
      <c r="E78" s="268"/>
      <c r="F78" s="287" t="s">
        <v>839</v>
      </c>
      <c r="G78" s="286"/>
      <c r="H78" s="268" t="s">
        <v>843</v>
      </c>
      <c r="I78" s="268" t="s">
        <v>841</v>
      </c>
      <c r="J78" s="268">
        <v>120</v>
      </c>
      <c r="K78" s="279"/>
    </row>
    <row r="79" spans="2:11" ht="15" customHeight="1">
      <c r="B79" s="288"/>
      <c r="C79" s="268" t="s">
        <v>844</v>
      </c>
      <c r="D79" s="268"/>
      <c r="E79" s="268"/>
      <c r="F79" s="287" t="s">
        <v>845</v>
      </c>
      <c r="G79" s="286"/>
      <c r="H79" s="268" t="s">
        <v>846</v>
      </c>
      <c r="I79" s="268" t="s">
        <v>841</v>
      </c>
      <c r="J79" s="268">
        <v>50</v>
      </c>
      <c r="K79" s="279"/>
    </row>
    <row r="80" spans="2:11" ht="15" customHeight="1">
      <c r="B80" s="288"/>
      <c r="C80" s="268" t="s">
        <v>847</v>
      </c>
      <c r="D80" s="268"/>
      <c r="E80" s="268"/>
      <c r="F80" s="287" t="s">
        <v>839</v>
      </c>
      <c r="G80" s="286"/>
      <c r="H80" s="268" t="s">
        <v>848</v>
      </c>
      <c r="I80" s="268" t="s">
        <v>849</v>
      </c>
      <c r="J80" s="268"/>
      <c r="K80" s="279"/>
    </row>
    <row r="81" spans="2:11" ht="15" customHeight="1">
      <c r="B81" s="288"/>
      <c r="C81" s="289" t="s">
        <v>850</v>
      </c>
      <c r="D81" s="289"/>
      <c r="E81" s="289"/>
      <c r="F81" s="290" t="s">
        <v>845</v>
      </c>
      <c r="G81" s="289"/>
      <c r="H81" s="289" t="s">
        <v>851</v>
      </c>
      <c r="I81" s="289" t="s">
        <v>841</v>
      </c>
      <c r="J81" s="289">
        <v>15</v>
      </c>
      <c r="K81" s="279"/>
    </row>
    <row r="82" spans="2:11" ht="15" customHeight="1">
      <c r="B82" s="288"/>
      <c r="C82" s="289" t="s">
        <v>852</v>
      </c>
      <c r="D82" s="289"/>
      <c r="E82" s="289"/>
      <c r="F82" s="290" t="s">
        <v>845</v>
      </c>
      <c r="G82" s="289"/>
      <c r="H82" s="289" t="s">
        <v>853</v>
      </c>
      <c r="I82" s="289" t="s">
        <v>841</v>
      </c>
      <c r="J82" s="289">
        <v>15</v>
      </c>
      <c r="K82" s="279"/>
    </row>
    <row r="83" spans="2:11" ht="15" customHeight="1">
      <c r="B83" s="288"/>
      <c r="C83" s="289" t="s">
        <v>854</v>
      </c>
      <c r="D83" s="289"/>
      <c r="E83" s="289"/>
      <c r="F83" s="290" t="s">
        <v>845</v>
      </c>
      <c r="G83" s="289"/>
      <c r="H83" s="289" t="s">
        <v>855</v>
      </c>
      <c r="I83" s="289" t="s">
        <v>841</v>
      </c>
      <c r="J83" s="289">
        <v>20</v>
      </c>
      <c r="K83" s="279"/>
    </row>
    <row r="84" spans="2:11" ht="15" customHeight="1">
      <c r="B84" s="288"/>
      <c r="C84" s="289" t="s">
        <v>856</v>
      </c>
      <c r="D84" s="289"/>
      <c r="E84" s="289"/>
      <c r="F84" s="290" t="s">
        <v>845</v>
      </c>
      <c r="G84" s="289"/>
      <c r="H84" s="289" t="s">
        <v>857</v>
      </c>
      <c r="I84" s="289" t="s">
        <v>841</v>
      </c>
      <c r="J84" s="289">
        <v>20</v>
      </c>
      <c r="K84" s="279"/>
    </row>
    <row r="85" spans="2:11" ht="15" customHeight="1">
      <c r="B85" s="288"/>
      <c r="C85" s="268" t="s">
        <v>858</v>
      </c>
      <c r="D85" s="268"/>
      <c r="E85" s="268"/>
      <c r="F85" s="287" t="s">
        <v>845</v>
      </c>
      <c r="G85" s="286"/>
      <c r="H85" s="268" t="s">
        <v>859</v>
      </c>
      <c r="I85" s="268" t="s">
        <v>841</v>
      </c>
      <c r="J85" s="268">
        <v>50</v>
      </c>
      <c r="K85" s="279"/>
    </row>
    <row r="86" spans="2:11" ht="15" customHeight="1">
      <c r="B86" s="288"/>
      <c r="C86" s="268" t="s">
        <v>860</v>
      </c>
      <c r="D86" s="268"/>
      <c r="E86" s="268"/>
      <c r="F86" s="287" t="s">
        <v>845</v>
      </c>
      <c r="G86" s="286"/>
      <c r="H86" s="268" t="s">
        <v>861</v>
      </c>
      <c r="I86" s="268" t="s">
        <v>841</v>
      </c>
      <c r="J86" s="268">
        <v>20</v>
      </c>
      <c r="K86" s="279"/>
    </row>
    <row r="87" spans="2:11" ht="15" customHeight="1">
      <c r="B87" s="288"/>
      <c r="C87" s="268" t="s">
        <v>862</v>
      </c>
      <c r="D87" s="268"/>
      <c r="E87" s="268"/>
      <c r="F87" s="287" t="s">
        <v>845</v>
      </c>
      <c r="G87" s="286"/>
      <c r="H87" s="268" t="s">
        <v>863</v>
      </c>
      <c r="I87" s="268" t="s">
        <v>841</v>
      </c>
      <c r="J87" s="268">
        <v>20</v>
      </c>
      <c r="K87" s="279"/>
    </row>
    <row r="88" spans="2:11" ht="15" customHeight="1">
      <c r="B88" s="288"/>
      <c r="C88" s="268" t="s">
        <v>864</v>
      </c>
      <c r="D88" s="268"/>
      <c r="E88" s="268"/>
      <c r="F88" s="287" t="s">
        <v>845</v>
      </c>
      <c r="G88" s="286"/>
      <c r="H88" s="268" t="s">
        <v>865</v>
      </c>
      <c r="I88" s="268" t="s">
        <v>841</v>
      </c>
      <c r="J88" s="268">
        <v>50</v>
      </c>
      <c r="K88" s="279"/>
    </row>
    <row r="89" spans="2:11" ht="15" customHeight="1">
      <c r="B89" s="288"/>
      <c r="C89" s="268" t="s">
        <v>866</v>
      </c>
      <c r="D89" s="268"/>
      <c r="E89" s="268"/>
      <c r="F89" s="287" t="s">
        <v>845</v>
      </c>
      <c r="G89" s="286"/>
      <c r="H89" s="268" t="s">
        <v>866</v>
      </c>
      <c r="I89" s="268" t="s">
        <v>841</v>
      </c>
      <c r="J89" s="268">
        <v>50</v>
      </c>
      <c r="K89" s="279"/>
    </row>
    <row r="90" spans="2:11" ht="15" customHeight="1">
      <c r="B90" s="288"/>
      <c r="C90" s="268" t="s">
        <v>136</v>
      </c>
      <c r="D90" s="268"/>
      <c r="E90" s="268"/>
      <c r="F90" s="287" t="s">
        <v>845</v>
      </c>
      <c r="G90" s="286"/>
      <c r="H90" s="268" t="s">
        <v>867</v>
      </c>
      <c r="I90" s="268" t="s">
        <v>841</v>
      </c>
      <c r="J90" s="268">
        <v>255</v>
      </c>
      <c r="K90" s="279"/>
    </row>
    <row r="91" spans="2:11" ht="15" customHeight="1">
      <c r="B91" s="288"/>
      <c r="C91" s="268" t="s">
        <v>868</v>
      </c>
      <c r="D91" s="268"/>
      <c r="E91" s="268"/>
      <c r="F91" s="287" t="s">
        <v>839</v>
      </c>
      <c r="G91" s="286"/>
      <c r="H91" s="268" t="s">
        <v>869</v>
      </c>
      <c r="I91" s="268" t="s">
        <v>870</v>
      </c>
      <c r="J91" s="268"/>
      <c r="K91" s="279"/>
    </row>
    <row r="92" spans="2:11" ht="15" customHeight="1">
      <c r="B92" s="288"/>
      <c r="C92" s="268" t="s">
        <v>871</v>
      </c>
      <c r="D92" s="268"/>
      <c r="E92" s="268"/>
      <c r="F92" s="287" t="s">
        <v>839</v>
      </c>
      <c r="G92" s="286"/>
      <c r="H92" s="268" t="s">
        <v>872</v>
      </c>
      <c r="I92" s="268" t="s">
        <v>873</v>
      </c>
      <c r="J92" s="268"/>
      <c r="K92" s="279"/>
    </row>
    <row r="93" spans="2:11" ht="15" customHeight="1">
      <c r="B93" s="288"/>
      <c r="C93" s="268" t="s">
        <v>874</v>
      </c>
      <c r="D93" s="268"/>
      <c r="E93" s="268"/>
      <c r="F93" s="287" t="s">
        <v>839</v>
      </c>
      <c r="G93" s="286"/>
      <c r="H93" s="268" t="s">
        <v>874</v>
      </c>
      <c r="I93" s="268" t="s">
        <v>873</v>
      </c>
      <c r="J93" s="268"/>
      <c r="K93" s="279"/>
    </row>
    <row r="94" spans="2:11" ht="15" customHeight="1">
      <c r="B94" s="288"/>
      <c r="C94" s="268" t="s">
        <v>44</v>
      </c>
      <c r="D94" s="268"/>
      <c r="E94" s="268"/>
      <c r="F94" s="287" t="s">
        <v>839</v>
      </c>
      <c r="G94" s="286"/>
      <c r="H94" s="268" t="s">
        <v>875</v>
      </c>
      <c r="I94" s="268" t="s">
        <v>873</v>
      </c>
      <c r="J94" s="268"/>
      <c r="K94" s="279"/>
    </row>
    <row r="95" spans="2:11" ht="15" customHeight="1">
      <c r="B95" s="288"/>
      <c r="C95" s="268" t="s">
        <v>54</v>
      </c>
      <c r="D95" s="268"/>
      <c r="E95" s="268"/>
      <c r="F95" s="287" t="s">
        <v>839</v>
      </c>
      <c r="G95" s="286"/>
      <c r="H95" s="268" t="s">
        <v>876</v>
      </c>
      <c r="I95" s="268" t="s">
        <v>873</v>
      </c>
      <c r="J95" s="268"/>
      <c r="K95" s="279"/>
    </row>
    <row r="96" spans="2:11" ht="15" customHeight="1">
      <c r="B96" s="291"/>
      <c r="C96" s="292"/>
      <c r="D96" s="292"/>
      <c r="E96" s="292"/>
      <c r="F96" s="292"/>
      <c r="G96" s="292"/>
      <c r="H96" s="292"/>
      <c r="I96" s="292"/>
      <c r="J96" s="292"/>
      <c r="K96" s="293"/>
    </row>
    <row r="97" spans="2:11" ht="18.75" customHeight="1">
      <c r="B97" s="294"/>
      <c r="C97" s="295"/>
      <c r="D97" s="295"/>
      <c r="E97" s="295"/>
      <c r="F97" s="295"/>
      <c r="G97" s="295"/>
      <c r="H97" s="295"/>
      <c r="I97" s="295"/>
      <c r="J97" s="295"/>
      <c r="K97" s="294"/>
    </row>
    <row r="98" spans="2:11" ht="18.75" customHeight="1">
      <c r="B98" s="274"/>
      <c r="C98" s="274"/>
      <c r="D98" s="274"/>
      <c r="E98" s="274"/>
      <c r="F98" s="274"/>
      <c r="G98" s="274"/>
      <c r="H98" s="274"/>
      <c r="I98" s="274"/>
      <c r="J98" s="274"/>
      <c r="K98" s="274"/>
    </row>
    <row r="99" spans="2:11" ht="7.5" customHeight="1">
      <c r="B99" s="275"/>
      <c r="C99" s="276"/>
      <c r="D99" s="276"/>
      <c r="E99" s="276"/>
      <c r="F99" s="276"/>
      <c r="G99" s="276"/>
      <c r="H99" s="276"/>
      <c r="I99" s="276"/>
      <c r="J99" s="276"/>
      <c r="K99" s="277"/>
    </row>
    <row r="100" spans="2:11" ht="45" customHeight="1">
      <c r="B100" s="278"/>
      <c r="C100" s="384" t="s">
        <v>877</v>
      </c>
      <c r="D100" s="384"/>
      <c r="E100" s="384"/>
      <c r="F100" s="384"/>
      <c r="G100" s="384"/>
      <c r="H100" s="384"/>
      <c r="I100" s="384"/>
      <c r="J100" s="384"/>
      <c r="K100" s="279"/>
    </row>
    <row r="101" spans="2:11" ht="17.25" customHeight="1">
      <c r="B101" s="278"/>
      <c r="C101" s="280" t="s">
        <v>833</v>
      </c>
      <c r="D101" s="280"/>
      <c r="E101" s="280"/>
      <c r="F101" s="280" t="s">
        <v>834</v>
      </c>
      <c r="G101" s="281"/>
      <c r="H101" s="280" t="s">
        <v>131</v>
      </c>
      <c r="I101" s="280" t="s">
        <v>63</v>
      </c>
      <c r="J101" s="280" t="s">
        <v>835</v>
      </c>
      <c r="K101" s="279"/>
    </row>
    <row r="102" spans="2:11" ht="17.25" customHeight="1">
      <c r="B102" s="278"/>
      <c r="C102" s="282" t="s">
        <v>836</v>
      </c>
      <c r="D102" s="282"/>
      <c r="E102" s="282"/>
      <c r="F102" s="283" t="s">
        <v>837</v>
      </c>
      <c r="G102" s="284"/>
      <c r="H102" s="282"/>
      <c r="I102" s="282"/>
      <c r="J102" s="282" t="s">
        <v>838</v>
      </c>
      <c r="K102" s="279"/>
    </row>
    <row r="103" spans="2:11" ht="5.25" customHeight="1">
      <c r="B103" s="278"/>
      <c r="C103" s="280"/>
      <c r="D103" s="280"/>
      <c r="E103" s="280"/>
      <c r="F103" s="280"/>
      <c r="G103" s="296"/>
      <c r="H103" s="280"/>
      <c r="I103" s="280"/>
      <c r="J103" s="280"/>
      <c r="K103" s="279"/>
    </row>
    <row r="104" spans="2:11" ht="15" customHeight="1">
      <c r="B104" s="278"/>
      <c r="C104" s="268" t="s">
        <v>59</v>
      </c>
      <c r="D104" s="285"/>
      <c r="E104" s="285"/>
      <c r="F104" s="287" t="s">
        <v>839</v>
      </c>
      <c r="G104" s="296"/>
      <c r="H104" s="268" t="s">
        <v>878</v>
      </c>
      <c r="I104" s="268" t="s">
        <v>841</v>
      </c>
      <c r="J104" s="268">
        <v>20</v>
      </c>
      <c r="K104" s="279"/>
    </row>
    <row r="105" spans="2:11" ht="15" customHeight="1">
      <c r="B105" s="278"/>
      <c r="C105" s="268" t="s">
        <v>842</v>
      </c>
      <c r="D105" s="268"/>
      <c r="E105" s="268"/>
      <c r="F105" s="287" t="s">
        <v>839</v>
      </c>
      <c r="G105" s="268"/>
      <c r="H105" s="268" t="s">
        <v>878</v>
      </c>
      <c r="I105" s="268" t="s">
        <v>841</v>
      </c>
      <c r="J105" s="268">
        <v>120</v>
      </c>
      <c r="K105" s="279"/>
    </row>
    <row r="106" spans="2:11" ht="15" customHeight="1">
      <c r="B106" s="288"/>
      <c r="C106" s="268" t="s">
        <v>844</v>
      </c>
      <c r="D106" s="268"/>
      <c r="E106" s="268"/>
      <c r="F106" s="287" t="s">
        <v>845</v>
      </c>
      <c r="G106" s="268"/>
      <c r="H106" s="268" t="s">
        <v>878</v>
      </c>
      <c r="I106" s="268" t="s">
        <v>841</v>
      </c>
      <c r="J106" s="268">
        <v>50</v>
      </c>
      <c r="K106" s="279"/>
    </row>
    <row r="107" spans="2:11" ht="15" customHeight="1">
      <c r="B107" s="288"/>
      <c r="C107" s="268" t="s">
        <v>847</v>
      </c>
      <c r="D107" s="268"/>
      <c r="E107" s="268"/>
      <c r="F107" s="287" t="s">
        <v>839</v>
      </c>
      <c r="G107" s="268"/>
      <c r="H107" s="268" t="s">
        <v>878</v>
      </c>
      <c r="I107" s="268" t="s">
        <v>849</v>
      </c>
      <c r="J107" s="268"/>
      <c r="K107" s="279"/>
    </row>
    <row r="108" spans="2:11" ht="15" customHeight="1">
      <c r="B108" s="288"/>
      <c r="C108" s="268" t="s">
        <v>858</v>
      </c>
      <c r="D108" s="268"/>
      <c r="E108" s="268"/>
      <c r="F108" s="287" t="s">
        <v>845</v>
      </c>
      <c r="G108" s="268"/>
      <c r="H108" s="268" t="s">
        <v>878</v>
      </c>
      <c r="I108" s="268" t="s">
        <v>841</v>
      </c>
      <c r="J108" s="268">
        <v>50</v>
      </c>
      <c r="K108" s="279"/>
    </row>
    <row r="109" spans="2:11" ht="15" customHeight="1">
      <c r="B109" s="288"/>
      <c r="C109" s="268" t="s">
        <v>866</v>
      </c>
      <c r="D109" s="268"/>
      <c r="E109" s="268"/>
      <c r="F109" s="287" t="s">
        <v>845</v>
      </c>
      <c r="G109" s="268"/>
      <c r="H109" s="268" t="s">
        <v>878</v>
      </c>
      <c r="I109" s="268" t="s">
        <v>841</v>
      </c>
      <c r="J109" s="268">
        <v>50</v>
      </c>
      <c r="K109" s="279"/>
    </row>
    <row r="110" spans="2:11" ht="15" customHeight="1">
      <c r="B110" s="288"/>
      <c r="C110" s="268" t="s">
        <v>864</v>
      </c>
      <c r="D110" s="268"/>
      <c r="E110" s="268"/>
      <c r="F110" s="287" t="s">
        <v>845</v>
      </c>
      <c r="G110" s="268"/>
      <c r="H110" s="268" t="s">
        <v>878</v>
      </c>
      <c r="I110" s="268" t="s">
        <v>841</v>
      </c>
      <c r="J110" s="268">
        <v>50</v>
      </c>
      <c r="K110" s="279"/>
    </row>
    <row r="111" spans="2:11" ht="15" customHeight="1">
      <c r="B111" s="288"/>
      <c r="C111" s="268" t="s">
        <v>59</v>
      </c>
      <c r="D111" s="268"/>
      <c r="E111" s="268"/>
      <c r="F111" s="287" t="s">
        <v>839</v>
      </c>
      <c r="G111" s="268"/>
      <c r="H111" s="268" t="s">
        <v>879</v>
      </c>
      <c r="I111" s="268" t="s">
        <v>841</v>
      </c>
      <c r="J111" s="268">
        <v>20</v>
      </c>
      <c r="K111" s="279"/>
    </row>
    <row r="112" spans="2:11" ht="15" customHeight="1">
      <c r="B112" s="288"/>
      <c r="C112" s="268" t="s">
        <v>880</v>
      </c>
      <c r="D112" s="268"/>
      <c r="E112" s="268"/>
      <c r="F112" s="287" t="s">
        <v>839</v>
      </c>
      <c r="G112" s="268"/>
      <c r="H112" s="268" t="s">
        <v>881</v>
      </c>
      <c r="I112" s="268" t="s">
        <v>841</v>
      </c>
      <c r="J112" s="268">
        <v>120</v>
      </c>
      <c r="K112" s="279"/>
    </row>
    <row r="113" spans="2:11" ht="15" customHeight="1">
      <c r="B113" s="288"/>
      <c r="C113" s="268" t="s">
        <v>44</v>
      </c>
      <c r="D113" s="268"/>
      <c r="E113" s="268"/>
      <c r="F113" s="287" t="s">
        <v>839</v>
      </c>
      <c r="G113" s="268"/>
      <c r="H113" s="268" t="s">
        <v>882</v>
      </c>
      <c r="I113" s="268" t="s">
        <v>873</v>
      </c>
      <c r="J113" s="268"/>
      <c r="K113" s="279"/>
    </row>
    <row r="114" spans="2:11" ht="15" customHeight="1">
      <c r="B114" s="288"/>
      <c r="C114" s="268" t="s">
        <v>54</v>
      </c>
      <c r="D114" s="268"/>
      <c r="E114" s="268"/>
      <c r="F114" s="287" t="s">
        <v>839</v>
      </c>
      <c r="G114" s="268"/>
      <c r="H114" s="268" t="s">
        <v>883</v>
      </c>
      <c r="I114" s="268" t="s">
        <v>873</v>
      </c>
      <c r="J114" s="268"/>
      <c r="K114" s="279"/>
    </row>
    <row r="115" spans="2:11" ht="15" customHeight="1">
      <c r="B115" s="288"/>
      <c r="C115" s="268" t="s">
        <v>63</v>
      </c>
      <c r="D115" s="268"/>
      <c r="E115" s="268"/>
      <c r="F115" s="287" t="s">
        <v>839</v>
      </c>
      <c r="G115" s="268"/>
      <c r="H115" s="268" t="s">
        <v>884</v>
      </c>
      <c r="I115" s="268" t="s">
        <v>885</v>
      </c>
      <c r="J115" s="268"/>
      <c r="K115" s="279"/>
    </row>
    <row r="116" spans="2:11" ht="15" customHeight="1">
      <c r="B116" s="291"/>
      <c r="C116" s="297"/>
      <c r="D116" s="297"/>
      <c r="E116" s="297"/>
      <c r="F116" s="297"/>
      <c r="G116" s="297"/>
      <c r="H116" s="297"/>
      <c r="I116" s="297"/>
      <c r="J116" s="297"/>
      <c r="K116" s="293"/>
    </row>
    <row r="117" spans="2:11" ht="18.75" customHeight="1">
      <c r="B117" s="298"/>
      <c r="C117" s="264"/>
      <c r="D117" s="264"/>
      <c r="E117" s="264"/>
      <c r="F117" s="299"/>
      <c r="G117" s="264"/>
      <c r="H117" s="264"/>
      <c r="I117" s="264"/>
      <c r="J117" s="264"/>
      <c r="K117" s="298"/>
    </row>
    <row r="118" spans="2:11" ht="18.75" customHeight="1">
      <c r="B118" s="274"/>
      <c r="C118" s="274"/>
      <c r="D118" s="274"/>
      <c r="E118" s="274"/>
      <c r="F118" s="274"/>
      <c r="G118" s="274"/>
      <c r="H118" s="274"/>
      <c r="I118" s="274"/>
      <c r="J118" s="274"/>
      <c r="K118" s="274"/>
    </row>
    <row r="119" spans="2:11" ht="7.5" customHeight="1">
      <c r="B119" s="300"/>
      <c r="C119" s="301"/>
      <c r="D119" s="301"/>
      <c r="E119" s="301"/>
      <c r="F119" s="301"/>
      <c r="G119" s="301"/>
      <c r="H119" s="301"/>
      <c r="I119" s="301"/>
      <c r="J119" s="301"/>
      <c r="K119" s="302"/>
    </row>
    <row r="120" spans="2:11" ht="45" customHeight="1">
      <c r="B120" s="303"/>
      <c r="C120" s="383" t="s">
        <v>886</v>
      </c>
      <c r="D120" s="383"/>
      <c r="E120" s="383"/>
      <c r="F120" s="383"/>
      <c r="G120" s="383"/>
      <c r="H120" s="383"/>
      <c r="I120" s="383"/>
      <c r="J120" s="383"/>
      <c r="K120" s="304"/>
    </row>
    <row r="121" spans="2:11" ht="17.25" customHeight="1">
      <c r="B121" s="305"/>
      <c r="C121" s="280" t="s">
        <v>833</v>
      </c>
      <c r="D121" s="280"/>
      <c r="E121" s="280"/>
      <c r="F121" s="280" t="s">
        <v>834</v>
      </c>
      <c r="G121" s="281"/>
      <c r="H121" s="280" t="s">
        <v>131</v>
      </c>
      <c r="I121" s="280" t="s">
        <v>63</v>
      </c>
      <c r="J121" s="280" t="s">
        <v>835</v>
      </c>
      <c r="K121" s="306"/>
    </row>
    <row r="122" spans="2:11" ht="17.25" customHeight="1">
      <c r="B122" s="305"/>
      <c r="C122" s="282" t="s">
        <v>836</v>
      </c>
      <c r="D122" s="282"/>
      <c r="E122" s="282"/>
      <c r="F122" s="283" t="s">
        <v>837</v>
      </c>
      <c r="G122" s="284"/>
      <c r="H122" s="282"/>
      <c r="I122" s="282"/>
      <c r="J122" s="282" t="s">
        <v>838</v>
      </c>
      <c r="K122" s="306"/>
    </row>
    <row r="123" spans="2:11" ht="5.25" customHeight="1">
      <c r="B123" s="307"/>
      <c r="C123" s="285"/>
      <c r="D123" s="285"/>
      <c r="E123" s="285"/>
      <c r="F123" s="285"/>
      <c r="G123" s="268"/>
      <c r="H123" s="285"/>
      <c r="I123" s="285"/>
      <c r="J123" s="285"/>
      <c r="K123" s="308"/>
    </row>
    <row r="124" spans="2:11" ht="15" customHeight="1">
      <c r="B124" s="307"/>
      <c r="C124" s="268" t="s">
        <v>842</v>
      </c>
      <c r="D124" s="285"/>
      <c r="E124" s="285"/>
      <c r="F124" s="287" t="s">
        <v>839</v>
      </c>
      <c r="G124" s="268"/>
      <c r="H124" s="268" t="s">
        <v>878</v>
      </c>
      <c r="I124" s="268" t="s">
        <v>841</v>
      </c>
      <c r="J124" s="268">
        <v>120</v>
      </c>
      <c r="K124" s="309"/>
    </row>
    <row r="125" spans="2:11" ht="15" customHeight="1">
      <c r="B125" s="307"/>
      <c r="C125" s="268" t="s">
        <v>887</v>
      </c>
      <c r="D125" s="268"/>
      <c r="E125" s="268"/>
      <c r="F125" s="287" t="s">
        <v>839</v>
      </c>
      <c r="G125" s="268"/>
      <c r="H125" s="268" t="s">
        <v>888</v>
      </c>
      <c r="I125" s="268" t="s">
        <v>841</v>
      </c>
      <c r="J125" s="268" t="s">
        <v>889</v>
      </c>
      <c r="K125" s="309"/>
    </row>
    <row r="126" spans="2:11" ht="15" customHeight="1">
      <c r="B126" s="307"/>
      <c r="C126" s="268" t="s">
        <v>788</v>
      </c>
      <c r="D126" s="268"/>
      <c r="E126" s="268"/>
      <c r="F126" s="287" t="s">
        <v>839</v>
      </c>
      <c r="G126" s="268"/>
      <c r="H126" s="268" t="s">
        <v>890</v>
      </c>
      <c r="I126" s="268" t="s">
        <v>841</v>
      </c>
      <c r="J126" s="268" t="s">
        <v>889</v>
      </c>
      <c r="K126" s="309"/>
    </row>
    <row r="127" spans="2:11" ht="15" customHeight="1">
      <c r="B127" s="307"/>
      <c r="C127" s="268" t="s">
        <v>850</v>
      </c>
      <c r="D127" s="268"/>
      <c r="E127" s="268"/>
      <c r="F127" s="287" t="s">
        <v>845</v>
      </c>
      <c r="G127" s="268"/>
      <c r="H127" s="268" t="s">
        <v>851</v>
      </c>
      <c r="I127" s="268" t="s">
        <v>841</v>
      </c>
      <c r="J127" s="268">
        <v>15</v>
      </c>
      <c r="K127" s="309"/>
    </row>
    <row r="128" spans="2:11" ht="15" customHeight="1">
      <c r="B128" s="307"/>
      <c r="C128" s="289" t="s">
        <v>852</v>
      </c>
      <c r="D128" s="289"/>
      <c r="E128" s="289"/>
      <c r="F128" s="290" t="s">
        <v>845</v>
      </c>
      <c r="G128" s="289"/>
      <c r="H128" s="289" t="s">
        <v>853</v>
      </c>
      <c r="I128" s="289" t="s">
        <v>841</v>
      </c>
      <c r="J128" s="289">
        <v>15</v>
      </c>
      <c r="K128" s="309"/>
    </row>
    <row r="129" spans="2:11" ht="15" customHeight="1">
      <c r="B129" s="307"/>
      <c r="C129" s="289" t="s">
        <v>854</v>
      </c>
      <c r="D129" s="289"/>
      <c r="E129" s="289"/>
      <c r="F129" s="290" t="s">
        <v>845</v>
      </c>
      <c r="G129" s="289"/>
      <c r="H129" s="289" t="s">
        <v>855</v>
      </c>
      <c r="I129" s="289" t="s">
        <v>841</v>
      </c>
      <c r="J129" s="289">
        <v>20</v>
      </c>
      <c r="K129" s="309"/>
    </row>
    <row r="130" spans="2:11" ht="15" customHeight="1">
      <c r="B130" s="307"/>
      <c r="C130" s="289" t="s">
        <v>856</v>
      </c>
      <c r="D130" s="289"/>
      <c r="E130" s="289"/>
      <c r="F130" s="290" t="s">
        <v>845</v>
      </c>
      <c r="G130" s="289"/>
      <c r="H130" s="289" t="s">
        <v>857</v>
      </c>
      <c r="I130" s="289" t="s">
        <v>841</v>
      </c>
      <c r="J130" s="289">
        <v>20</v>
      </c>
      <c r="K130" s="309"/>
    </row>
    <row r="131" spans="2:11" ht="15" customHeight="1">
      <c r="B131" s="307"/>
      <c r="C131" s="268" t="s">
        <v>844</v>
      </c>
      <c r="D131" s="268"/>
      <c r="E131" s="268"/>
      <c r="F131" s="287" t="s">
        <v>845</v>
      </c>
      <c r="G131" s="268"/>
      <c r="H131" s="268" t="s">
        <v>878</v>
      </c>
      <c r="I131" s="268" t="s">
        <v>841</v>
      </c>
      <c r="J131" s="268">
        <v>50</v>
      </c>
      <c r="K131" s="309"/>
    </row>
    <row r="132" spans="2:11" ht="15" customHeight="1">
      <c r="B132" s="307"/>
      <c r="C132" s="268" t="s">
        <v>858</v>
      </c>
      <c r="D132" s="268"/>
      <c r="E132" s="268"/>
      <c r="F132" s="287" t="s">
        <v>845</v>
      </c>
      <c r="G132" s="268"/>
      <c r="H132" s="268" t="s">
        <v>878</v>
      </c>
      <c r="I132" s="268" t="s">
        <v>841</v>
      </c>
      <c r="J132" s="268">
        <v>50</v>
      </c>
      <c r="K132" s="309"/>
    </row>
    <row r="133" spans="2:11" ht="15" customHeight="1">
      <c r="B133" s="307"/>
      <c r="C133" s="268" t="s">
        <v>864</v>
      </c>
      <c r="D133" s="268"/>
      <c r="E133" s="268"/>
      <c r="F133" s="287" t="s">
        <v>845</v>
      </c>
      <c r="G133" s="268"/>
      <c r="H133" s="268" t="s">
        <v>878</v>
      </c>
      <c r="I133" s="268" t="s">
        <v>841</v>
      </c>
      <c r="J133" s="268">
        <v>50</v>
      </c>
      <c r="K133" s="309"/>
    </row>
    <row r="134" spans="2:11" ht="15" customHeight="1">
      <c r="B134" s="307"/>
      <c r="C134" s="268" t="s">
        <v>866</v>
      </c>
      <c r="D134" s="268"/>
      <c r="E134" s="268"/>
      <c r="F134" s="287" t="s">
        <v>845</v>
      </c>
      <c r="G134" s="268"/>
      <c r="H134" s="268" t="s">
        <v>878</v>
      </c>
      <c r="I134" s="268" t="s">
        <v>841</v>
      </c>
      <c r="J134" s="268">
        <v>50</v>
      </c>
      <c r="K134" s="309"/>
    </row>
    <row r="135" spans="2:11" ht="15" customHeight="1">
      <c r="B135" s="307"/>
      <c r="C135" s="268" t="s">
        <v>136</v>
      </c>
      <c r="D135" s="268"/>
      <c r="E135" s="268"/>
      <c r="F135" s="287" t="s">
        <v>845</v>
      </c>
      <c r="G135" s="268"/>
      <c r="H135" s="268" t="s">
        <v>891</v>
      </c>
      <c r="I135" s="268" t="s">
        <v>841</v>
      </c>
      <c r="J135" s="268">
        <v>255</v>
      </c>
      <c r="K135" s="309"/>
    </row>
    <row r="136" spans="2:11" ht="15" customHeight="1">
      <c r="B136" s="307"/>
      <c r="C136" s="268" t="s">
        <v>868</v>
      </c>
      <c r="D136" s="268"/>
      <c r="E136" s="268"/>
      <c r="F136" s="287" t="s">
        <v>839</v>
      </c>
      <c r="G136" s="268"/>
      <c r="H136" s="268" t="s">
        <v>892</v>
      </c>
      <c r="I136" s="268" t="s">
        <v>870</v>
      </c>
      <c r="J136" s="268"/>
      <c r="K136" s="309"/>
    </row>
    <row r="137" spans="2:11" ht="15" customHeight="1">
      <c r="B137" s="307"/>
      <c r="C137" s="268" t="s">
        <v>871</v>
      </c>
      <c r="D137" s="268"/>
      <c r="E137" s="268"/>
      <c r="F137" s="287" t="s">
        <v>839</v>
      </c>
      <c r="G137" s="268"/>
      <c r="H137" s="268" t="s">
        <v>893</v>
      </c>
      <c r="I137" s="268" t="s">
        <v>873</v>
      </c>
      <c r="J137" s="268"/>
      <c r="K137" s="309"/>
    </row>
    <row r="138" spans="2:11" ht="15" customHeight="1">
      <c r="B138" s="307"/>
      <c r="C138" s="268" t="s">
        <v>874</v>
      </c>
      <c r="D138" s="268"/>
      <c r="E138" s="268"/>
      <c r="F138" s="287" t="s">
        <v>839</v>
      </c>
      <c r="G138" s="268"/>
      <c r="H138" s="268" t="s">
        <v>874</v>
      </c>
      <c r="I138" s="268" t="s">
        <v>873</v>
      </c>
      <c r="J138" s="268"/>
      <c r="K138" s="309"/>
    </row>
    <row r="139" spans="2:11" ht="15" customHeight="1">
      <c r="B139" s="307"/>
      <c r="C139" s="268" t="s">
        <v>44</v>
      </c>
      <c r="D139" s="268"/>
      <c r="E139" s="268"/>
      <c r="F139" s="287" t="s">
        <v>839</v>
      </c>
      <c r="G139" s="268"/>
      <c r="H139" s="268" t="s">
        <v>894</v>
      </c>
      <c r="I139" s="268" t="s">
        <v>873</v>
      </c>
      <c r="J139" s="268"/>
      <c r="K139" s="309"/>
    </row>
    <row r="140" spans="2:11" ht="15" customHeight="1">
      <c r="B140" s="307"/>
      <c r="C140" s="268" t="s">
        <v>895</v>
      </c>
      <c r="D140" s="268"/>
      <c r="E140" s="268"/>
      <c r="F140" s="287" t="s">
        <v>839</v>
      </c>
      <c r="G140" s="268"/>
      <c r="H140" s="268" t="s">
        <v>896</v>
      </c>
      <c r="I140" s="268" t="s">
        <v>873</v>
      </c>
      <c r="J140" s="268"/>
      <c r="K140" s="309"/>
    </row>
    <row r="141" spans="2:11" ht="15" customHeight="1">
      <c r="B141" s="310"/>
      <c r="C141" s="311"/>
      <c r="D141" s="311"/>
      <c r="E141" s="311"/>
      <c r="F141" s="311"/>
      <c r="G141" s="311"/>
      <c r="H141" s="311"/>
      <c r="I141" s="311"/>
      <c r="J141" s="311"/>
      <c r="K141" s="312"/>
    </row>
    <row r="142" spans="2:11" ht="18.75" customHeight="1">
      <c r="B142" s="264"/>
      <c r="C142" s="264"/>
      <c r="D142" s="264"/>
      <c r="E142" s="264"/>
      <c r="F142" s="299"/>
      <c r="G142" s="264"/>
      <c r="H142" s="264"/>
      <c r="I142" s="264"/>
      <c r="J142" s="264"/>
      <c r="K142" s="264"/>
    </row>
    <row r="143" spans="2:11" ht="18.75" customHeight="1">
      <c r="B143" s="274"/>
      <c r="C143" s="274"/>
      <c r="D143" s="274"/>
      <c r="E143" s="274"/>
      <c r="F143" s="274"/>
      <c r="G143" s="274"/>
      <c r="H143" s="274"/>
      <c r="I143" s="274"/>
      <c r="J143" s="274"/>
      <c r="K143" s="274"/>
    </row>
    <row r="144" spans="2:11" ht="7.5" customHeight="1">
      <c r="B144" s="275"/>
      <c r="C144" s="276"/>
      <c r="D144" s="276"/>
      <c r="E144" s="276"/>
      <c r="F144" s="276"/>
      <c r="G144" s="276"/>
      <c r="H144" s="276"/>
      <c r="I144" s="276"/>
      <c r="J144" s="276"/>
      <c r="K144" s="277"/>
    </row>
    <row r="145" spans="2:11" ht="45" customHeight="1">
      <c r="B145" s="278"/>
      <c r="C145" s="384" t="s">
        <v>897</v>
      </c>
      <c r="D145" s="384"/>
      <c r="E145" s="384"/>
      <c r="F145" s="384"/>
      <c r="G145" s="384"/>
      <c r="H145" s="384"/>
      <c r="I145" s="384"/>
      <c r="J145" s="384"/>
      <c r="K145" s="279"/>
    </row>
    <row r="146" spans="2:11" ht="17.25" customHeight="1">
      <c r="B146" s="278"/>
      <c r="C146" s="280" t="s">
        <v>833</v>
      </c>
      <c r="D146" s="280"/>
      <c r="E146" s="280"/>
      <c r="F146" s="280" t="s">
        <v>834</v>
      </c>
      <c r="G146" s="281"/>
      <c r="H146" s="280" t="s">
        <v>131</v>
      </c>
      <c r="I146" s="280" t="s">
        <v>63</v>
      </c>
      <c r="J146" s="280" t="s">
        <v>835</v>
      </c>
      <c r="K146" s="279"/>
    </row>
    <row r="147" spans="2:11" ht="17.25" customHeight="1">
      <c r="B147" s="278"/>
      <c r="C147" s="282" t="s">
        <v>836</v>
      </c>
      <c r="D147" s="282"/>
      <c r="E147" s="282"/>
      <c r="F147" s="283" t="s">
        <v>837</v>
      </c>
      <c r="G147" s="284"/>
      <c r="H147" s="282"/>
      <c r="I147" s="282"/>
      <c r="J147" s="282" t="s">
        <v>838</v>
      </c>
      <c r="K147" s="279"/>
    </row>
    <row r="148" spans="2:11" ht="5.25" customHeight="1">
      <c r="B148" s="288"/>
      <c r="C148" s="285"/>
      <c r="D148" s="285"/>
      <c r="E148" s="285"/>
      <c r="F148" s="285"/>
      <c r="G148" s="286"/>
      <c r="H148" s="285"/>
      <c r="I148" s="285"/>
      <c r="J148" s="285"/>
      <c r="K148" s="309"/>
    </row>
    <row r="149" spans="2:11" ht="15" customHeight="1">
      <c r="B149" s="288"/>
      <c r="C149" s="313" t="s">
        <v>842</v>
      </c>
      <c r="D149" s="268"/>
      <c r="E149" s="268"/>
      <c r="F149" s="314" t="s">
        <v>839</v>
      </c>
      <c r="G149" s="268"/>
      <c r="H149" s="313" t="s">
        <v>878</v>
      </c>
      <c r="I149" s="313" t="s">
        <v>841</v>
      </c>
      <c r="J149" s="313">
        <v>120</v>
      </c>
      <c r="K149" s="309"/>
    </row>
    <row r="150" spans="2:11" ht="15" customHeight="1">
      <c r="B150" s="288"/>
      <c r="C150" s="313" t="s">
        <v>887</v>
      </c>
      <c r="D150" s="268"/>
      <c r="E150" s="268"/>
      <c r="F150" s="314" t="s">
        <v>839</v>
      </c>
      <c r="G150" s="268"/>
      <c r="H150" s="313" t="s">
        <v>898</v>
      </c>
      <c r="I150" s="313" t="s">
        <v>841</v>
      </c>
      <c r="J150" s="313" t="s">
        <v>889</v>
      </c>
      <c r="K150" s="309"/>
    </row>
    <row r="151" spans="2:11" ht="15" customHeight="1">
      <c r="B151" s="288"/>
      <c r="C151" s="313" t="s">
        <v>788</v>
      </c>
      <c r="D151" s="268"/>
      <c r="E151" s="268"/>
      <c r="F151" s="314" t="s">
        <v>839</v>
      </c>
      <c r="G151" s="268"/>
      <c r="H151" s="313" t="s">
        <v>899</v>
      </c>
      <c r="I151" s="313" t="s">
        <v>841</v>
      </c>
      <c r="J151" s="313" t="s">
        <v>889</v>
      </c>
      <c r="K151" s="309"/>
    </row>
    <row r="152" spans="2:11" ht="15" customHeight="1">
      <c r="B152" s="288"/>
      <c r="C152" s="313" t="s">
        <v>844</v>
      </c>
      <c r="D152" s="268"/>
      <c r="E152" s="268"/>
      <c r="F152" s="314" t="s">
        <v>845</v>
      </c>
      <c r="G152" s="268"/>
      <c r="H152" s="313" t="s">
        <v>878</v>
      </c>
      <c r="I152" s="313" t="s">
        <v>841</v>
      </c>
      <c r="J152" s="313">
        <v>50</v>
      </c>
      <c r="K152" s="309"/>
    </row>
    <row r="153" spans="2:11" ht="15" customHeight="1">
      <c r="B153" s="288"/>
      <c r="C153" s="313" t="s">
        <v>847</v>
      </c>
      <c r="D153" s="268"/>
      <c r="E153" s="268"/>
      <c r="F153" s="314" t="s">
        <v>839</v>
      </c>
      <c r="G153" s="268"/>
      <c r="H153" s="313" t="s">
        <v>878</v>
      </c>
      <c r="I153" s="313" t="s">
        <v>849</v>
      </c>
      <c r="J153" s="313"/>
      <c r="K153" s="309"/>
    </row>
    <row r="154" spans="2:11" ht="15" customHeight="1">
      <c r="B154" s="288"/>
      <c r="C154" s="313" t="s">
        <v>858</v>
      </c>
      <c r="D154" s="268"/>
      <c r="E154" s="268"/>
      <c r="F154" s="314" t="s">
        <v>845</v>
      </c>
      <c r="G154" s="268"/>
      <c r="H154" s="313" t="s">
        <v>878</v>
      </c>
      <c r="I154" s="313" t="s">
        <v>841</v>
      </c>
      <c r="J154" s="313">
        <v>50</v>
      </c>
      <c r="K154" s="309"/>
    </row>
    <row r="155" spans="2:11" ht="15" customHeight="1">
      <c r="B155" s="288"/>
      <c r="C155" s="313" t="s">
        <v>866</v>
      </c>
      <c r="D155" s="268"/>
      <c r="E155" s="268"/>
      <c r="F155" s="314" t="s">
        <v>845</v>
      </c>
      <c r="G155" s="268"/>
      <c r="H155" s="313" t="s">
        <v>878</v>
      </c>
      <c r="I155" s="313" t="s">
        <v>841</v>
      </c>
      <c r="J155" s="313">
        <v>50</v>
      </c>
      <c r="K155" s="309"/>
    </row>
    <row r="156" spans="2:11" ht="15" customHeight="1">
      <c r="B156" s="288"/>
      <c r="C156" s="313" t="s">
        <v>864</v>
      </c>
      <c r="D156" s="268"/>
      <c r="E156" s="268"/>
      <c r="F156" s="314" t="s">
        <v>845</v>
      </c>
      <c r="G156" s="268"/>
      <c r="H156" s="313" t="s">
        <v>878</v>
      </c>
      <c r="I156" s="313" t="s">
        <v>841</v>
      </c>
      <c r="J156" s="313">
        <v>50</v>
      </c>
      <c r="K156" s="309"/>
    </row>
    <row r="157" spans="2:11" ht="15" customHeight="1">
      <c r="B157" s="288"/>
      <c r="C157" s="313" t="s">
        <v>104</v>
      </c>
      <c r="D157" s="268"/>
      <c r="E157" s="268"/>
      <c r="F157" s="314" t="s">
        <v>839</v>
      </c>
      <c r="G157" s="268"/>
      <c r="H157" s="313" t="s">
        <v>900</v>
      </c>
      <c r="I157" s="313" t="s">
        <v>841</v>
      </c>
      <c r="J157" s="313" t="s">
        <v>901</v>
      </c>
      <c r="K157" s="309"/>
    </row>
    <row r="158" spans="2:11" ht="15" customHeight="1">
      <c r="B158" s="288"/>
      <c r="C158" s="313" t="s">
        <v>902</v>
      </c>
      <c r="D158" s="268"/>
      <c r="E158" s="268"/>
      <c r="F158" s="314" t="s">
        <v>839</v>
      </c>
      <c r="G158" s="268"/>
      <c r="H158" s="313" t="s">
        <v>903</v>
      </c>
      <c r="I158" s="313" t="s">
        <v>873</v>
      </c>
      <c r="J158" s="313"/>
      <c r="K158" s="309"/>
    </row>
    <row r="159" spans="2:11" ht="15" customHeight="1">
      <c r="B159" s="315"/>
      <c r="C159" s="297"/>
      <c r="D159" s="297"/>
      <c r="E159" s="297"/>
      <c r="F159" s="297"/>
      <c r="G159" s="297"/>
      <c r="H159" s="297"/>
      <c r="I159" s="297"/>
      <c r="J159" s="297"/>
      <c r="K159" s="316"/>
    </row>
    <row r="160" spans="2:11" ht="18.75" customHeight="1">
      <c r="B160" s="264"/>
      <c r="C160" s="268"/>
      <c r="D160" s="268"/>
      <c r="E160" s="268"/>
      <c r="F160" s="287"/>
      <c r="G160" s="268"/>
      <c r="H160" s="268"/>
      <c r="I160" s="268"/>
      <c r="J160" s="268"/>
      <c r="K160" s="264"/>
    </row>
    <row r="161" spans="2:11" ht="18.75" customHeight="1">
      <c r="B161" s="274"/>
      <c r="C161" s="274"/>
      <c r="D161" s="274"/>
      <c r="E161" s="274"/>
      <c r="F161" s="274"/>
      <c r="G161" s="274"/>
      <c r="H161" s="274"/>
      <c r="I161" s="274"/>
      <c r="J161" s="274"/>
      <c r="K161" s="274"/>
    </row>
    <row r="162" spans="2:11" ht="7.5" customHeight="1">
      <c r="B162" s="256"/>
      <c r="C162" s="257"/>
      <c r="D162" s="257"/>
      <c r="E162" s="257"/>
      <c r="F162" s="257"/>
      <c r="G162" s="257"/>
      <c r="H162" s="257"/>
      <c r="I162" s="257"/>
      <c r="J162" s="257"/>
      <c r="K162" s="258"/>
    </row>
    <row r="163" spans="2:11" ht="45" customHeight="1">
      <c r="B163" s="259"/>
      <c r="C163" s="383" t="s">
        <v>904</v>
      </c>
      <c r="D163" s="383"/>
      <c r="E163" s="383"/>
      <c r="F163" s="383"/>
      <c r="G163" s="383"/>
      <c r="H163" s="383"/>
      <c r="I163" s="383"/>
      <c r="J163" s="383"/>
      <c r="K163" s="260"/>
    </row>
    <row r="164" spans="2:11" ht="17.25" customHeight="1">
      <c r="B164" s="259"/>
      <c r="C164" s="280" t="s">
        <v>833</v>
      </c>
      <c r="D164" s="280"/>
      <c r="E164" s="280"/>
      <c r="F164" s="280" t="s">
        <v>834</v>
      </c>
      <c r="G164" s="317"/>
      <c r="H164" s="318" t="s">
        <v>131</v>
      </c>
      <c r="I164" s="318" t="s">
        <v>63</v>
      </c>
      <c r="J164" s="280" t="s">
        <v>835</v>
      </c>
      <c r="K164" s="260"/>
    </row>
    <row r="165" spans="2:11" ht="17.25" customHeight="1">
      <c r="B165" s="261"/>
      <c r="C165" s="282" t="s">
        <v>836</v>
      </c>
      <c r="D165" s="282"/>
      <c r="E165" s="282"/>
      <c r="F165" s="283" t="s">
        <v>837</v>
      </c>
      <c r="G165" s="319"/>
      <c r="H165" s="320"/>
      <c r="I165" s="320"/>
      <c r="J165" s="282" t="s">
        <v>838</v>
      </c>
      <c r="K165" s="262"/>
    </row>
    <row r="166" spans="2:11" ht="5.25" customHeight="1">
      <c r="B166" s="288"/>
      <c r="C166" s="285"/>
      <c r="D166" s="285"/>
      <c r="E166" s="285"/>
      <c r="F166" s="285"/>
      <c r="G166" s="286"/>
      <c r="H166" s="285"/>
      <c r="I166" s="285"/>
      <c r="J166" s="285"/>
      <c r="K166" s="309"/>
    </row>
    <row r="167" spans="2:11" ht="15" customHeight="1">
      <c r="B167" s="288"/>
      <c r="C167" s="268" t="s">
        <v>842</v>
      </c>
      <c r="D167" s="268"/>
      <c r="E167" s="268"/>
      <c r="F167" s="287" t="s">
        <v>839</v>
      </c>
      <c r="G167" s="268"/>
      <c r="H167" s="268" t="s">
        <v>878</v>
      </c>
      <c r="I167" s="268" t="s">
        <v>841</v>
      </c>
      <c r="J167" s="268">
        <v>120</v>
      </c>
      <c r="K167" s="309"/>
    </row>
    <row r="168" spans="2:11" ht="15" customHeight="1">
      <c r="B168" s="288"/>
      <c r="C168" s="268" t="s">
        <v>887</v>
      </c>
      <c r="D168" s="268"/>
      <c r="E168" s="268"/>
      <c r="F168" s="287" t="s">
        <v>839</v>
      </c>
      <c r="G168" s="268"/>
      <c r="H168" s="268" t="s">
        <v>888</v>
      </c>
      <c r="I168" s="268" t="s">
        <v>841</v>
      </c>
      <c r="J168" s="268" t="s">
        <v>889</v>
      </c>
      <c r="K168" s="309"/>
    </row>
    <row r="169" spans="2:11" ht="15" customHeight="1">
      <c r="B169" s="288"/>
      <c r="C169" s="268" t="s">
        <v>788</v>
      </c>
      <c r="D169" s="268"/>
      <c r="E169" s="268"/>
      <c r="F169" s="287" t="s">
        <v>839</v>
      </c>
      <c r="G169" s="268"/>
      <c r="H169" s="268" t="s">
        <v>905</v>
      </c>
      <c r="I169" s="268" t="s">
        <v>841</v>
      </c>
      <c r="J169" s="268" t="s">
        <v>889</v>
      </c>
      <c r="K169" s="309"/>
    </row>
    <row r="170" spans="2:11" ht="15" customHeight="1">
      <c r="B170" s="288"/>
      <c r="C170" s="268" t="s">
        <v>844</v>
      </c>
      <c r="D170" s="268"/>
      <c r="E170" s="268"/>
      <c r="F170" s="287" t="s">
        <v>845</v>
      </c>
      <c r="G170" s="268"/>
      <c r="H170" s="268" t="s">
        <v>905</v>
      </c>
      <c r="I170" s="268" t="s">
        <v>841</v>
      </c>
      <c r="J170" s="268">
        <v>50</v>
      </c>
      <c r="K170" s="309"/>
    </row>
    <row r="171" spans="2:11" ht="15" customHeight="1">
      <c r="B171" s="288"/>
      <c r="C171" s="268" t="s">
        <v>847</v>
      </c>
      <c r="D171" s="268"/>
      <c r="E171" s="268"/>
      <c r="F171" s="287" t="s">
        <v>839</v>
      </c>
      <c r="G171" s="268"/>
      <c r="H171" s="268" t="s">
        <v>905</v>
      </c>
      <c r="I171" s="268" t="s">
        <v>849</v>
      </c>
      <c r="J171" s="268"/>
      <c r="K171" s="309"/>
    </row>
    <row r="172" spans="2:11" ht="15" customHeight="1">
      <c r="B172" s="288"/>
      <c r="C172" s="268" t="s">
        <v>858</v>
      </c>
      <c r="D172" s="268"/>
      <c r="E172" s="268"/>
      <c r="F172" s="287" t="s">
        <v>845</v>
      </c>
      <c r="G172" s="268"/>
      <c r="H172" s="268" t="s">
        <v>905</v>
      </c>
      <c r="I172" s="268" t="s">
        <v>841</v>
      </c>
      <c r="J172" s="268">
        <v>50</v>
      </c>
      <c r="K172" s="309"/>
    </row>
    <row r="173" spans="2:11" ht="15" customHeight="1">
      <c r="B173" s="288"/>
      <c r="C173" s="268" t="s">
        <v>866</v>
      </c>
      <c r="D173" s="268"/>
      <c r="E173" s="268"/>
      <c r="F173" s="287" t="s">
        <v>845</v>
      </c>
      <c r="G173" s="268"/>
      <c r="H173" s="268" t="s">
        <v>905</v>
      </c>
      <c r="I173" s="268" t="s">
        <v>841</v>
      </c>
      <c r="J173" s="268">
        <v>50</v>
      </c>
      <c r="K173" s="309"/>
    </row>
    <row r="174" spans="2:11" ht="15" customHeight="1">
      <c r="B174" s="288"/>
      <c r="C174" s="268" t="s">
        <v>864</v>
      </c>
      <c r="D174" s="268"/>
      <c r="E174" s="268"/>
      <c r="F174" s="287" t="s">
        <v>845</v>
      </c>
      <c r="G174" s="268"/>
      <c r="H174" s="268" t="s">
        <v>905</v>
      </c>
      <c r="I174" s="268" t="s">
        <v>841</v>
      </c>
      <c r="J174" s="268">
        <v>50</v>
      </c>
      <c r="K174" s="309"/>
    </row>
    <row r="175" spans="2:11" ht="15" customHeight="1">
      <c r="B175" s="288"/>
      <c r="C175" s="268" t="s">
        <v>130</v>
      </c>
      <c r="D175" s="268"/>
      <c r="E175" s="268"/>
      <c r="F175" s="287" t="s">
        <v>839</v>
      </c>
      <c r="G175" s="268"/>
      <c r="H175" s="268" t="s">
        <v>906</v>
      </c>
      <c r="I175" s="268" t="s">
        <v>907</v>
      </c>
      <c r="J175" s="268"/>
      <c r="K175" s="309"/>
    </row>
    <row r="176" spans="2:11" ht="15" customHeight="1">
      <c r="B176" s="288"/>
      <c r="C176" s="268" t="s">
        <v>63</v>
      </c>
      <c r="D176" s="268"/>
      <c r="E176" s="268"/>
      <c r="F176" s="287" t="s">
        <v>839</v>
      </c>
      <c r="G176" s="268"/>
      <c r="H176" s="268" t="s">
        <v>908</v>
      </c>
      <c r="I176" s="268" t="s">
        <v>909</v>
      </c>
      <c r="J176" s="268">
        <v>1</v>
      </c>
      <c r="K176" s="309"/>
    </row>
    <row r="177" spans="2:11" ht="15" customHeight="1">
      <c r="B177" s="288"/>
      <c r="C177" s="268" t="s">
        <v>59</v>
      </c>
      <c r="D177" s="268"/>
      <c r="E177" s="268"/>
      <c r="F177" s="287" t="s">
        <v>839</v>
      </c>
      <c r="G177" s="268"/>
      <c r="H177" s="268" t="s">
        <v>910</v>
      </c>
      <c r="I177" s="268" t="s">
        <v>841</v>
      </c>
      <c r="J177" s="268">
        <v>20</v>
      </c>
      <c r="K177" s="309"/>
    </row>
    <row r="178" spans="2:11" ht="15" customHeight="1">
      <c r="B178" s="288"/>
      <c r="C178" s="268" t="s">
        <v>131</v>
      </c>
      <c r="D178" s="268"/>
      <c r="E178" s="268"/>
      <c r="F178" s="287" t="s">
        <v>839</v>
      </c>
      <c r="G178" s="268"/>
      <c r="H178" s="268" t="s">
        <v>911</v>
      </c>
      <c r="I178" s="268" t="s">
        <v>841</v>
      </c>
      <c r="J178" s="268">
        <v>255</v>
      </c>
      <c r="K178" s="309"/>
    </row>
    <row r="179" spans="2:11" ht="15" customHeight="1">
      <c r="B179" s="288"/>
      <c r="C179" s="268" t="s">
        <v>132</v>
      </c>
      <c r="D179" s="268"/>
      <c r="E179" s="268"/>
      <c r="F179" s="287" t="s">
        <v>839</v>
      </c>
      <c r="G179" s="268"/>
      <c r="H179" s="268" t="s">
        <v>804</v>
      </c>
      <c r="I179" s="268" t="s">
        <v>841</v>
      </c>
      <c r="J179" s="268">
        <v>10</v>
      </c>
      <c r="K179" s="309"/>
    </row>
    <row r="180" spans="2:11" ht="15" customHeight="1">
      <c r="B180" s="288"/>
      <c r="C180" s="268" t="s">
        <v>133</v>
      </c>
      <c r="D180" s="268"/>
      <c r="E180" s="268"/>
      <c r="F180" s="287" t="s">
        <v>839</v>
      </c>
      <c r="G180" s="268"/>
      <c r="H180" s="268" t="s">
        <v>912</v>
      </c>
      <c r="I180" s="268" t="s">
        <v>873</v>
      </c>
      <c r="J180" s="268"/>
      <c r="K180" s="309"/>
    </row>
    <row r="181" spans="2:11" ht="15" customHeight="1">
      <c r="B181" s="288"/>
      <c r="C181" s="268" t="s">
        <v>913</v>
      </c>
      <c r="D181" s="268"/>
      <c r="E181" s="268"/>
      <c r="F181" s="287" t="s">
        <v>839</v>
      </c>
      <c r="G181" s="268"/>
      <c r="H181" s="268" t="s">
        <v>914</v>
      </c>
      <c r="I181" s="268" t="s">
        <v>873</v>
      </c>
      <c r="J181" s="268"/>
      <c r="K181" s="309"/>
    </row>
    <row r="182" spans="2:11" ht="15" customHeight="1">
      <c r="B182" s="288"/>
      <c r="C182" s="268" t="s">
        <v>902</v>
      </c>
      <c r="D182" s="268"/>
      <c r="E182" s="268"/>
      <c r="F182" s="287" t="s">
        <v>839</v>
      </c>
      <c r="G182" s="268"/>
      <c r="H182" s="268" t="s">
        <v>915</v>
      </c>
      <c r="I182" s="268" t="s">
        <v>873</v>
      </c>
      <c r="J182" s="268"/>
      <c r="K182" s="309"/>
    </row>
    <row r="183" spans="2:11" ht="15" customHeight="1">
      <c r="B183" s="288"/>
      <c r="C183" s="268" t="s">
        <v>135</v>
      </c>
      <c r="D183" s="268"/>
      <c r="E183" s="268"/>
      <c r="F183" s="287" t="s">
        <v>845</v>
      </c>
      <c r="G183" s="268"/>
      <c r="H183" s="268" t="s">
        <v>916</v>
      </c>
      <c r="I183" s="268" t="s">
        <v>841</v>
      </c>
      <c r="J183" s="268">
        <v>50</v>
      </c>
      <c r="K183" s="309"/>
    </row>
    <row r="184" spans="2:11" ht="15" customHeight="1">
      <c r="B184" s="288"/>
      <c r="C184" s="268" t="s">
        <v>917</v>
      </c>
      <c r="D184" s="268"/>
      <c r="E184" s="268"/>
      <c r="F184" s="287" t="s">
        <v>845</v>
      </c>
      <c r="G184" s="268"/>
      <c r="H184" s="268" t="s">
        <v>918</v>
      </c>
      <c r="I184" s="268" t="s">
        <v>919</v>
      </c>
      <c r="J184" s="268"/>
      <c r="K184" s="309"/>
    </row>
    <row r="185" spans="2:11" ht="15" customHeight="1">
      <c r="B185" s="288"/>
      <c r="C185" s="268" t="s">
        <v>920</v>
      </c>
      <c r="D185" s="268"/>
      <c r="E185" s="268"/>
      <c r="F185" s="287" t="s">
        <v>845</v>
      </c>
      <c r="G185" s="268"/>
      <c r="H185" s="268" t="s">
        <v>921</v>
      </c>
      <c r="I185" s="268" t="s">
        <v>919</v>
      </c>
      <c r="J185" s="268"/>
      <c r="K185" s="309"/>
    </row>
    <row r="186" spans="2:11" ht="15" customHeight="1">
      <c r="B186" s="288"/>
      <c r="C186" s="268" t="s">
        <v>922</v>
      </c>
      <c r="D186" s="268"/>
      <c r="E186" s="268"/>
      <c r="F186" s="287" t="s">
        <v>845</v>
      </c>
      <c r="G186" s="268"/>
      <c r="H186" s="268" t="s">
        <v>923</v>
      </c>
      <c r="I186" s="268" t="s">
        <v>919</v>
      </c>
      <c r="J186" s="268"/>
      <c r="K186" s="309"/>
    </row>
    <row r="187" spans="2:11" ht="15" customHeight="1">
      <c r="B187" s="288"/>
      <c r="C187" s="321" t="s">
        <v>924</v>
      </c>
      <c r="D187" s="268"/>
      <c r="E187" s="268"/>
      <c r="F187" s="287" t="s">
        <v>845</v>
      </c>
      <c r="G187" s="268"/>
      <c r="H187" s="268" t="s">
        <v>925</v>
      </c>
      <c r="I187" s="268" t="s">
        <v>926</v>
      </c>
      <c r="J187" s="322" t="s">
        <v>927</v>
      </c>
      <c r="K187" s="309"/>
    </row>
    <row r="188" spans="2:11" ht="15" customHeight="1">
      <c r="B188" s="288"/>
      <c r="C188" s="273" t="s">
        <v>48</v>
      </c>
      <c r="D188" s="268"/>
      <c r="E188" s="268"/>
      <c r="F188" s="287" t="s">
        <v>839</v>
      </c>
      <c r="G188" s="268"/>
      <c r="H188" s="264" t="s">
        <v>928</v>
      </c>
      <c r="I188" s="268" t="s">
        <v>929</v>
      </c>
      <c r="J188" s="268"/>
      <c r="K188" s="309"/>
    </row>
    <row r="189" spans="2:11" ht="15" customHeight="1">
      <c r="B189" s="288"/>
      <c r="C189" s="273" t="s">
        <v>930</v>
      </c>
      <c r="D189" s="268"/>
      <c r="E189" s="268"/>
      <c r="F189" s="287" t="s">
        <v>839</v>
      </c>
      <c r="G189" s="268"/>
      <c r="H189" s="268" t="s">
        <v>931</v>
      </c>
      <c r="I189" s="268" t="s">
        <v>873</v>
      </c>
      <c r="J189" s="268"/>
      <c r="K189" s="309"/>
    </row>
    <row r="190" spans="2:11" ht="15" customHeight="1">
      <c r="B190" s="288"/>
      <c r="C190" s="273" t="s">
        <v>932</v>
      </c>
      <c r="D190" s="268"/>
      <c r="E190" s="268"/>
      <c r="F190" s="287" t="s">
        <v>839</v>
      </c>
      <c r="G190" s="268"/>
      <c r="H190" s="268" t="s">
        <v>933</v>
      </c>
      <c r="I190" s="268" t="s">
        <v>873</v>
      </c>
      <c r="J190" s="268"/>
      <c r="K190" s="309"/>
    </row>
    <row r="191" spans="2:11" ht="15" customHeight="1">
      <c r="B191" s="288"/>
      <c r="C191" s="273" t="s">
        <v>934</v>
      </c>
      <c r="D191" s="268"/>
      <c r="E191" s="268"/>
      <c r="F191" s="287" t="s">
        <v>845</v>
      </c>
      <c r="G191" s="268"/>
      <c r="H191" s="268" t="s">
        <v>935</v>
      </c>
      <c r="I191" s="268" t="s">
        <v>873</v>
      </c>
      <c r="J191" s="268"/>
      <c r="K191" s="309"/>
    </row>
    <row r="192" spans="2:11" ht="15" customHeight="1">
      <c r="B192" s="315"/>
      <c r="C192" s="323"/>
      <c r="D192" s="297"/>
      <c r="E192" s="297"/>
      <c r="F192" s="297"/>
      <c r="G192" s="297"/>
      <c r="H192" s="297"/>
      <c r="I192" s="297"/>
      <c r="J192" s="297"/>
      <c r="K192" s="316"/>
    </row>
    <row r="193" spans="2:11" ht="18.75" customHeight="1">
      <c r="B193" s="264"/>
      <c r="C193" s="268"/>
      <c r="D193" s="268"/>
      <c r="E193" s="268"/>
      <c r="F193" s="287"/>
      <c r="G193" s="268"/>
      <c r="H193" s="268"/>
      <c r="I193" s="268"/>
      <c r="J193" s="268"/>
      <c r="K193" s="264"/>
    </row>
    <row r="194" spans="2:11" ht="18.75" customHeight="1">
      <c r="B194" s="264"/>
      <c r="C194" s="268"/>
      <c r="D194" s="268"/>
      <c r="E194" s="268"/>
      <c r="F194" s="287"/>
      <c r="G194" s="268"/>
      <c r="H194" s="268"/>
      <c r="I194" s="268"/>
      <c r="J194" s="268"/>
      <c r="K194" s="264"/>
    </row>
    <row r="195" spans="2:11" ht="18.75" customHeight="1">
      <c r="B195" s="274"/>
      <c r="C195" s="274"/>
      <c r="D195" s="274"/>
      <c r="E195" s="274"/>
      <c r="F195" s="274"/>
      <c r="G195" s="274"/>
      <c r="H195" s="274"/>
      <c r="I195" s="274"/>
      <c r="J195" s="274"/>
      <c r="K195" s="274"/>
    </row>
    <row r="196" spans="2:11" ht="13.5">
      <c r="B196" s="256"/>
      <c r="C196" s="257"/>
      <c r="D196" s="257"/>
      <c r="E196" s="257"/>
      <c r="F196" s="257"/>
      <c r="G196" s="257"/>
      <c r="H196" s="257"/>
      <c r="I196" s="257"/>
      <c r="J196" s="257"/>
      <c r="K196" s="258"/>
    </row>
    <row r="197" spans="2:11" ht="21">
      <c r="B197" s="259"/>
      <c r="C197" s="383" t="s">
        <v>936</v>
      </c>
      <c r="D197" s="383"/>
      <c r="E197" s="383"/>
      <c r="F197" s="383"/>
      <c r="G197" s="383"/>
      <c r="H197" s="383"/>
      <c r="I197" s="383"/>
      <c r="J197" s="383"/>
      <c r="K197" s="260"/>
    </row>
    <row r="198" spans="2:11" ht="25.5" customHeight="1">
      <c r="B198" s="259"/>
      <c r="C198" s="324" t="s">
        <v>937</v>
      </c>
      <c r="D198" s="324"/>
      <c r="E198" s="324"/>
      <c r="F198" s="324" t="s">
        <v>938</v>
      </c>
      <c r="G198" s="325"/>
      <c r="H198" s="382" t="s">
        <v>939</v>
      </c>
      <c r="I198" s="382"/>
      <c r="J198" s="382"/>
      <c r="K198" s="260"/>
    </row>
    <row r="199" spans="2:11" ht="5.25" customHeight="1">
      <c r="B199" s="288"/>
      <c r="C199" s="285"/>
      <c r="D199" s="285"/>
      <c r="E199" s="285"/>
      <c r="F199" s="285"/>
      <c r="G199" s="268"/>
      <c r="H199" s="285"/>
      <c r="I199" s="285"/>
      <c r="J199" s="285"/>
      <c r="K199" s="309"/>
    </row>
    <row r="200" spans="2:11" ht="15" customHeight="1">
      <c r="B200" s="288"/>
      <c r="C200" s="268" t="s">
        <v>929</v>
      </c>
      <c r="D200" s="268"/>
      <c r="E200" s="268"/>
      <c r="F200" s="287" t="s">
        <v>49</v>
      </c>
      <c r="G200" s="268"/>
      <c r="H200" s="380" t="s">
        <v>940</v>
      </c>
      <c r="I200" s="380"/>
      <c r="J200" s="380"/>
      <c r="K200" s="309"/>
    </row>
    <row r="201" spans="2:11" ht="15" customHeight="1">
      <c r="B201" s="288"/>
      <c r="C201" s="294"/>
      <c r="D201" s="268"/>
      <c r="E201" s="268"/>
      <c r="F201" s="287" t="s">
        <v>50</v>
      </c>
      <c r="G201" s="268"/>
      <c r="H201" s="380" t="s">
        <v>941</v>
      </c>
      <c r="I201" s="380"/>
      <c r="J201" s="380"/>
      <c r="K201" s="309"/>
    </row>
    <row r="202" spans="2:11" ht="15" customHeight="1">
      <c r="B202" s="288"/>
      <c r="C202" s="294"/>
      <c r="D202" s="268"/>
      <c r="E202" s="268"/>
      <c r="F202" s="287" t="s">
        <v>53</v>
      </c>
      <c r="G202" s="268"/>
      <c r="H202" s="380" t="s">
        <v>942</v>
      </c>
      <c r="I202" s="380"/>
      <c r="J202" s="380"/>
      <c r="K202" s="309"/>
    </row>
    <row r="203" spans="2:11" ht="15" customHeight="1">
      <c r="B203" s="288"/>
      <c r="C203" s="268"/>
      <c r="D203" s="268"/>
      <c r="E203" s="268"/>
      <c r="F203" s="287" t="s">
        <v>51</v>
      </c>
      <c r="G203" s="268"/>
      <c r="H203" s="380" t="s">
        <v>943</v>
      </c>
      <c r="I203" s="380"/>
      <c r="J203" s="380"/>
      <c r="K203" s="309"/>
    </row>
    <row r="204" spans="2:11" ht="15" customHeight="1">
      <c r="B204" s="288"/>
      <c r="C204" s="268"/>
      <c r="D204" s="268"/>
      <c r="E204" s="268"/>
      <c r="F204" s="287" t="s">
        <v>52</v>
      </c>
      <c r="G204" s="268"/>
      <c r="H204" s="380" t="s">
        <v>944</v>
      </c>
      <c r="I204" s="380"/>
      <c r="J204" s="380"/>
      <c r="K204" s="309"/>
    </row>
    <row r="205" spans="2:11" ht="15" customHeight="1">
      <c r="B205" s="288"/>
      <c r="C205" s="268"/>
      <c r="D205" s="268"/>
      <c r="E205" s="268"/>
      <c r="F205" s="287"/>
      <c r="G205" s="268"/>
      <c r="H205" s="268"/>
      <c r="I205" s="268"/>
      <c r="J205" s="268"/>
      <c r="K205" s="309"/>
    </row>
    <row r="206" spans="2:11" ht="15" customHeight="1">
      <c r="B206" s="288"/>
      <c r="C206" s="268" t="s">
        <v>885</v>
      </c>
      <c r="D206" s="268"/>
      <c r="E206" s="268"/>
      <c r="F206" s="287" t="s">
        <v>85</v>
      </c>
      <c r="G206" s="268"/>
      <c r="H206" s="380" t="s">
        <v>945</v>
      </c>
      <c r="I206" s="380"/>
      <c r="J206" s="380"/>
      <c r="K206" s="309"/>
    </row>
    <row r="207" spans="2:11" ht="15" customHeight="1">
      <c r="B207" s="288"/>
      <c r="C207" s="294"/>
      <c r="D207" s="268"/>
      <c r="E207" s="268"/>
      <c r="F207" s="287" t="s">
        <v>782</v>
      </c>
      <c r="G207" s="268"/>
      <c r="H207" s="380" t="s">
        <v>783</v>
      </c>
      <c r="I207" s="380"/>
      <c r="J207" s="380"/>
      <c r="K207" s="309"/>
    </row>
    <row r="208" spans="2:11" ht="15" customHeight="1">
      <c r="B208" s="288"/>
      <c r="C208" s="268"/>
      <c r="D208" s="268"/>
      <c r="E208" s="268"/>
      <c r="F208" s="287" t="s">
        <v>780</v>
      </c>
      <c r="G208" s="268"/>
      <c r="H208" s="380" t="s">
        <v>946</v>
      </c>
      <c r="I208" s="380"/>
      <c r="J208" s="380"/>
      <c r="K208" s="309"/>
    </row>
    <row r="209" spans="2:11" ht="15" customHeight="1">
      <c r="B209" s="326"/>
      <c r="C209" s="294"/>
      <c r="D209" s="294"/>
      <c r="E209" s="294"/>
      <c r="F209" s="287" t="s">
        <v>784</v>
      </c>
      <c r="G209" s="273"/>
      <c r="H209" s="381" t="s">
        <v>785</v>
      </c>
      <c r="I209" s="381"/>
      <c r="J209" s="381"/>
      <c r="K209" s="327"/>
    </row>
    <row r="210" spans="2:11" ht="15" customHeight="1">
      <c r="B210" s="326"/>
      <c r="C210" s="294"/>
      <c r="D210" s="294"/>
      <c r="E210" s="294"/>
      <c r="F210" s="287" t="s">
        <v>786</v>
      </c>
      <c r="G210" s="273"/>
      <c r="H210" s="381" t="s">
        <v>947</v>
      </c>
      <c r="I210" s="381"/>
      <c r="J210" s="381"/>
      <c r="K210" s="327"/>
    </row>
    <row r="211" spans="2:11" ht="15" customHeight="1">
      <c r="B211" s="326"/>
      <c r="C211" s="294"/>
      <c r="D211" s="294"/>
      <c r="E211" s="294"/>
      <c r="F211" s="328"/>
      <c r="G211" s="273"/>
      <c r="H211" s="329"/>
      <c r="I211" s="329"/>
      <c r="J211" s="329"/>
      <c r="K211" s="327"/>
    </row>
    <row r="212" spans="2:11" ht="15" customHeight="1">
      <c r="B212" s="326"/>
      <c r="C212" s="268" t="s">
        <v>909</v>
      </c>
      <c r="D212" s="294"/>
      <c r="E212" s="294"/>
      <c r="F212" s="287">
        <v>1</v>
      </c>
      <c r="G212" s="273"/>
      <c r="H212" s="381" t="s">
        <v>948</v>
      </c>
      <c r="I212" s="381"/>
      <c r="J212" s="381"/>
      <c r="K212" s="327"/>
    </row>
    <row r="213" spans="2:11" ht="15" customHeight="1">
      <c r="B213" s="326"/>
      <c r="C213" s="294"/>
      <c r="D213" s="294"/>
      <c r="E213" s="294"/>
      <c r="F213" s="287">
        <v>2</v>
      </c>
      <c r="G213" s="273"/>
      <c r="H213" s="381" t="s">
        <v>949</v>
      </c>
      <c r="I213" s="381"/>
      <c r="J213" s="381"/>
      <c r="K213" s="327"/>
    </row>
    <row r="214" spans="2:11" ht="15" customHeight="1">
      <c r="B214" s="326"/>
      <c r="C214" s="294"/>
      <c r="D214" s="294"/>
      <c r="E214" s="294"/>
      <c r="F214" s="287">
        <v>3</v>
      </c>
      <c r="G214" s="273"/>
      <c r="H214" s="381" t="s">
        <v>950</v>
      </c>
      <c r="I214" s="381"/>
      <c r="J214" s="381"/>
      <c r="K214" s="327"/>
    </row>
    <row r="215" spans="2:11" ht="15" customHeight="1">
      <c r="B215" s="326"/>
      <c r="C215" s="294"/>
      <c r="D215" s="294"/>
      <c r="E215" s="294"/>
      <c r="F215" s="287">
        <v>4</v>
      </c>
      <c r="G215" s="273"/>
      <c r="H215" s="381" t="s">
        <v>951</v>
      </c>
      <c r="I215" s="381"/>
      <c r="J215" s="381"/>
      <c r="K215" s="327"/>
    </row>
    <row r="216" spans="2:11" ht="12.75" customHeight="1">
      <c r="B216" s="330"/>
      <c r="C216" s="331"/>
      <c r="D216" s="331"/>
      <c r="E216" s="331"/>
      <c r="F216" s="331"/>
      <c r="G216" s="331"/>
      <c r="H216" s="331"/>
      <c r="I216" s="331"/>
      <c r="J216" s="331"/>
      <c r="K216" s="332"/>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beran\Antonín</dc:creator>
  <cp:keywords/>
  <dc:description/>
  <cp:lastModifiedBy>orlikovaa</cp:lastModifiedBy>
  <dcterms:created xsi:type="dcterms:W3CDTF">2017-07-31T05:04:22Z</dcterms:created>
  <dcterms:modified xsi:type="dcterms:W3CDTF">2017-10-19T07:29:56Z</dcterms:modified>
  <cp:category/>
  <cp:version/>
  <cp:contentType/>
  <cp:contentStatus/>
</cp:coreProperties>
</file>