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workbookProtection lockStructure="1"/>
  <bookViews>
    <workbookView xWindow="480" yWindow="570" windowWidth="14055" windowHeight="9915" activeTab="2"/>
  </bookViews>
  <sheets>
    <sheet name="Rekapitulace stavby" sheetId="1" r:id="rId1"/>
    <sheet name="011 - Rekonstrukce části ..." sheetId="2" r:id="rId2"/>
    <sheet name="012 - VRN - hlavní aktivita" sheetId="3" r:id="rId3"/>
    <sheet name="01202 - VRN - vedlejší ak..." sheetId="4" r:id="rId4"/>
    <sheet name="021 - Elektro silnoproud" sheetId="5" r:id="rId5"/>
    <sheet name="031 - Plynoinstalace" sheetId="6" r:id="rId6"/>
    <sheet name="041 - Ústřední vytápění" sheetId="7" r:id="rId7"/>
    <sheet name="051 - Zdravotechnika a Vz..." sheetId="8" r:id="rId8"/>
    <sheet name="061 - Elektro slaboproud" sheetId="9" r:id="rId9"/>
    <sheet name="Pokyny pro vyplnění" sheetId="10" r:id="rId10"/>
  </sheets>
  <definedNames>
    <definedName name="_xlnm._FilterDatabase" localSheetId="1" hidden="1">'011 - Rekonstrukce části ...'!$C$101:$K$101</definedName>
    <definedName name="_xlnm._FilterDatabase" localSheetId="2" hidden="1">'012 - VRN - hlavní aktivita'!$C$77:$K$77</definedName>
    <definedName name="_xlnm._FilterDatabase" localSheetId="3" hidden="1">'01202 - VRN - vedlejší ak...'!$C$77:$K$77</definedName>
    <definedName name="_xlnm._FilterDatabase" localSheetId="4" hidden="1">'021 - Elektro silnoproud'!$C$91:$K$91</definedName>
    <definedName name="_xlnm._FilterDatabase" localSheetId="5" hidden="1">'031 - Plynoinstalace'!$C$79:$K$79</definedName>
    <definedName name="_xlnm._FilterDatabase" localSheetId="6" hidden="1">'041 - Ústřední vytápění'!$C$88:$K$88</definedName>
    <definedName name="_xlnm._FilterDatabase" localSheetId="7" hidden="1">'051 - Zdravotechnika a Vz...'!$C$84:$K$84</definedName>
    <definedName name="_xlnm._FilterDatabase" localSheetId="8" hidden="1">'061 - Elektro slaboproud'!$C$87:$K$87</definedName>
    <definedName name="_xlnm.Print_Area" localSheetId="1">'011 - Rekonstrukce části ...'!$C$4:$J$36,'011 - Rekonstrukce části ...'!$C$42:$J$83,'011 - Rekonstrukce části ...'!$C$89:$K$1197</definedName>
    <definedName name="_xlnm.Print_Area" localSheetId="2">'012 - VRN - hlavní aktivita'!$C$4:$J$36,'012 - VRN - hlavní aktivita'!$C$42:$J$59,'012 - VRN - hlavní aktivita'!$C$65:$K$88</definedName>
    <definedName name="_xlnm.Print_Area" localSheetId="3">'01202 - VRN - vedlejší ak...'!$C$4:$J$36,'01202 - VRN - vedlejší ak...'!$C$42:$J$59,'01202 - VRN - vedlejší ak...'!$C$65:$K$81</definedName>
    <definedName name="_xlnm.Print_Area" localSheetId="4">'021 - Elektro silnoproud'!$C$4:$J$36,'021 - Elektro silnoproud'!$C$42:$J$73,'021 - Elektro silnoproud'!$C$79:$K$260</definedName>
    <definedName name="_xlnm.Print_Area" localSheetId="5">'031 - Plynoinstalace'!$C$4:$J$36,'031 - Plynoinstalace'!$C$42:$J$61,'031 - Plynoinstalace'!$C$67:$K$129</definedName>
    <definedName name="_xlnm.Print_Area" localSheetId="6">'041 - Ústřední vytápění'!$C$4:$J$36,'041 - Ústřední vytápění'!$C$42:$J$70,'041 - Ústřední vytápění'!$C$76:$K$187</definedName>
    <definedName name="_xlnm.Print_Area" localSheetId="7">'051 - Zdravotechnika a Vz...'!$C$4:$J$36,'051 - Zdravotechnika a Vz...'!$C$42:$J$66,'051 - Zdravotechnika a Vz...'!$C$72:$K$267</definedName>
    <definedName name="_xlnm.Print_Area" localSheetId="8">'061 - Elektro slaboproud'!$C$4:$J$36,'061 - Elektro slaboproud'!$C$42:$J$69,'061 - Elektro slaboproud'!$C$75:$K$187</definedName>
    <definedName name="_xlnm.Print_Area" localSheetId="9">'Pokyny pro vyplnění'!$B$2:$K$69,'Pokyny pro vyplnění'!$B$72:$K$116,'Pokyny pro vyplnění'!$B$119:$K$188,'Pokyny pro vyplnění'!$B$196:$K$216</definedName>
    <definedName name="_xlnm.Print_Area" localSheetId="0">'Rekapitulace stavby'!$D$4:$AO$33,'Rekapitulace stavby'!$C$39:$AQ$60</definedName>
    <definedName name="_xlnm.Print_Titles" localSheetId="0">'Rekapitulace stavby'!$49:$49</definedName>
    <definedName name="_xlnm.Print_Titles" localSheetId="1">'011 - Rekonstrukce části ...'!$101:$101</definedName>
    <definedName name="_xlnm.Print_Titles" localSheetId="2">'012 - VRN - hlavní aktivita'!$77:$77</definedName>
    <definedName name="_xlnm.Print_Titles" localSheetId="3">'01202 - VRN - vedlejší ak...'!$77:$77</definedName>
    <definedName name="_xlnm.Print_Titles" localSheetId="4">'021 - Elektro silnoproud'!$91:$91</definedName>
    <definedName name="_xlnm.Print_Titles" localSheetId="5">'031 - Plynoinstalace'!$79:$79</definedName>
    <definedName name="_xlnm.Print_Titles" localSheetId="6">'041 - Ústřední vytápění'!$88:$88</definedName>
    <definedName name="_xlnm.Print_Titles" localSheetId="7">'051 - Zdravotechnika a Vz...'!$84:$84</definedName>
    <definedName name="_xlnm.Print_Titles" localSheetId="8">'061 - Elektro slaboproud'!$87:$87</definedName>
  </definedNames>
  <calcPr calcId="152511"/>
</workbook>
</file>

<file path=xl/sharedStrings.xml><?xml version="1.0" encoding="utf-8"?>
<sst xmlns="http://schemas.openxmlformats.org/spreadsheetml/2006/main" count="21116" uniqueCount="2979">
  <si>
    <t>Export VZ</t>
  </si>
  <si>
    <t>List obsahuje:</t>
  </si>
  <si>
    <t>3.0</t>
  </si>
  <si>
    <t>ZAMOK</t>
  </si>
  <si>
    <t>False</t>
  </si>
  <si>
    <t>{06d8e920-ba78-4f95-ac9a-96fdf6a6b98f}</t>
  </si>
  <si>
    <t>0,01</t>
  </si>
  <si>
    <t>21</t>
  </si>
  <si>
    <t>15</t>
  </si>
  <si>
    <t>REKAPITULACE STAVBY</t>
  </si>
  <si>
    <t>v ---  níže se nacházejí doplnkové a pomocné údaje k sestavám  --- v</t>
  </si>
  <si>
    <t>Návod na vyplnění</t>
  </si>
  <si>
    <t>0,001</t>
  </si>
  <si>
    <t>Kód:</t>
  </si>
  <si>
    <t>16100704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</si>
  <si>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</si>
  <si>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</si>
  <si>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části domu č.p. 1345, ul. Míru, k.ú. Frýdek</t>
  </si>
  <si>
    <t>KSO:</t>
  </si>
  <si>
    <t/>
  </si>
  <si>
    <t>CC-CZ:</t>
  </si>
  <si>
    <t>Místo:</t>
  </si>
  <si>
    <t xml:space="preserve"> </t>
  </si>
  <si>
    <t>Datum:</t>
  </si>
  <si>
    <t>26. 10. 2016</t>
  </si>
  <si>
    <t>Zadavatel:</t>
  </si>
  <si>
    <t>IČ:</t>
  </si>
  <si>
    <t>00296643</t>
  </si>
  <si>
    <t xml:space="preserve">Statutární město Frýdek - Místek, Radniční 1148, </t>
  </si>
  <si>
    <t>DIČ:</t>
  </si>
  <si>
    <t>CZ00296643</t>
  </si>
  <si>
    <t>Uchazeč:</t>
  </si>
  <si>
    <t>Vyplň údaj</t>
  </si>
  <si>
    <t>Projektant:</t>
  </si>
  <si>
    <t>True</t>
  </si>
  <si>
    <t>Poznámka:</t>
  </si>
  <si>
    <t>Ve všech rozpočtech předmětné stavby byly použity mimo jiné také ceny položek s jednotkou soubor nebo komplet, upravených a vlastních položek projektanta nebo cen vyšších než je jednotková cena uvedená v použité cenové soustavě, vždy na základě odborných znalostí a zkušeností projektanta s obdobnými zakázkami realizovanými v období posledních 3 let.
Označení CS:        CS ÚRS 2016 01
                             vlastní U - CS ÚRS 2015 01
                             vlastní R - na základě odborných znalostí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</si>
  <si>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</si>
  <si>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</si>
  <si>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</si>
  <si>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</si>
  <si>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</si>
  <si>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</si>
  <si>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</si>
  <si>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</si>
  <si>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</si>
  <si>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</si>
  <si>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</si>
  <si>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</si>
  <si>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</si>
  <si>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</si>
  <si>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</si>
  <si>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</si>
  <si>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</si>
  <si>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</si>
  <si>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</si>
  <si>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</si>
  <si>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</si>
  <si>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</si>
  <si>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</si>
  <si>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</si>
  <si>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</si>
  <si>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</si>
  <si>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</si>
  <si>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</si>
  <si>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</si>
  <si>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</si>
  <si>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</si>
  <si>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</si>
  <si>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</si>
  <si>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</si>
  <si>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</si>
  <si>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</si>
  <si>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</si>
  <si>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</si>
  <si>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011</t>
  </si>
  <si>
    <t xml:space="preserve">Rekonstrukce části domu č.p. 1345, ul. Míru, k.ú. Frýdek </t>
  </si>
  <si>
    <t>STA</t>
  </si>
  <si>
    <t>1</t>
  </si>
  <si>
    <t>{89f30d64-14ac-4dd2-9e79-a55058304808}</t>
  </si>
  <si>
    <t>2</t>
  </si>
  <si>
    <t>012</t>
  </si>
  <si>
    <t>VRN - hlavní aktivita</t>
  </si>
  <si>
    <t>{6daa2cc8-c4c3-4537-aa36-44623068ea42}</t>
  </si>
  <si>
    <t>01202</t>
  </si>
  <si>
    <t>VRN - vedlejší aktivita</t>
  </si>
  <si>
    <t>{11839536-21ae-4a9f-af40-db2805ab76f5}</t>
  </si>
  <si>
    <t>021</t>
  </si>
  <si>
    <t>Elektro silnoproud</t>
  </si>
  <si>
    <t>{2e29a254-c24b-4b35-afdb-9cfcea5597d6}</t>
  </si>
  <si>
    <t>031</t>
  </si>
  <si>
    <t>Plynoinstalace</t>
  </si>
  <si>
    <t>{5e19acc9-b694-4395-a90b-c91f2a6a8e9a}</t>
  </si>
  <si>
    <t>041</t>
  </si>
  <si>
    <t>Ústřední vytápění</t>
  </si>
  <si>
    <t>{071b25ef-b6e8-4493-81cc-16c0615aefd8}</t>
  </si>
  <si>
    <t>051</t>
  </si>
  <si>
    <t>Zdravotechnika a Vzduchotechnika</t>
  </si>
  <si>
    <t>{609bbf27-bdf3-4839-980d-83fa3d30070f}</t>
  </si>
  <si>
    <t>061</t>
  </si>
  <si>
    <t>Elektro slaboproud</t>
  </si>
  <si>
    <t>{df5c27a9-e80b-4a18-bc97-7d965986ef59}</t>
  </si>
  <si>
    <t>Zpět na list:</t>
  </si>
  <si>
    <t>KRYCÍ LIST SOUPISU</t>
  </si>
  <si>
    <t>Objekt:</t>
  </si>
  <si>
    <t xml:space="preserve">011 - Rekonstrukce části domu č.p. 1345, ul. Míru, k.ú. Frýdek </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</si>
  <si>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</si>
  <si>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</si>
  <si>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</si>
  <si>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</si>
  <si>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</si>
  <si>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</si>
  <si>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</si>
  <si>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</si>
  <si>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</si>
  <si>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</si>
  <si>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</si>
  <si>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</si>
  <si>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</si>
  <si>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</si>
  <si>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</si>
  <si>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</si>
  <si>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</si>
  <si>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</si>
  <si>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</si>
  <si>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</si>
  <si>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</si>
  <si>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</si>
  <si>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</si>
  <si>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</si>
  <si>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768 - Plastové výrobky</t>
  </si>
  <si>
    <t xml:space="preserve">    771 - Podlahy z dlaždic</t>
  </si>
  <si>
    <t xml:space="preserve">    776 - Podlahy povlakové</t>
  </si>
  <si>
    <t xml:space="preserve">    777 - Podlahy lité</t>
  </si>
  <si>
    <t xml:space="preserve">    781 - Dokončovací práce - obklady keramické</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</si>
  <si>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</si>
  <si>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</si>
  <si>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</si>
  <si>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</si>
  <si>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</si>
  <si>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</si>
  <si>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</si>
  <si>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</si>
  <si>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</si>
  <si>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</si>
  <si>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</si>
  <si>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</si>
  <si>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</si>
  <si>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</si>
  <si>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</si>
  <si>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</si>
  <si>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</si>
  <si>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</si>
  <si>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</si>
  <si>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</si>
  <si>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</si>
  <si>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122201101</t>
  </si>
  <si>
    <t>Odkopávky a prokopávky nezapažené v hornině tř. 3 objem do 100 m3 - okapový chodník</t>
  </si>
  <si>
    <t>m3</t>
  </si>
  <si>
    <t>CS ÚRS 2016 01</t>
  </si>
  <si>
    <t>4</t>
  </si>
  <si>
    <t>VV</t>
  </si>
  <si>
    <t>32,00*0,15</t>
  </si>
  <si>
    <t>Součet</t>
  </si>
  <si>
    <t>139711101</t>
  </si>
  <si>
    <t>Vykopávky v uzavřených prostorách v hornině tř. 1 až 4</t>
  </si>
  <si>
    <t>1PP</t>
  </si>
  <si>
    <t>(18,40+1,80+14,90+5,00)*0,35</t>
  </si>
  <si>
    <t>4,85*0,60*0,98</t>
  </si>
  <si>
    <t>3</t>
  </si>
  <si>
    <t>162701105</t>
  </si>
  <si>
    <t>Vodorovné přemístění do 10000 m výkopku/sypaniny z horniny tř. 1 až 4</t>
  </si>
  <si>
    <t>16,557+4,80</t>
  </si>
  <si>
    <t>171201201</t>
  </si>
  <si>
    <t>Uložení sypaniny na skládky</t>
  </si>
  <si>
    <t>5</t>
  </si>
  <si>
    <t>171201211</t>
  </si>
  <si>
    <t>Poplatek za uložení odpadu ze sypaniny na skládce (skládkovné)</t>
  </si>
  <si>
    <t>t</t>
  </si>
  <si>
    <t>21,357*1,6</t>
  </si>
  <si>
    <t>6</t>
  </si>
  <si>
    <t>174101102</t>
  </si>
  <si>
    <t>Zásyp v uzavřených prostorech sypaninou se zhutněním</t>
  </si>
  <si>
    <t>7</t>
  </si>
  <si>
    <t>M</t>
  </si>
  <si>
    <t>583373100</t>
  </si>
  <si>
    <t>kamenivo přírodní těžené pro stavební účely  PTK  (drobné, hrubé, štěrkopísky) štěrkopísky ČSN 72  1511-2 frakce   0-4   Horní Řasnice</t>
  </si>
  <si>
    <t>vlastní U</t>
  </si>
  <si>
    <t>8</t>
  </si>
  <si>
    <t>-1480029666</t>
  </si>
  <si>
    <t>2*1,8333</t>
  </si>
  <si>
    <t>Zakládání</t>
  </si>
  <si>
    <t>274311127</t>
  </si>
  <si>
    <t>Základové pasy, prahy, věnce a ostruhy z betonu prostého C 25/30</t>
  </si>
  <si>
    <t>4,85*0,40*0,96*1,03</t>
  </si>
  <si>
    <t>Svislé a kompletní konstrukce</t>
  </si>
  <si>
    <t>9</t>
  </si>
  <si>
    <t>311272223</t>
  </si>
  <si>
    <t>Zdivo nosné tl 250 mm z pórobetonových přesných hladkých tvárnic - 3NP</t>
  </si>
  <si>
    <t>11,35*0,25*2,30</t>
  </si>
  <si>
    <t>10</t>
  </si>
  <si>
    <t>311272323</t>
  </si>
  <si>
    <t>Zdivo nosné tl 300 mm z pórobetonových přesných hladkých tvárnic - 3NP</t>
  </si>
  <si>
    <t>1,35*0,30*0,75</t>
  </si>
  <si>
    <t>11</t>
  </si>
  <si>
    <t>317142221</t>
  </si>
  <si>
    <t>Překlady nenosné přímé z pórobetonu v příčkách tl 100 mm pro světlost otvoru do 1010 mm</t>
  </si>
  <si>
    <t>kus</t>
  </si>
  <si>
    <t>5+2</t>
  </si>
  <si>
    <t>12</t>
  </si>
  <si>
    <t>317234410</t>
  </si>
  <si>
    <t>Vyzdívka mezi nosníky z cihel pálených na MC</t>
  </si>
  <si>
    <t>13</t>
  </si>
  <si>
    <t>317944321</t>
  </si>
  <si>
    <t>Válcované nosníky do č.12 dodatečně osazované do připravených otvorů - Z7</t>
  </si>
  <si>
    <t>302,20*0,001</t>
  </si>
  <si>
    <t>14</t>
  </si>
  <si>
    <t>331231116</t>
  </si>
  <si>
    <t>Zdivo pilířů z cihel dl 290 mm pevnosti P 15 na MC 10</t>
  </si>
  <si>
    <t>0,30*0,30*2,40</t>
  </si>
  <si>
    <t>1NP</t>
  </si>
  <si>
    <t>0,30*0,30*2,90</t>
  </si>
  <si>
    <t>342241162</t>
  </si>
  <si>
    <t>Příčky tl 140 mm z cihel plných dl 290 mm pevnosti P 15 na MC</t>
  </si>
  <si>
    <t>m2</t>
  </si>
  <si>
    <t>(2,45+2,10+1,56)*2,35</t>
  </si>
  <si>
    <t>(3,88+4,85+3,88)*0,30</t>
  </si>
  <si>
    <t>(3,93+3,63+1,25)*0,30</t>
  </si>
  <si>
    <t>-0,80*1,97</t>
  </si>
  <si>
    <t>2,00</t>
  </si>
  <si>
    <t>16</t>
  </si>
  <si>
    <t>342272323</t>
  </si>
  <si>
    <t>Příčky tl 100 mm z pórobetonových přesných hladkých příčkovek objemové hmotnosti 500 kg/m3</t>
  </si>
  <si>
    <t>1,00*2,90</t>
  </si>
  <si>
    <t>(0,90+2,15+1,35+1,35)*2,90</t>
  </si>
  <si>
    <t>-0,70*1,97</t>
  </si>
  <si>
    <t>2NP</t>
  </si>
  <si>
    <t>0,90*2,80</t>
  </si>
  <si>
    <t>1,20*2,90*2</t>
  </si>
  <si>
    <t>-0,70*1,97*2</t>
  </si>
  <si>
    <t>3NP</t>
  </si>
  <si>
    <t>1,20*3,30*2</t>
  </si>
  <si>
    <t>3,00</t>
  </si>
  <si>
    <t>17</t>
  </si>
  <si>
    <t>342291121</t>
  </si>
  <si>
    <t>Ukotvení příček k cihelným konstrukcím plochými kotvami</t>
  </si>
  <si>
    <t>m</t>
  </si>
  <si>
    <t>2,60*16</t>
  </si>
  <si>
    <t>18</t>
  </si>
  <si>
    <t>346244381</t>
  </si>
  <si>
    <t>Plentování jednostranné v do 200 mm válcovaných nosníků cihlami</t>
  </si>
  <si>
    <t>19</t>
  </si>
  <si>
    <t>340236212</t>
  </si>
  <si>
    <t>Zazdívka otvorů pl do 0,09 m2 v příčkách nebo stěnách z cihel tl přes 100 mm - komínové otvory</t>
  </si>
  <si>
    <t>20</t>
  </si>
  <si>
    <t>340237212</t>
  </si>
  <si>
    <t>Zazdívka otvorů pl do 0,25 m2 v příčkách nebo stěnách z cihel tl přes 100 mm</t>
  </si>
  <si>
    <t>340238212</t>
  </si>
  <si>
    <t>Zazdívka otvorů pl do 1 m2 v příčkách nebo stěnách z cihel tl přes 100 mm</t>
  </si>
  <si>
    <t>Vodorovné konstrukce</t>
  </si>
  <si>
    <t>22</t>
  </si>
  <si>
    <t>411322424</t>
  </si>
  <si>
    <t>Stropy trámové nebo kazetové ze ŽB tř. C 25/30 XC1</t>
  </si>
  <si>
    <t>1,10*1,50*0,08*2</t>
  </si>
  <si>
    <t>23</t>
  </si>
  <si>
    <t>411351101</t>
  </si>
  <si>
    <t>Zřízení bednění stropů deskových</t>
  </si>
  <si>
    <t>1,00*1,35*2</t>
  </si>
  <si>
    <t>24</t>
  </si>
  <si>
    <t>411351102</t>
  </si>
  <si>
    <t>Odstranění bednění stropů deskových</t>
  </si>
  <si>
    <t>25</t>
  </si>
  <si>
    <t>411354171</t>
  </si>
  <si>
    <t>Zřízení podpěrné konstrukce stropů v do 4 m pro zatížení do 5 kPa</t>
  </si>
  <si>
    <t>26</t>
  </si>
  <si>
    <t>411354172</t>
  </si>
  <si>
    <t>Odstranění podpěrné konstrukce stropů v do 4 m pro zatížení do 5 kPa</t>
  </si>
  <si>
    <t>27</t>
  </si>
  <si>
    <t>413232211</t>
  </si>
  <si>
    <t>Zazdívka zhlaví válcovaných nosníků v do 150 mm</t>
  </si>
  <si>
    <t>28</t>
  </si>
  <si>
    <t>417321515</t>
  </si>
  <si>
    <t>Ztužující pásy a věnce ze ŽB tř. C 25/30 XC1</t>
  </si>
  <si>
    <t>8,00*0,20*0,15</t>
  </si>
  <si>
    <t>(1,30+1,10)*0,30*0,15</t>
  </si>
  <si>
    <t>29</t>
  </si>
  <si>
    <t>417351115</t>
  </si>
  <si>
    <t>Zřízení bednění ztužujících věnců</t>
  </si>
  <si>
    <t>(8,00+1,30+1,10)*0,15*2</t>
  </si>
  <si>
    <t>30</t>
  </si>
  <si>
    <t>417351116</t>
  </si>
  <si>
    <t>Odstranění bednění ztužujících věnců</t>
  </si>
  <si>
    <t>31</t>
  </si>
  <si>
    <t>417361221</t>
  </si>
  <si>
    <t>Výztuž ztužujících pásů a věnců betonářskou ocelí 10 216</t>
  </si>
  <si>
    <t>32</t>
  </si>
  <si>
    <t>417361821</t>
  </si>
  <si>
    <t>Výztuž ztužujících pásů a věnců betonářskou ocelí 10 505</t>
  </si>
  <si>
    <t>33</t>
  </si>
  <si>
    <t>434311113</t>
  </si>
  <si>
    <t>Schodišťové stupně dusané na terén z betonu tř. C 20/25 XC1 bez potěru</t>
  </si>
  <si>
    <t>0,80*10</t>
  </si>
  <si>
    <t>34</t>
  </si>
  <si>
    <t>434351141</t>
  </si>
  <si>
    <t>Zřízení bednění stupňů přímočarých schodišť</t>
  </si>
  <si>
    <t>0,80*0,28*10</t>
  </si>
  <si>
    <t>35</t>
  </si>
  <si>
    <t>434351142</t>
  </si>
  <si>
    <t>Odstranění bednění stupňů přímočarých schodišť</t>
  </si>
  <si>
    <t>36</t>
  </si>
  <si>
    <t>430321515</t>
  </si>
  <si>
    <t>Schodišťová konstrukce a rampa ze ŽB tř. C 20/25 XC1</t>
  </si>
  <si>
    <t>3,00*0,80*0,20</t>
  </si>
  <si>
    <t>Úpravy povrchů, podlahy a osazování výplní</t>
  </si>
  <si>
    <t>37</t>
  </si>
  <si>
    <t>612821011</t>
  </si>
  <si>
    <t>Sanační omítka vnitřních ploch stěn pro vlhké a zasolené zdivo, prováděná ve dvou vrstvách, tl. jádrové omítky do 30 mm ručně zatřená</t>
  </si>
  <si>
    <t>1177372682</t>
  </si>
  <si>
    <t>1,05*0,35*2</t>
  </si>
  <si>
    <t>38</t>
  </si>
  <si>
    <t>612135101</t>
  </si>
  <si>
    <t>Hrubá výplň rýh ve stěnách maltou jakékoli šířky rýhy</t>
  </si>
  <si>
    <t>39</t>
  </si>
  <si>
    <t>612331101.</t>
  </si>
  <si>
    <t>Cementová omítka hrubá jednovrstvá nezatřená vnitřních stěn nanášená ručně - 1PP, vyrovnání</t>
  </si>
  <si>
    <t>40</t>
  </si>
  <si>
    <t>612331101</t>
  </si>
  <si>
    <t>(4,85+7,95)*2,40*2*0,2</t>
  </si>
  <si>
    <t>(2,10+2,60)*2,40*2*0,2</t>
  </si>
  <si>
    <t>-0,78*2,40*2*0,2</t>
  </si>
  <si>
    <t>-0,80*2,40*0,2</t>
  </si>
  <si>
    <t>41</t>
  </si>
  <si>
    <t>612331121</t>
  </si>
  <si>
    <t>Cementová omítka hladká jednovrstvá vnitřních stěn nanášená ručně - 1PP</t>
  </si>
  <si>
    <t>(4,85+7,95)*1,60*2</t>
  </si>
  <si>
    <t>(2,10+2,60)*1,60*2</t>
  </si>
  <si>
    <t>-0,78*1,60*2</t>
  </si>
  <si>
    <t>-0,80*1,60</t>
  </si>
  <si>
    <t>42</t>
  </si>
  <si>
    <t>612821002.</t>
  </si>
  <si>
    <t>Omítka sanační mikroporézní paropropustná prováděná ručně - 1PP od terénu</t>
  </si>
  <si>
    <t>(4,85+7,95)*0,80*2</t>
  </si>
  <si>
    <t>(2,10+2,60)*0,80*2</t>
  </si>
  <si>
    <t>-0,78*0,80*2</t>
  </si>
  <si>
    <t>-0,80*0,80</t>
  </si>
  <si>
    <t>43</t>
  </si>
  <si>
    <t>619991011</t>
  </si>
  <si>
    <t>Obalení konstrukcí a prvků fólií přilepenou lepící páskou</t>
  </si>
  <si>
    <t>44</t>
  </si>
  <si>
    <t>619995001</t>
  </si>
  <si>
    <t>Začištění omítek kolem oken, dveří, podlah nebo obkladů</t>
  </si>
  <si>
    <t>45</t>
  </si>
  <si>
    <t>985312114</t>
  </si>
  <si>
    <t>Stěrka k vyrovnání ploch reprofilovaného betonu stěn, tloušťky do 5 mm</t>
  </si>
  <si>
    <t>-1276537178</t>
  </si>
  <si>
    <t>18,4+14,9+5+1,8</t>
  </si>
  <si>
    <t>46</t>
  </si>
  <si>
    <t>612135001</t>
  </si>
  <si>
    <t>Vyrovnání podkladu vnitřních stěn maltou vápenocementovou tl do 10 mm</t>
  </si>
  <si>
    <t>47</t>
  </si>
  <si>
    <t>612321141</t>
  </si>
  <si>
    <t>Vápenocementová omítka štuková dvouvrstvá vnitřních stěn nanášená ručně</t>
  </si>
  <si>
    <t>(6,30+5,11)*2,60*2</t>
  </si>
  <si>
    <t>(5,00+4,00)*2,60*2</t>
  </si>
  <si>
    <t>(4,00+4,00)*2,60*2</t>
  </si>
  <si>
    <t>(3,85+4,00)*2,60*2</t>
  </si>
  <si>
    <t>(2,15+4,54)*2,60*2</t>
  </si>
  <si>
    <t>(0,96+1,35)*2,60*2*2</t>
  </si>
  <si>
    <t>0,45*(2,05+1,80+2,05)</t>
  </si>
  <si>
    <t>-0,80*1,97*10</t>
  </si>
  <si>
    <t>-0,90*1,97</t>
  </si>
  <si>
    <t>-1,80*2,05*2</t>
  </si>
  <si>
    <t>(5,15+5,00)*2,86*2</t>
  </si>
  <si>
    <t>(5,00+4,00)*2,86*2</t>
  </si>
  <si>
    <t>(3,85+4,05)*2,86*2</t>
  </si>
  <si>
    <t>(2,15+4,54)*2,86*2</t>
  </si>
  <si>
    <t>(3,85+4,00)*2,86*2</t>
  </si>
  <si>
    <t>(0,95+1,35)*2,86*2*2</t>
  </si>
  <si>
    <t>(1,00+0,90)*2,86*2</t>
  </si>
  <si>
    <t>-0,80*1,97*8</t>
  </si>
  <si>
    <t>-0,70*1,97*5</t>
  </si>
  <si>
    <t>1,20*3,30*2*2</t>
  </si>
  <si>
    <t>-0,70*1,97*2*2</t>
  </si>
  <si>
    <t>11,35*2,20*2</t>
  </si>
  <si>
    <t>48</t>
  </si>
  <si>
    <t>629991011</t>
  </si>
  <si>
    <t>Zakrytí výplní otvorů a svislých ploch fólií přilepenou lepící páskou</t>
  </si>
  <si>
    <t>1,05*0,32*2</t>
  </si>
  <si>
    <t>1,35*1,50*8</t>
  </si>
  <si>
    <t>0,45*0,70*6</t>
  </si>
  <si>
    <t>1,35*1,45</t>
  </si>
  <si>
    <t>1,35*1,10</t>
  </si>
  <si>
    <t>49</t>
  </si>
  <si>
    <t>629995101</t>
  </si>
  <si>
    <t>Očištění ploch tlakovou vodou</t>
  </si>
  <si>
    <t>suterén</t>
  </si>
  <si>
    <t>(4,85+7,95)*2,40*2</t>
  </si>
  <si>
    <t>(2,10+2,60)*2,40*2</t>
  </si>
  <si>
    <t>-0,78*2,40*2</t>
  </si>
  <si>
    <t>-0,80*2,40</t>
  </si>
  <si>
    <t>fasáda</t>
  </si>
  <si>
    <t>SZ</t>
  </si>
  <si>
    <t>11,35*6,00</t>
  </si>
  <si>
    <t>4,86*1,40</t>
  </si>
  <si>
    <t>-1,35*1,10</t>
  </si>
  <si>
    <t>-1,35*1,45</t>
  </si>
  <si>
    <t>JZ,SV</t>
  </si>
  <si>
    <t>10,85*6,00*2</t>
  </si>
  <si>
    <t>3,00*1,50*2</t>
  </si>
  <si>
    <t>-1,35*1,50*8</t>
  </si>
  <si>
    <t>sokl</t>
  </si>
  <si>
    <t>(10,85+11,55+10,85)*2</t>
  </si>
  <si>
    <t>50</t>
  </si>
  <si>
    <t>631311115</t>
  </si>
  <si>
    <t>Mazanina tl do 80 mm z betonu prostého tř. C 20/25 XC2 - 1PP</t>
  </si>
  <si>
    <t>(18,40+1,80+14,90+5,00)*0,075</t>
  </si>
  <si>
    <t>51</t>
  </si>
  <si>
    <t>631311115.</t>
  </si>
  <si>
    <t>Mazanina tl do 80 mm z betonu prostého tř. C 20/25</t>
  </si>
  <si>
    <t>1,30*0,075*2</t>
  </si>
  <si>
    <t>52</t>
  </si>
  <si>
    <t>631311125</t>
  </si>
  <si>
    <t>Mazanina tl do 120 mm z betonu prostého tř. C 20/25 XC2 - 1PP</t>
  </si>
  <si>
    <t>(18,40+1,80+14,90+5,00)*0,10</t>
  </si>
  <si>
    <t>53</t>
  </si>
  <si>
    <t>631311125.</t>
  </si>
  <si>
    <t>Mazanina tl do 120 mm z betonu prostého tř. C 20/25 - 1NP</t>
  </si>
  <si>
    <t>(15,20+20,00+1,30+1,30)*0,10</t>
  </si>
  <si>
    <t>pod schodiště do 1PP</t>
  </si>
  <si>
    <t>3,00*0,80*0,10</t>
  </si>
  <si>
    <t>54</t>
  </si>
  <si>
    <t>631319171</t>
  </si>
  <si>
    <t>Příplatek k mazanině tl do 80 mm za stržení povrchu spodní vrstvy před vložením výztuže</t>
  </si>
  <si>
    <t>55</t>
  </si>
  <si>
    <t>631319171.</t>
  </si>
  <si>
    <t>56</t>
  </si>
  <si>
    <t>631319173</t>
  </si>
  <si>
    <t>Příplatek k mazanině tl do 120 mm za stržení povrchu spodní vrstvy před vložením výztuže</t>
  </si>
  <si>
    <t>57</t>
  </si>
  <si>
    <t>631319173.</t>
  </si>
  <si>
    <t>58</t>
  </si>
  <si>
    <t>631362021</t>
  </si>
  <si>
    <t>Výztuž mazanin svařovanými sítěmi Kari - 1PP</t>
  </si>
  <si>
    <t>723,70*0,001</t>
  </si>
  <si>
    <t>59</t>
  </si>
  <si>
    <t>632441215</t>
  </si>
  <si>
    <t>Potěr anhydritový samonivelační tl do 50 mm C20 litý</t>
  </si>
  <si>
    <t>22,80+8,30+3,80+1,10+1,10</t>
  </si>
  <si>
    <t>15,20+20,00+1,30+1,30</t>
  </si>
  <si>
    <t>60</t>
  </si>
  <si>
    <t>632451626</t>
  </si>
  <si>
    <t>Potěr pískocementový tl 20 mm stupňů a schodnic tř. C 25 běžný</t>
  </si>
  <si>
    <t>0,80*0,26*10</t>
  </si>
  <si>
    <t>61</t>
  </si>
  <si>
    <t>632481212</t>
  </si>
  <si>
    <t>Separační vrstva z asfaltovaného pásu - 1PP</t>
  </si>
  <si>
    <t>18,40+1,80+14,90+5,00</t>
  </si>
  <si>
    <t>pod schodištěm</t>
  </si>
  <si>
    <t>3,00*1,00</t>
  </si>
  <si>
    <t>62</t>
  </si>
  <si>
    <t>632481212.</t>
  </si>
  <si>
    <t>Separační vrstva z asfaltovaného pásu - 1NP</t>
  </si>
  <si>
    <t>1,30*2</t>
  </si>
  <si>
    <t>15,20+20,00</t>
  </si>
  <si>
    <t>63</t>
  </si>
  <si>
    <t>635111115</t>
  </si>
  <si>
    <t>Násyp pod podlahy ze struskoštěrku - 1PP,1NP</t>
  </si>
  <si>
    <t>(18,40+1,80+14,90+5,00)*0,05</t>
  </si>
  <si>
    <t>(15,20+20,00)*0,05</t>
  </si>
  <si>
    <t>1,30*0,05*2</t>
  </si>
  <si>
    <t>3,00*0,80*0,05</t>
  </si>
  <si>
    <t>64</t>
  </si>
  <si>
    <t>635211221</t>
  </si>
  <si>
    <t>Násyp tl do 20 mm pod plovoucí nebo tepelně izolační vrstvy podlah z keramzitu</t>
  </si>
  <si>
    <t>65</t>
  </si>
  <si>
    <t>637111111</t>
  </si>
  <si>
    <t>Okapový chodník ze štěrkopísku tl 100 mm s udusáním</t>
  </si>
  <si>
    <t>66</t>
  </si>
  <si>
    <t>637211122</t>
  </si>
  <si>
    <t>Okapový chodník z betonových dlaždic tl 60 mm kladených do písku se zalitím spár MC</t>
  </si>
  <si>
    <t>64*0,50</t>
  </si>
  <si>
    <t>67</t>
  </si>
  <si>
    <t>642944121</t>
  </si>
  <si>
    <t>Osazování ocelových zárubní pl do 2,5 m2 - D1,2,3,4,7,8</t>
  </si>
  <si>
    <t>68</t>
  </si>
  <si>
    <t>642945111</t>
  </si>
  <si>
    <t>Osazování protipožárních nebo protiplynových zárubní dveří jednokřídlových do 2,5 m2 - D9,10</t>
  </si>
  <si>
    <t>69</t>
  </si>
  <si>
    <t>553311190</t>
  </si>
  <si>
    <t>zárubeň ocelová pro běžné zdění  900 L/P - D1</t>
  </si>
  <si>
    <t>70</t>
  </si>
  <si>
    <t>553311170</t>
  </si>
  <si>
    <t>zárubeň ocelová pro běžné zdění 800 L/P - D2,7,8</t>
  </si>
  <si>
    <t>71</t>
  </si>
  <si>
    <t>553311150</t>
  </si>
  <si>
    <t>zárubeň ocelová pro běžné zdění 700 L/P - D3,4,5,6</t>
  </si>
  <si>
    <t>72</t>
  </si>
  <si>
    <t>985324112</t>
  </si>
  <si>
    <t>Ochranný nátěr betonu na bázi silanu impregnační gelový dvojnásobný (OS-A)</t>
  </si>
  <si>
    <t>2087803581</t>
  </si>
  <si>
    <t>73</t>
  </si>
  <si>
    <t>319202214</t>
  </si>
  <si>
    <t>Dodatečná izolace zdiva injektáží beztlakovou infuzí silikonovou mikroemulzí, tloušťka zdiva přes 300 do 600 mm</t>
  </si>
  <si>
    <t>-1136963941</t>
  </si>
  <si>
    <t>(4,85+7,95)*2</t>
  </si>
  <si>
    <t>(1,25+1,30)*2</t>
  </si>
  <si>
    <t>1,50</t>
  </si>
  <si>
    <t>74</t>
  </si>
  <si>
    <t>985311111</t>
  </si>
  <si>
    <t>Reprofilace betonu sanačními maltami na cementové bázi ručně stěn, tloušťky do 10 mm</t>
  </si>
  <si>
    <t>669812695</t>
  </si>
  <si>
    <t>(10,85+11,55+10,85)*1,00*0,2</t>
  </si>
  <si>
    <t>75</t>
  </si>
  <si>
    <t>711161573</t>
  </si>
  <si>
    <t>Izolace nopovými foliemi systém DELTA ukončení izolace provětrávací profil (PT)</t>
  </si>
  <si>
    <t>56473061</t>
  </si>
  <si>
    <t>76</t>
  </si>
  <si>
    <t>985311112</t>
  </si>
  <si>
    <t>Reprofilace betonu sanačními maltami na cementové bázi ručně stěn, tloušťky přes 10 do 20 mm</t>
  </si>
  <si>
    <t>1454471910</t>
  </si>
  <si>
    <t>(10,85+11,55+10,85)*1,00</t>
  </si>
  <si>
    <t>77</t>
  </si>
  <si>
    <t>6-8</t>
  </si>
  <si>
    <t>Penetrační nátěr, silikátový nátěr revitalizační, 2*hydrofob. nátěr silikonovou vodoodpudivou impregnací - sokl</t>
  </si>
  <si>
    <t>vlastní R</t>
  </si>
  <si>
    <t>78</t>
  </si>
  <si>
    <t>622111121</t>
  </si>
  <si>
    <t>Vyspravení povrchu neomítaných vnějších ploch betonových nebo železobetonových konstrukcí s rozetřením vysprávky do ztracena maltou cementovou lokálně v rozsahu vyspravované plochy do 30 % z celkové plochy stěn</t>
  </si>
  <si>
    <t>-281008101</t>
  </si>
  <si>
    <t>11,35*6,00*0,2</t>
  </si>
  <si>
    <t>4,86*1,40*0,2</t>
  </si>
  <si>
    <t>-1,35*1,10*0,2</t>
  </si>
  <si>
    <t>-1,35*1,40*0,2</t>
  </si>
  <si>
    <t>10,85*6,00*2*0,2</t>
  </si>
  <si>
    <t>3,00*1,50*2*0,2</t>
  </si>
  <si>
    <t>-1,35*1,50*8*0,2</t>
  </si>
  <si>
    <t>79</t>
  </si>
  <si>
    <t>622821011</t>
  </si>
  <si>
    <t>Sanační omítka vnějších ploch stěn pro vlhké a zasolené zdivo, prováděná ve dvou vrstvách, tl. jádrové omítky do 30 mm ručně zatřená</t>
  </si>
  <si>
    <t>2057671874</t>
  </si>
  <si>
    <t>80</t>
  </si>
  <si>
    <t>783823155</t>
  </si>
  <si>
    <t>Penetrační nátěr omítek hrubých betonových povrchů nebo omítek hrubých, rýhovaných tenkovrstvých nebo škrábaných (břízolitových) silikonový</t>
  </si>
  <si>
    <t>-1595330284</t>
  </si>
  <si>
    <t>-1,35*1,40</t>
  </si>
  <si>
    <t>81</t>
  </si>
  <si>
    <t>622611133</t>
  </si>
  <si>
    <t>Ochranný nátěr vnějších omítaných ploch nanášený ručně dvojnásobný, včetně penetrace odolný vůči povětrnostním vlivům a UV záření, jakéhokoliv odstínu silikonový stěn</t>
  </si>
  <si>
    <t>2098444418</t>
  </si>
  <si>
    <t>82</t>
  </si>
  <si>
    <t>622331121</t>
  </si>
  <si>
    <t>Omítka cementová vnějších ploch nanášená ručně jednovrstvá, tloušťky do 15 mm hladká stěn</t>
  </si>
  <si>
    <t>-260552769</t>
  </si>
  <si>
    <t>(0,45+0,75)*1,60*2</t>
  </si>
  <si>
    <t>(0,45+1,70)*1,30*2</t>
  </si>
  <si>
    <t>83</t>
  </si>
  <si>
    <t>985311311</t>
  </si>
  <si>
    <t>Reprofilace betonu sanačními maltami na cementové bázi ručně rubu kleneb a podlah, tloušťky do 10 mm</t>
  </si>
  <si>
    <t>-2136922256</t>
  </si>
  <si>
    <t>0,55*0,85</t>
  </si>
  <si>
    <t>0,55*1,80</t>
  </si>
  <si>
    <t>84</t>
  </si>
  <si>
    <t>985311313</t>
  </si>
  <si>
    <t>Reprofilace betonu sanačními maltami na cementové bázi ručně rubu kleneb a podlah, tloušťky přes 20 do 30 mm</t>
  </si>
  <si>
    <t>1304670351</t>
  </si>
  <si>
    <t>4,80*1,50</t>
  </si>
  <si>
    <t>Trubní vedení</t>
  </si>
  <si>
    <t>85</t>
  </si>
  <si>
    <t>8-1</t>
  </si>
  <si>
    <t>Oprava napojení splaškové kanalizace vč. výkopu, zásypu a potrubí</t>
  </si>
  <si>
    <t>Ostatní konstrukce a práce-bourání</t>
  </si>
  <si>
    <t>86</t>
  </si>
  <si>
    <t>941111121</t>
  </si>
  <si>
    <t>Montáž lešení řadového trubkového lehkého s podlahami zatížení do 200 kg/m2 š do 1,2 m v do 10 m</t>
  </si>
  <si>
    <t>(11,50+12,50+11,50)*6,30</t>
  </si>
  <si>
    <t>87</t>
  </si>
  <si>
    <t>941111221</t>
  </si>
  <si>
    <t>Příplatek k lešení řadovému trubkovému lehkému s podlahami š 1,2 m v 10 m za první a ZKD den použití</t>
  </si>
  <si>
    <t>223,65*60</t>
  </si>
  <si>
    <t>88</t>
  </si>
  <si>
    <t>941111821</t>
  </si>
  <si>
    <t>Demontáž lešení řadového trubkového lehkého s podlahami zatížení do 200 kg/m2 š do 1,2 m v do 10 m</t>
  </si>
  <si>
    <t>89</t>
  </si>
  <si>
    <t>944511111</t>
  </si>
  <si>
    <t>Montáž ochranné sítě z textilie z umělých vláken</t>
  </si>
  <si>
    <t>90</t>
  </si>
  <si>
    <t>944511211</t>
  </si>
  <si>
    <t>Příplatek k ochranné síti za první a ZKD den použití</t>
  </si>
  <si>
    <t>91</t>
  </si>
  <si>
    <t>944511811</t>
  </si>
  <si>
    <t>Demontáž ochranné sítě z textilie z umělých vláken</t>
  </si>
  <si>
    <t>92</t>
  </si>
  <si>
    <t>949101111</t>
  </si>
  <si>
    <t>Lešení pomocné pro objekty pozemních staveb s lešeňovou podlahou v do 1,9 m zatížení do 150 kg/m2</t>
  </si>
  <si>
    <t>(15,20+20,00+21,10+11,50+10,20)*3</t>
  </si>
  <si>
    <t>(1,30+1,30+3,40+1,00)*3</t>
  </si>
  <si>
    <t>93</t>
  </si>
  <si>
    <t>952901111</t>
  </si>
  <si>
    <t>Vyčištění budov bytové a občanské výstavby při výšce podlaží do 4 m</t>
  </si>
  <si>
    <t>11,35*8,85*3</t>
  </si>
  <si>
    <t>4,85*4,10</t>
  </si>
  <si>
    <t>6,20*4,00</t>
  </si>
  <si>
    <t>4,86*1,50*3</t>
  </si>
  <si>
    <t>94</t>
  </si>
  <si>
    <t>953941211</t>
  </si>
  <si>
    <t>Osazování kovových konzol nebo kotev bez jejich dodání - mříže</t>
  </si>
  <si>
    <t>4*4</t>
  </si>
  <si>
    <t>4*2</t>
  </si>
  <si>
    <t>3*2</t>
  </si>
  <si>
    <t>95</t>
  </si>
  <si>
    <t>96-1</t>
  </si>
  <si>
    <t>Demontáž nefunkčních rozvodů</t>
  </si>
  <si>
    <t>hod</t>
  </si>
  <si>
    <t>96</t>
  </si>
  <si>
    <t>767161851</t>
  </si>
  <si>
    <t>Demontáž zábradlí madel schodišťových</t>
  </si>
  <si>
    <t>-2144925826</t>
  </si>
  <si>
    <t>3,00*4</t>
  </si>
  <si>
    <t>97</t>
  </si>
  <si>
    <t>963011511</t>
  </si>
  <si>
    <t>Bourání stropů z tvárnic pálených do nosníků ocelových, bez jejich vybourání a odklizení, tloušťky do 120 mm</t>
  </si>
  <si>
    <t>-775354795</t>
  </si>
  <si>
    <t>0,96*1,35*2</t>
  </si>
  <si>
    <t>98</t>
  </si>
  <si>
    <t>762111811</t>
  </si>
  <si>
    <t>Demontáž stěn a příček z hranolků, fošen nebo latí</t>
  </si>
  <si>
    <t>-1401529400</t>
  </si>
  <si>
    <t>1,35*1,00*2</t>
  </si>
  <si>
    <t>99</t>
  </si>
  <si>
    <t>96-5</t>
  </si>
  <si>
    <t>Demontáž antén</t>
  </si>
  <si>
    <t>100</t>
  </si>
  <si>
    <t>96-6</t>
  </si>
  <si>
    <t>Demontáž komínového nástavce</t>
  </si>
  <si>
    <t>ks</t>
  </si>
  <si>
    <t>101</t>
  </si>
  <si>
    <t>965046111</t>
  </si>
  <si>
    <t>Broušení stávajících betonových podlah úběr do 3 mm - 1,2,3NP</t>
  </si>
  <si>
    <t>7,10+2,80</t>
  </si>
  <si>
    <t>10,20</t>
  </si>
  <si>
    <t>9,00</t>
  </si>
  <si>
    <t>102</t>
  </si>
  <si>
    <t>919735122</t>
  </si>
  <si>
    <t>Řezání stávajícího betonového krytu hl do 100 mm</t>
  </si>
  <si>
    <t>3,85+4,00+0,50</t>
  </si>
  <si>
    <t>103</t>
  </si>
  <si>
    <t>962031132</t>
  </si>
  <si>
    <t>Bourání příček z cihel pálených na MVC tl do 100 mm</t>
  </si>
  <si>
    <t>1,30*2,30*2</t>
  </si>
  <si>
    <t>1,50*2,86</t>
  </si>
  <si>
    <t>-0,60*1,97*2</t>
  </si>
  <si>
    <t>1,30*2,90*2</t>
  </si>
  <si>
    <t>2,20*2,00</t>
  </si>
  <si>
    <t>1,30*2,60*2</t>
  </si>
  <si>
    <t>104</t>
  </si>
  <si>
    <t>962031133</t>
  </si>
  <si>
    <t>Bourání příček z cihel pálených na MVC tl do 150 mm</t>
  </si>
  <si>
    <t>(2,15+0,94)*2,86</t>
  </si>
  <si>
    <t>-0,80*1,97*2</t>
  </si>
  <si>
    <t>1,20*2,00</t>
  </si>
  <si>
    <t>105</t>
  </si>
  <si>
    <t>962032231</t>
  </si>
  <si>
    <t>Bourání zdiva z cihel pálených nebo vápenopískových na MV nebo MVC přes 1 m3 - otvory, prostupy)</t>
  </si>
  <si>
    <t>106</t>
  </si>
  <si>
    <t>962032641</t>
  </si>
  <si>
    <t>Bourání zdiva komínového z cihel na MC</t>
  </si>
  <si>
    <t>0,45*0,60*2,86</t>
  </si>
  <si>
    <t>0,30*0,60*2,86</t>
  </si>
  <si>
    <t>0,45*0,70*5,50</t>
  </si>
  <si>
    <t>0,50</t>
  </si>
  <si>
    <t>107</t>
  </si>
  <si>
    <t>963051110</t>
  </si>
  <si>
    <t>Bourání ŽB stropů deskových tl do 80 mm</t>
  </si>
  <si>
    <t>1,30*0,08*2</t>
  </si>
  <si>
    <t>108</t>
  </si>
  <si>
    <t>963053935</t>
  </si>
  <si>
    <t>Bourání ŽB schodišťových ramen monolitických zazděných oboustranně - 1PP</t>
  </si>
  <si>
    <t>109</t>
  </si>
  <si>
    <t>965042141</t>
  </si>
  <si>
    <t>Bourání podkladů pod dlažby nebo mazanin betonových nebo z litého asfaltu tl do 100 mm pl přes 4 m2</t>
  </si>
  <si>
    <t>(39,50+1,50)*0,10</t>
  </si>
  <si>
    <t>0,96*1,35*0,10*2</t>
  </si>
  <si>
    <t>(15,20+21,30)*0,10</t>
  </si>
  <si>
    <t>74,00*0,10</t>
  </si>
  <si>
    <t>110</t>
  </si>
  <si>
    <t>965082923</t>
  </si>
  <si>
    <t>Odstranění násypů pod podlahy tl do 100 mm pl přes 2 m2</t>
  </si>
  <si>
    <t>(21,30+15,20)*0,10</t>
  </si>
  <si>
    <t>(15,20+21,30+21,30+15,20)*0,10</t>
  </si>
  <si>
    <t>111</t>
  </si>
  <si>
    <t>967052011.</t>
  </si>
  <si>
    <t>Odsekání betonové plochy do tl 100 mm</t>
  </si>
  <si>
    <t>3,90*1,50</t>
  </si>
  <si>
    <t>112</t>
  </si>
  <si>
    <t>968062354</t>
  </si>
  <si>
    <t>Vybourání dřevěných rámů oken dvojitých včetně křídel pl do 1 m2</t>
  </si>
  <si>
    <t>0,45*0,70*2</t>
  </si>
  <si>
    <t>113</t>
  </si>
  <si>
    <t>968062356</t>
  </si>
  <si>
    <t>Vybourání dřevěných rámů oken dvojitých včetně křídel pl do 4 m2</t>
  </si>
  <si>
    <t>1,35*1,50*4</t>
  </si>
  <si>
    <t>1,35*1,50*5</t>
  </si>
  <si>
    <t>114</t>
  </si>
  <si>
    <t>968072244</t>
  </si>
  <si>
    <t>Vybourání kovových rámů oken jednoduchých včetně křídel pl do 1 m2</t>
  </si>
  <si>
    <t>0,60*0,30*2</t>
  </si>
  <si>
    <t>115</t>
  </si>
  <si>
    <t>968072455</t>
  </si>
  <si>
    <t>Vybourání kovových dveřních zárubní pl do 2 m2</t>
  </si>
  <si>
    <t>0,80*1,97*5</t>
  </si>
  <si>
    <t>0,60*1,97*2</t>
  </si>
  <si>
    <t>0,90*1,97</t>
  </si>
  <si>
    <t>116</t>
  </si>
  <si>
    <t>971033231</t>
  </si>
  <si>
    <t>Vybourání otvorů ve zdivu cihelném pl do 0,0225 m2 na MVC nebo MV tl do 150 mm</t>
  </si>
  <si>
    <t>117</t>
  </si>
  <si>
    <t>971033241</t>
  </si>
  <si>
    <t>Vybourání otvorů ve zdivu cihelném pl do 0,0225 m2 na MVC nebo MV tl do 300 mm</t>
  </si>
  <si>
    <t>118</t>
  </si>
  <si>
    <t>971033251</t>
  </si>
  <si>
    <t>Vybourání otvorů ve zdivu cihelném pl do 0,0225 m2 na MVC nebo MV tl do 450 mm</t>
  </si>
  <si>
    <t>119</t>
  </si>
  <si>
    <t>971033621</t>
  </si>
  <si>
    <t>Vybourání otvorů ve zdivu cihelném pl do 4 m2 na MVC nebo MV tl do 100 mm - 1NP</t>
  </si>
  <si>
    <t>0,90*2,05*2</t>
  </si>
  <si>
    <t>120</t>
  </si>
  <si>
    <t>971033651</t>
  </si>
  <si>
    <t>Vybourání otvorů ve zdivu cihelném pl do 4 m2 na MVC nebo MV tl do 600 mm</t>
  </si>
  <si>
    <t>1,80*0,45*2,00</t>
  </si>
  <si>
    <t>1,80*0,45*2,05</t>
  </si>
  <si>
    <t>0,30</t>
  </si>
  <si>
    <t>121</t>
  </si>
  <si>
    <t>971042461</t>
  </si>
  <si>
    <t>Vybourání otvorů v betonových příčkách a zdech pl do 0,25 m2 tl do 600 mm - 1PP</t>
  </si>
  <si>
    <t>122</t>
  </si>
  <si>
    <t>973031324</t>
  </si>
  <si>
    <t>Vysekání kapes ve zdivu cihelném na MV nebo MVC pl do 0,10 m2 hl do 150 mm</t>
  </si>
  <si>
    <t>ostatní kapsy a výklenky</t>
  </si>
  <si>
    <t>123</t>
  </si>
  <si>
    <t>973031334</t>
  </si>
  <si>
    <t>Vysekání kapes ve zdivu cihelném na MV nebo MVC pl do 0,16 m2 hl do 150 mm</t>
  </si>
  <si>
    <t>124</t>
  </si>
  <si>
    <t>973031512</t>
  </si>
  <si>
    <t>Vysekání kapes ve zdivu cihelném na MV nebo MVC pro upevňovací prvky hl do 100 mm - mříže</t>
  </si>
  <si>
    <t>125</t>
  </si>
  <si>
    <t>974031153</t>
  </si>
  <si>
    <t>Vysekání rýh ve zdivu cihelném hl do 100 mm š do 100 mm</t>
  </si>
  <si>
    <t>126</t>
  </si>
  <si>
    <t>974031153-1</t>
  </si>
  <si>
    <t>Vysekání rýh ve zdivu cihelném hl do 100 mm š do 100 mm - pro nový strop</t>
  </si>
  <si>
    <t>(1,00+1,35+1,00)*2</t>
  </si>
  <si>
    <t>127</t>
  </si>
  <si>
    <t>974031164</t>
  </si>
  <si>
    <t>Vysekání rýh ve zdivu cihelném hl do 150 mm š do 150 mm</t>
  </si>
  <si>
    <t>128</t>
  </si>
  <si>
    <t>974031664</t>
  </si>
  <si>
    <t>Vysekání rýh ve zdivu cihelném pro vtahování nosníků hl do 150 mm v do 150 mm</t>
  </si>
  <si>
    <t>1,20*4</t>
  </si>
  <si>
    <t>2,60+2,45+0,75</t>
  </si>
  <si>
    <t>2,10*6</t>
  </si>
  <si>
    <t>1,65*2</t>
  </si>
  <si>
    <t>1,20*2</t>
  </si>
  <si>
    <t>129</t>
  </si>
  <si>
    <t>978013191</t>
  </si>
  <si>
    <t>Otlučení vnitřních omítek stěn MV nebo MVC stěn v rozsahu do 100 %</t>
  </si>
  <si>
    <t>(2,10+4,00)*2,40*2</t>
  </si>
  <si>
    <t>(5,00+4,00)*2,60*2*2</t>
  </si>
  <si>
    <t>(4,26+5,62)*2,60*2</t>
  </si>
  <si>
    <t>-0,80*1,97*2*5</t>
  </si>
  <si>
    <t>(5,00+5,00)*2,60*2*2</t>
  </si>
  <si>
    <t>(3,85+4,00)*2,60*2*2</t>
  </si>
  <si>
    <t>(4,26+4,54)*2,60*2</t>
  </si>
  <si>
    <t>-0,80*1,97*2*4</t>
  </si>
  <si>
    <t>-0,90*2,05*2</t>
  </si>
  <si>
    <t>(3,50+0,30+3,90)*2,70</t>
  </si>
  <si>
    <t>(4,50+0,45+4,00)*2,70</t>
  </si>
  <si>
    <t>(4,26+1,35)*3,03*2</t>
  </si>
  <si>
    <t>130</t>
  </si>
  <si>
    <t>978015331</t>
  </si>
  <si>
    <t>Otlučení vnějších omítek MV nebo MVC  průčelí v rozsahu do 20 %</t>
  </si>
  <si>
    <t>131</t>
  </si>
  <si>
    <t>978015391</t>
  </si>
  <si>
    <t>Otlučení vápenných nebo vápenocementových omítek vnějších ploch s vyškrabáním spar a s očištěním zdiva stupně členitosti 1 a 2, v rozsahu přes 80 do 100 %</t>
  </si>
  <si>
    <t>935308569</t>
  </si>
  <si>
    <t>132</t>
  </si>
  <si>
    <t>978059541</t>
  </si>
  <si>
    <t>Odsekání a odebrání obkladů stěn z vnitřních obkládaček plochy přes 1 m2</t>
  </si>
  <si>
    <t>8,00</t>
  </si>
  <si>
    <t>(0,96+1,35+0,96)*1,50*2</t>
  </si>
  <si>
    <t>133</t>
  </si>
  <si>
    <t>978059611</t>
  </si>
  <si>
    <t>Odsekání a odebrání obkladů stěn z vnějších obkládaček plochy do 1 m2 - sokl</t>
  </si>
  <si>
    <t>34,00*0,20</t>
  </si>
  <si>
    <t>134</t>
  </si>
  <si>
    <t>96-7</t>
  </si>
  <si>
    <t>Ostatní nepodchycené bourání (profese, drážky, kapsy, otvory apod.)</t>
  </si>
  <si>
    <t>135</t>
  </si>
  <si>
    <t>985331113</t>
  </si>
  <si>
    <t>Dodatečné vlepování betonářské výztuže D 12 mm do cementové aktivované malty včetně vyvrtání otvoru</t>
  </si>
  <si>
    <t>0,20*16</t>
  </si>
  <si>
    <t>997</t>
  </si>
  <si>
    <t>Přesun sutě</t>
  </si>
  <si>
    <t>136</t>
  </si>
  <si>
    <t>997013112</t>
  </si>
  <si>
    <t>Vnitrostaveništní doprava suti a vybouraných hmot pro budovy v do 9 m s použitím mechanizace</t>
  </si>
  <si>
    <t>137</t>
  </si>
  <si>
    <t>997013501</t>
  </si>
  <si>
    <t>Odvoz suti na skládku a vybouraných hmot nebo meziskládku do 1 km se složením</t>
  </si>
  <si>
    <t>138</t>
  </si>
  <si>
    <t>997013509</t>
  </si>
  <si>
    <t>Příplatek k odvozu suti a vybouraných hmot na skládku ZKD 1 km přes 1 km</t>
  </si>
  <si>
    <t>134,606*9 'Přepočtené koeficientem množství</t>
  </si>
  <si>
    <t>139</t>
  </si>
  <si>
    <t>997013831</t>
  </si>
  <si>
    <t>Poplatek za uložení stavebního směsného odpadu na skládce (skládkovné)</t>
  </si>
  <si>
    <t>998</t>
  </si>
  <si>
    <t>Přesun hmot</t>
  </si>
  <si>
    <t>140</t>
  </si>
  <si>
    <t>998011002</t>
  </si>
  <si>
    <t>Přesun hmot pro budovy zděné v do 12 m</t>
  </si>
  <si>
    <t>PSV</t>
  </si>
  <si>
    <t>Práce a dodávky PSV</t>
  </si>
  <si>
    <t>711</t>
  </si>
  <si>
    <t>Izolace proti vodě, vlhkosti a plynům</t>
  </si>
  <si>
    <t>141</t>
  </si>
  <si>
    <t>711493111</t>
  </si>
  <si>
    <t>Izolace proti podpovrchové a tlakové vodě - ostatní SCHOMBURG na ploše vodorovné V těsnicí kaší AQUAFIN-2K</t>
  </si>
  <si>
    <t>-633706479</t>
  </si>
  <si>
    <t>(4,85+3,88)*0,30*2</t>
  </si>
  <si>
    <t>(3,63+3,93)*0,30*2</t>
  </si>
  <si>
    <t>(2,10+4,53)*0,30*2</t>
  </si>
  <si>
    <t>(3,80+1,10+1,10)*2*1,3</t>
  </si>
  <si>
    <t>(1,30+1,30+3,40+1,00)*1,3</t>
  </si>
  <si>
    <t>1,00*1,80*3</t>
  </si>
  <si>
    <t>(1,30+1,30+5,30+2,00)*1,3</t>
  </si>
  <si>
    <t>1PP - pod schodiště</t>
  </si>
  <si>
    <t>3,10*1,10</t>
  </si>
  <si>
    <t>5,00</t>
  </si>
  <si>
    <t>142</t>
  </si>
  <si>
    <t>711111001</t>
  </si>
  <si>
    <t>Provedení izolace proti zemní vlhkosti vodorovné za studena nátěrem penetračním</t>
  </si>
  <si>
    <t>1,30*2*1,3</t>
  </si>
  <si>
    <t>143</t>
  </si>
  <si>
    <t>111631500</t>
  </si>
  <si>
    <t>lak asfaltový ALP/9 bal 9 kg</t>
  </si>
  <si>
    <t>144</t>
  </si>
  <si>
    <t>711111002</t>
  </si>
  <si>
    <t>Provedení izolace proti zemní vlhkosti vodorovné za studena lakem asfaltovým</t>
  </si>
  <si>
    <t>1,30*2*2*1,3</t>
  </si>
  <si>
    <t>145</t>
  </si>
  <si>
    <t>111631520</t>
  </si>
  <si>
    <t>lak asfaltový RENOLAK ALN bal. 9 kg</t>
  </si>
  <si>
    <t>146</t>
  </si>
  <si>
    <t>711141559</t>
  </si>
  <si>
    <t>Provedení izolace proti zemní vlhkosti pásy přitavením vodorovné NAIP</t>
  </si>
  <si>
    <t>147</t>
  </si>
  <si>
    <t>628321340</t>
  </si>
  <si>
    <t>pás asfaltovaný modifikovaný</t>
  </si>
  <si>
    <t>148</t>
  </si>
  <si>
    <t>998711202</t>
  </si>
  <si>
    <t>Přesun hmot procentní pro izolace proti vodě, vlhkosti a plynům v objektech v do 12 m</t>
  </si>
  <si>
    <t>%</t>
  </si>
  <si>
    <t>713</t>
  </si>
  <si>
    <t>Izolace tepelné</t>
  </si>
  <si>
    <t>149</t>
  </si>
  <si>
    <t>713111111</t>
  </si>
  <si>
    <t>Montáž izolace tepelné vrchem stropů volně kladenými rohožemi, pásy, dílci, deskami - 1NP</t>
  </si>
  <si>
    <t>15,20+20,00+22,80+8,30+3,80+1,10+1,10</t>
  </si>
  <si>
    <t>strop 2NP</t>
  </si>
  <si>
    <t>10,45*8,10</t>
  </si>
  <si>
    <t>150</t>
  </si>
  <si>
    <t>631481070</t>
  </si>
  <si>
    <t>Vlákno minerální a výrobky z něj (desky, skruže, pásy, rohože, vložkové pytle apod.) z minerální plsti ISOVER ISOVER - izolace pro suchou výstavbu deska ISOVER ORSIK izolace šikmých střech, rozměr 600x1200 mm, la = 0,037 W/mK tl.160 mm</t>
  </si>
  <si>
    <t>-259670081</t>
  </si>
  <si>
    <t>151</t>
  </si>
  <si>
    <t>713121111</t>
  </si>
  <si>
    <t>Montáž izolace tepelné podlah volně kladenými rohožemi, pásy, dílci, deskami 1 vrstva - 1PP</t>
  </si>
  <si>
    <t>152</t>
  </si>
  <si>
    <t>283763720</t>
  </si>
  <si>
    <t>Desky z lehčených plastů desky z extrudovaného polystyrenu desky z extrudovaného polystyrenu URSA tepelně izolační desky s třídou hořlavosti "C1" - těžce hořlavý rovná hrana  - I  (G) polodrážka   - L (S) perodrážka  - FT (NF) povrch hladký nebo strukturovaný (PZ) základní rozměr desek 1250 x 600 mm URSA XPS N-III-I , XPS N-III-L,  XPS N-FT(2500mm) URSA XPS N - (S,G,NF,) - 100 mm</t>
  </si>
  <si>
    <t>-1731833385</t>
  </si>
  <si>
    <t>P</t>
  </si>
  <si>
    <t>Poznámka k položce:
lambda=0,036 [W / m K]</t>
  </si>
  <si>
    <t>153</t>
  </si>
  <si>
    <t>713121111-1</t>
  </si>
  <si>
    <t>Montáž izolace tepelné podlah volně kladenými rohožemi, pásy, dílci, deskami 1 vrstva - 1NP</t>
  </si>
  <si>
    <t>154</t>
  </si>
  <si>
    <t>283763710</t>
  </si>
  <si>
    <t>Desky z lehčených plastů desky z extrudovaného polystyrenu desky z extrudovaného polystyrenu URSA tepelně izolační desky s třídou hořlavosti "C1" - těžce hořlavý rovná hrana  - I  (G) polodrážka   - L (S) perodrážka  - FT (NF) povrch hladký nebo strukturovaný (PZ) základní rozměr desek 1250 x 600 mm URSA XPS N-III-I , XPS N-III-L,  XPS N-FT(2500mm) URSA XPS N - (S,G,NF,) - 80 mm</t>
  </si>
  <si>
    <t>1257131196</t>
  </si>
  <si>
    <t>155</t>
  </si>
  <si>
    <t>713121111-2</t>
  </si>
  <si>
    <t>Montáž izolace tepelné podlah volně kladenými rohožemi, pásy, dílci, deskami 1 vrstva - strop nad 1NP</t>
  </si>
  <si>
    <t>156</t>
  </si>
  <si>
    <t>283759120</t>
  </si>
  <si>
    <t>Desky z lehčených plastů desky z pěnového polystyrénu - samozhášivého typ EPS 150 S stabil , objemová hmotnost 25-30 kg/m3 tepelně izolační desky pro izolace s velmi vysokými nároky na pevnost v tlaku a ohybu (vysoce zatížené podlahy, střechy apod.) rozměr 1000 x 500 mm, lambda 0,035 W/mK 80 mm</t>
  </si>
  <si>
    <t>-1962316259</t>
  </si>
  <si>
    <t>Poznámka k položce:
lambda=0,035 [W / m K]</t>
  </si>
  <si>
    <t>157</t>
  </si>
  <si>
    <t>713121111-3</t>
  </si>
  <si>
    <t>Montáž izolace tepelné podlah volně kladenými rohožemi, pásy, dílci, deskami 1 vrstva - 1NP nepodsklepená část</t>
  </si>
  <si>
    <t>158</t>
  </si>
  <si>
    <t>283759900</t>
  </si>
  <si>
    <t>Desky z lehčených plastů desky z pěnového polystyrénu - samozhášivého typ EPS 150 S stabil , objemová hmotnost 25-30 kg/m3 tepelně izolační desky pro izolace s velmi vysokými nároky na pevnost v tlaku a ohybu (vysoce zatížené podlahy, střechy apod.) rozměr 1000 x 500 mm, lambda 0,035 W/mK 140 mm</t>
  </si>
  <si>
    <t>-284635632</t>
  </si>
  <si>
    <t>159</t>
  </si>
  <si>
    <t>713121111-4</t>
  </si>
  <si>
    <t>Montáž izolace tepelné podlah volně kladenými rohožemi, pásy, dílci, deskami 1 vrstva - 1PP pod schodiště</t>
  </si>
  <si>
    <t>3,00*0,90</t>
  </si>
  <si>
    <t>160</t>
  </si>
  <si>
    <t>863835141</t>
  </si>
  <si>
    <t>161</t>
  </si>
  <si>
    <t>713131155</t>
  </si>
  <si>
    <t>Montáž izolace tepelné stěn volně vloženými rohožemi, pásy, dílci, deskami 2 vrstvy - 3NP dělící stěna</t>
  </si>
  <si>
    <t>10,10*2,60</t>
  </si>
  <si>
    <t>0,70*2,90*2</t>
  </si>
  <si>
    <t>162</t>
  </si>
  <si>
    <t>631512890</t>
  </si>
  <si>
    <t>Vlákna skleněná izolační ISOVER - příčkové desky ISOVER MERINO šířka 625 1200 x 625  tl. 100 mm</t>
  </si>
  <si>
    <t>873768242</t>
  </si>
  <si>
    <t>163</t>
  </si>
  <si>
    <t>631512900</t>
  </si>
  <si>
    <t>Vlákna skleněná izolační ISOVER - příčkové desky ISOVER MERINO šířka 625 1200 x 625  tl. 120 mm</t>
  </si>
  <si>
    <t>-1677211336</t>
  </si>
  <si>
    <t>164</t>
  </si>
  <si>
    <t>713151111</t>
  </si>
  <si>
    <t>Montáž izolace tepelné střech šikmých kladené volně mezi krokve rohoží, pásů, desek</t>
  </si>
  <si>
    <t>111,228*2*1,1</t>
  </si>
  <si>
    <t>165</t>
  </si>
  <si>
    <t>631481060</t>
  </si>
  <si>
    <t>Vlákno minerální a výrobky z něj (desky, skruže, pásy, rohože, vložkové pytle apod.) z minerální plsti ISOVER ISOVER - izolace pro suchou výstavbu deska ISOVER ORSIK izolace šikmých střech, rozměr 600x1200 mm, la = 0,037 W/mK tl.140 mm</t>
  </si>
  <si>
    <t>-1611296156</t>
  </si>
  <si>
    <t>111,228*1,1*2</t>
  </si>
  <si>
    <t>166</t>
  </si>
  <si>
    <t>727111349</t>
  </si>
  <si>
    <t>Protipožární trubní ucpávky kovové potrubí včetně dodatečné izolace prostup stěnou tloušťky 150 mm požární odolnost EI 180 (tmel PROMASEAL mastic 501.45) D 110</t>
  </si>
  <si>
    <t>1912630367</t>
  </si>
  <si>
    <t>167</t>
  </si>
  <si>
    <t>713-9</t>
  </si>
  <si>
    <t>Dod+Mont odvětrání vzduchové mezery tl. 40 mm XPS 20*40 mm - střecha</t>
  </si>
  <si>
    <t>celk</t>
  </si>
  <si>
    <t>168</t>
  </si>
  <si>
    <t>998713202</t>
  </si>
  <si>
    <t>Přesun hmot procentní pro izolace tepelné v objektech v do 12 m</t>
  </si>
  <si>
    <t>721</t>
  </si>
  <si>
    <t>Zdravotechnika - vnitřní kanalizace</t>
  </si>
  <si>
    <t>169</t>
  </si>
  <si>
    <t>721242116</t>
  </si>
  <si>
    <t>Lapač střešních splavenin z PP se zápachovou klapkou a lapacím košem DN 125</t>
  </si>
  <si>
    <t>170</t>
  </si>
  <si>
    <t>998721202</t>
  </si>
  <si>
    <t>Přesun hmot procentní pro vnitřní kanalizace v objektech v do 12 m</t>
  </si>
  <si>
    <t>762</t>
  </si>
  <si>
    <t>Konstrukce tesařské</t>
  </si>
  <si>
    <t>171</t>
  </si>
  <si>
    <t>762331911</t>
  </si>
  <si>
    <t>Vyřezání části střešní vazby průřezové plochy řeziva do 120 cm2 délky do 3 m</t>
  </si>
  <si>
    <t>172</t>
  </si>
  <si>
    <t>762332931</t>
  </si>
  <si>
    <t>Montáž doplnění části střešní vazby z hranolů průřezové plochy do 120 cm2</t>
  </si>
  <si>
    <t>1,80*6*2</t>
  </si>
  <si>
    <t>1,00*10*2</t>
  </si>
  <si>
    <t>2,00*5*2</t>
  </si>
  <si>
    <t>0,80*2*2</t>
  </si>
  <si>
    <t>3,20*4*2</t>
  </si>
  <si>
    <t>3,00*2*2</t>
  </si>
  <si>
    <t>130,00</t>
  </si>
  <si>
    <t>173</t>
  </si>
  <si>
    <t>762332932</t>
  </si>
  <si>
    <t>Montáž doplnění části střešní vazby z hranolů průřezové plochy do 224 cm2</t>
  </si>
  <si>
    <t>0,75*10</t>
  </si>
  <si>
    <t>2,70</t>
  </si>
  <si>
    <t>2,20*2</t>
  </si>
  <si>
    <t>174</t>
  </si>
  <si>
    <t>762341931</t>
  </si>
  <si>
    <t>Vyřezání části bednění střech z prken tl do 32 mm plochy jednotlivě do 1 m2</t>
  </si>
  <si>
    <t>175</t>
  </si>
  <si>
    <t>762343911</t>
  </si>
  <si>
    <t>Zabednění otvorů ve střeše prkny tl do 32mm plochy jednotlivě do 1 m2</t>
  </si>
  <si>
    <t>176</t>
  </si>
  <si>
    <t>762512245</t>
  </si>
  <si>
    <t>Montáž podlahové kce podkladové z desek dřevotřískových nebo cementotřískových šroubovaných na dřevo</t>
  </si>
  <si>
    <t>nad 1NP</t>
  </si>
  <si>
    <t>(15,20+20,00+21,10+11,50+3,40+1,00)*2</t>
  </si>
  <si>
    <t>177</t>
  </si>
  <si>
    <t>607262480</t>
  </si>
  <si>
    <t>deska dřevoštěpková OSB 3  tl 20 mm</t>
  </si>
  <si>
    <t>178</t>
  </si>
  <si>
    <t>762512245-1</t>
  </si>
  <si>
    <t>179</t>
  </si>
  <si>
    <t>595907960</t>
  </si>
  <si>
    <t>deska cementotřísková tl.1,2 cm</t>
  </si>
  <si>
    <t>180</t>
  </si>
  <si>
    <t>762512245-3</t>
  </si>
  <si>
    <t>Montáž podlahové kce podkladové z desek dřevotřískových nebo cementotřískových šroubovaných na dřevo - nad 2NP</t>
  </si>
  <si>
    <t>10,45*8,10*2</t>
  </si>
  <si>
    <t>181</t>
  </si>
  <si>
    <t>595907960-1</t>
  </si>
  <si>
    <t>deska cementotřísková cm tl.1,2 cm</t>
  </si>
  <si>
    <t>182</t>
  </si>
  <si>
    <t>762-5</t>
  </si>
  <si>
    <t>Dod+Mont podložky tl. 3 mm OSB desky - stávající trámy</t>
  </si>
  <si>
    <t>183</t>
  </si>
  <si>
    <t>762512245-2</t>
  </si>
  <si>
    <t>184</t>
  </si>
  <si>
    <t>607262480-2</t>
  </si>
  <si>
    <t>deska dřevoštěpková tl 22 mm</t>
  </si>
  <si>
    <t>185</t>
  </si>
  <si>
    <t>595908210</t>
  </si>
  <si>
    <t>desky zdicí nepálené ostatní desky dřevovláknité - tepelně izolační LIGNOS deska z dřevité vlny pojená cementem tl. 25 mm</t>
  </si>
  <si>
    <t>1655073462</t>
  </si>
  <si>
    <t>Poznámka k položce:
Třída reakce na oheň: B -s1, d0</t>
  </si>
  <si>
    <t>186</t>
  </si>
  <si>
    <t>762-6</t>
  </si>
  <si>
    <t>Broušení, přetmelení, penetrace cementotřískových desek podlah</t>
  </si>
  <si>
    <t>15,20+20,00+21,10+11,50+3,40+1,00</t>
  </si>
  <si>
    <t>nad 2NP</t>
  </si>
  <si>
    <t>187</t>
  </si>
  <si>
    <t>762522811</t>
  </si>
  <si>
    <t>Demontáž podlah s polštáři z prken tloušťky do 32 mm</t>
  </si>
  <si>
    <t>15,20+21,30+21,30+15,20</t>
  </si>
  <si>
    <t>15,20+15,20</t>
  </si>
  <si>
    <t>188</t>
  </si>
  <si>
    <t>762526811</t>
  </si>
  <si>
    <t>Demontáž podlah z dřevotřísky, překližky, sololitu tloušťky do 20 mm bez polštářů - 2NP</t>
  </si>
  <si>
    <t>21,30+21,30</t>
  </si>
  <si>
    <t>189</t>
  </si>
  <si>
    <t>762811811</t>
  </si>
  <si>
    <t>Demontáž záklopů stropů z hrubých prken tl do 32 mm</t>
  </si>
  <si>
    <t>74,00</t>
  </si>
  <si>
    <t>190</t>
  </si>
  <si>
    <t>762822120</t>
  </si>
  <si>
    <t>Montáž stropního trámu z hraněného řeziva průřezové plochy do 288 cm2 - přídavné fošny k nosným trámům</t>
  </si>
  <si>
    <t>191</t>
  </si>
  <si>
    <t>762823111</t>
  </si>
  <si>
    <t>Pomocná dřevěná konstrukce pro uchycení podhledu z hraněného řeziva průřezové plochy do 75 cm2</t>
  </si>
  <si>
    <t>192</t>
  </si>
  <si>
    <t>762841812</t>
  </si>
  <si>
    <t>Demontáž podbíjení obkladů stropů a střech sklonu do 60° z hrubých prken s omítkou</t>
  </si>
  <si>
    <t>193</t>
  </si>
  <si>
    <t>605111350</t>
  </si>
  <si>
    <t>Řezivo jehličnaté deskové neopracované obchodní a na stavební konstrukce ČSN EN 1611, třídy G2/4 prismované délka 2,00 - 5,00 m fošny šířky přes 220 mm</t>
  </si>
  <si>
    <t>-53024199</t>
  </si>
  <si>
    <t>194</t>
  </si>
  <si>
    <t>605111300</t>
  </si>
  <si>
    <t>Řezivo jehličnaté deskové neopracované obchodní a na stavební konstrukce ČSN EN 1611, třídy G2/4 prismované délka 2,00 - 5,00 m fošny 160 - 220 mm</t>
  </si>
  <si>
    <t>382113605</t>
  </si>
  <si>
    <t>195</t>
  </si>
  <si>
    <t>605121350</t>
  </si>
  <si>
    <t>řezivo stavební hranol průřezu 160 x 160 - 180 x 180 mm délka do 5,00 m</t>
  </si>
  <si>
    <t>898517359</t>
  </si>
  <si>
    <t>196</t>
  </si>
  <si>
    <t>762895000</t>
  </si>
  <si>
    <t>Spojovací prostředky pro montáž záklopu, stropnice a podbíjení</t>
  </si>
  <si>
    <t>197</t>
  </si>
  <si>
    <t>762895000-1</t>
  </si>
  <si>
    <t>Spojovací prostředky pro montáž záklopu, stropnice a podbíjení - uchycení podhledu</t>
  </si>
  <si>
    <t>198</t>
  </si>
  <si>
    <t>605161010</t>
  </si>
  <si>
    <t>Řezivo jehličnaté neopracované sušené smrk tl. 50mm</t>
  </si>
  <si>
    <t>277399966</t>
  </si>
  <si>
    <t>199</t>
  </si>
  <si>
    <t>998762202</t>
  </si>
  <si>
    <t>Přesun hmot procentní pro kce tesařské v objektech v do 12 m</t>
  </si>
  <si>
    <t>763</t>
  </si>
  <si>
    <t>Konstrukce suché výstavby</t>
  </si>
  <si>
    <t>200</t>
  </si>
  <si>
    <t>763131751</t>
  </si>
  <si>
    <t>Podhled ze sádrokartonových desek ostatní práce a konstrukce na podhledech ze sádrokartonových desek montáž parotěsné zábrany</t>
  </si>
  <si>
    <t>798600960</t>
  </si>
  <si>
    <t>201</t>
  </si>
  <si>
    <t>283292100</t>
  </si>
  <si>
    <t>Fólie z plastů ostatních a speciálně upravené podstřešní a parotěsné folie parotěsná a větrotěsná zábrana rozměr - role 1,5 x 50 m PK-BAR SPECIÁL    110 g/m2</t>
  </si>
  <si>
    <t>998821568</t>
  </si>
  <si>
    <t>Poznámka k položce:
Parotěsná zábrana zpevněná mřížkou s hlavní funkcí jako větrotěsná zábrana..</t>
  </si>
  <si>
    <t>199,919*1,1</t>
  </si>
  <si>
    <t>219,911*1,1 'Přepočtené koeficientem množství</t>
  </si>
  <si>
    <t>202</t>
  </si>
  <si>
    <t>763111314</t>
  </si>
  <si>
    <t>SDK příčka tl 100 mm desky 1xA 12,5 TI 60 mm - 3NP</t>
  </si>
  <si>
    <t>(3,76+1,30+0,48+0,48+1,30+6,40+3,45)*1,20</t>
  </si>
  <si>
    <t>203</t>
  </si>
  <si>
    <t>763111326</t>
  </si>
  <si>
    <t>SDK příčka tl 125 mm TI 80 mm požární odolnost EI 30 min - 3NP</t>
  </si>
  <si>
    <t>(1,23+1,7+1,05)*2,70</t>
  </si>
  <si>
    <t>204</t>
  </si>
  <si>
    <t>763111333</t>
  </si>
  <si>
    <t>SDK příčka tl 100 mm desky impregnovaná TI 60 mm</t>
  </si>
  <si>
    <t>(3,00+0,70+1,90+1,25+1,20)*2,70</t>
  </si>
  <si>
    <t>3,85*2,80</t>
  </si>
  <si>
    <t>(3,45+2,40+2,45+2,50+1,30+0,90+0,90)*2,70</t>
  </si>
  <si>
    <t>205</t>
  </si>
  <si>
    <t>763113345</t>
  </si>
  <si>
    <t>SDK příčka instalační tl 220 mm impregnovaná TI 40 mm</t>
  </si>
  <si>
    <t>1,10*2,70</t>
  </si>
  <si>
    <t>206</t>
  </si>
  <si>
    <t>763131341</t>
  </si>
  <si>
    <t>Podhled 2* 12,5 bez TI dvouvrstvá dřevěná spodní kce REI 30 min celk. tl. 60 mm - 1NP,2NP</t>
  </si>
  <si>
    <t>15,20+20,00+22,80+8,30</t>
  </si>
  <si>
    <t>207</t>
  </si>
  <si>
    <t>763131381</t>
  </si>
  <si>
    <t>SDK podhled desky 2* 12,5 bez TI dvouvrstvá dřevěná spodní kce REI 30 min celk. tl. 60 mm - 1NP</t>
  </si>
  <si>
    <t>1,30+1,30+3,80+1,10+1,10</t>
  </si>
  <si>
    <t>208</t>
  </si>
  <si>
    <t>763131411</t>
  </si>
  <si>
    <t>SDK podhled desky 1xA 12,5 bez TI dvouvrstvá spodní kce profil CD+UD - podesta 1NP</t>
  </si>
  <si>
    <t>2,20*1,60</t>
  </si>
  <si>
    <t>209</t>
  </si>
  <si>
    <t>763131441</t>
  </si>
  <si>
    <t>SDK podhled desky 2*12,5 bez TI dvouvrstvá spodní kce profil CD+UD EI 30 min celk. tl. 50-80 mm - 3NP</t>
  </si>
  <si>
    <t>10,45*8,20*1,2</t>
  </si>
  <si>
    <t>4,20*2,00</t>
  </si>
  <si>
    <t>210</t>
  </si>
  <si>
    <t>763164315</t>
  </si>
  <si>
    <t>SDK obklad dřevěných kcí uzavřeného tvaru š do 0,8 m požární odolnost R 30 min - vnitřní trámy (odhad)</t>
  </si>
  <si>
    <t>211</t>
  </si>
  <si>
    <t>763164561</t>
  </si>
  <si>
    <t>SDK obklad kovových kcí tvaru L š přes 0,8 m desky 1xH2 12,5</t>
  </si>
  <si>
    <t>1,00*3,00</t>
  </si>
  <si>
    <t>(0,20+0,70+0,30)*3,00</t>
  </si>
  <si>
    <t>212</t>
  </si>
  <si>
    <t>763164616</t>
  </si>
  <si>
    <t>SDK obklad kovových kcí tvaru U š do 0,6 m požární odolnost R 15 min</t>
  </si>
  <si>
    <t>2,20*5</t>
  </si>
  <si>
    <t>213</t>
  </si>
  <si>
    <t>763181311</t>
  </si>
  <si>
    <t>Montáž jednokřídlové kovové zárubně v do 2,75 m SDK příčka - D5,6</t>
  </si>
  <si>
    <t>214</t>
  </si>
  <si>
    <t>763182314</t>
  </si>
  <si>
    <t>Ostění oken z desek v SDK kci hloubky do 0,5 m</t>
  </si>
  <si>
    <t>(0,66+1,18)*2*6</t>
  </si>
  <si>
    <t>(0,55+0,66)*2*2</t>
  </si>
  <si>
    <t>215</t>
  </si>
  <si>
    <t>763164147</t>
  </si>
  <si>
    <t>Obklad ze sádrokartonových desek konstrukcí dřevěných včetně ochranných úhelníků ve tvaru L rozvinuté šíře přes 0,4 do 0,8 m, opláštěný deskou protipožární impregnovanou H2DF, tl. 2 x 12,5 mm</t>
  </si>
  <si>
    <t>778541757</t>
  </si>
  <si>
    <t>10,10*2,50</t>
  </si>
  <si>
    <t>0,70*2,60*2</t>
  </si>
  <si>
    <t>216</t>
  </si>
  <si>
    <t>-58678880</t>
  </si>
  <si>
    <t>111,228*1,2</t>
  </si>
  <si>
    <t>217</t>
  </si>
  <si>
    <t>283293150</t>
  </si>
  <si>
    <t>Fólie z plastů ostatních a speciálně upravené podstřešní a parotěsné folie fólie Gutta   1,5 x 50 m Guttafol 140 B1 difúzní</t>
  </si>
  <si>
    <t>-1893753491</t>
  </si>
  <si>
    <t>133,474*1,1</t>
  </si>
  <si>
    <t>146,821*1,1 'Přepočtené koeficientem množství</t>
  </si>
  <si>
    <t>218</t>
  </si>
  <si>
    <t>998763402</t>
  </si>
  <si>
    <t>Přesun hmot procentní pro sádrokartonové konstrukce v objektech v do 12 m</t>
  </si>
  <si>
    <t>764</t>
  </si>
  <si>
    <t>Konstrukce klempířské</t>
  </si>
  <si>
    <t>219</t>
  </si>
  <si>
    <t>764004863</t>
  </si>
  <si>
    <t>Demontáž svodu k dalšímu použití</t>
  </si>
  <si>
    <t>220</t>
  </si>
  <si>
    <t>764311604</t>
  </si>
  <si>
    <t>Lemování zdí z pozinkovaného plechu s povrchovou úpravou boční nebo horní rovné, střech s krytinou prejzovou nebo vlnitou rš 330 mm</t>
  </si>
  <si>
    <t>-949780270</t>
  </si>
  <si>
    <t>221</t>
  </si>
  <si>
    <t>764111433-1</t>
  </si>
  <si>
    <t>Doplnění krytiny střechy dachmany z Pz plechu - K3</t>
  </si>
  <si>
    <t>222</t>
  </si>
  <si>
    <t>764111643</t>
  </si>
  <si>
    <t>Krytina ze svitků nebo z taškových tabulí z pozinkovaného plechu s povrchovou úpravou s úpravou u okapů, prostupů a výčnělků střechy rovné drážkováním ze svitků rš 670 mm, sklon střechy přes 30 do 60 st.</t>
  </si>
  <si>
    <t>606366445</t>
  </si>
  <si>
    <t>223</t>
  </si>
  <si>
    <t>764211414</t>
  </si>
  <si>
    <t>Oplechování nevětraného hřebene z Pz plechu s hřebenovým  plechem rš 330 mm - K8</t>
  </si>
  <si>
    <t>224</t>
  </si>
  <si>
    <t>764211614</t>
  </si>
  <si>
    <t>Oplechování střešních prvků z pozinkovaného plechu s povrchovou úpravou hřebene větraného s použitím hřebenového plechu s těsněním a perforovaným plechem rš 330 mm</t>
  </si>
  <si>
    <t>909898149</t>
  </si>
  <si>
    <t>225</t>
  </si>
  <si>
    <t>764316643</t>
  </si>
  <si>
    <t>Lemování ventilačních nástavců z pozinkovaného plechu s povrchovou úpravou výšky do 1000 mm, se stříškou střech s krytinou skládanou z taškových tabulí, průměru 110 mm</t>
  </si>
  <si>
    <t>-158449597</t>
  </si>
  <si>
    <t>226</t>
  </si>
  <si>
    <t>764311614</t>
  </si>
  <si>
    <t>Lemování zdí z pozinkovaného plechu s povrchovou úpravou boční nebo horní rovné, střech s krytinou skládanou mimo prejzovou rš 330 mm</t>
  </si>
  <si>
    <t>1560699131</t>
  </si>
  <si>
    <t>227</t>
  </si>
  <si>
    <t>764508131</t>
  </si>
  <si>
    <t>Montáž kruhového svodu</t>
  </si>
  <si>
    <t>228</t>
  </si>
  <si>
    <t>764508132</t>
  </si>
  <si>
    <t>Montáž objímky kruhového svodu</t>
  </si>
  <si>
    <t>229</t>
  </si>
  <si>
    <t>764216644</t>
  </si>
  <si>
    <t>Oplechování parapetů z pozinkovaného plechu s povrchovou úpravou rovných celoplošně lepené, bez rohů rš 330 mm</t>
  </si>
  <si>
    <t>1196656178</t>
  </si>
  <si>
    <t>1,10*2</t>
  </si>
  <si>
    <t>230</t>
  </si>
  <si>
    <t>764216645</t>
  </si>
  <si>
    <t>Oplechování parapetů z pozinkovaného plechu s povrchovou úpravou rovných celoplošně lepené, bez rohů rš 400 mm</t>
  </si>
  <si>
    <t>669919922</t>
  </si>
  <si>
    <t>1,40*8</t>
  </si>
  <si>
    <t>231</t>
  </si>
  <si>
    <t>764216643</t>
  </si>
  <si>
    <t>Oplechování parapetů z pozinkovaného plechu s povrchovou úpravou rovných celoplošně lepené, bez rohů rš 250 mm</t>
  </si>
  <si>
    <t>-119124596</t>
  </si>
  <si>
    <t>K6 03</t>
  </si>
  <si>
    <t>0,50*6</t>
  </si>
  <si>
    <t>K6 04</t>
  </si>
  <si>
    <t>1,40</t>
  </si>
  <si>
    <t>K6 05</t>
  </si>
  <si>
    <t>232</t>
  </si>
  <si>
    <t>764215611</t>
  </si>
  <si>
    <t>Oplechování horních ploch zdí a nadezdívek (atik) z pozinkovaného plechu s povrchovou úpravou celoplošně lepené přes rš 800 mm</t>
  </si>
  <si>
    <t>1082171527</t>
  </si>
  <si>
    <t>233</t>
  </si>
  <si>
    <t>998764202</t>
  </si>
  <si>
    <t>Přesun hmot procentní pro konstrukce klempířské v objektech v do 12 m</t>
  </si>
  <si>
    <t>766</t>
  </si>
  <si>
    <t>Konstrukce truhlářské</t>
  </si>
  <si>
    <t>234</t>
  </si>
  <si>
    <t>766-2</t>
  </si>
  <si>
    <t>Uchycení dřevěného madla do zdiva vč. kovové konstrukce - T1</t>
  </si>
  <si>
    <t>7,10+3,00</t>
  </si>
  <si>
    <t>235</t>
  </si>
  <si>
    <t>766211200</t>
  </si>
  <si>
    <t>Montáž madel schodišťových dřevených nebo verzalitových průběžných - T1</t>
  </si>
  <si>
    <t>12,90+7,10+3,00</t>
  </si>
  <si>
    <t>236</t>
  </si>
  <si>
    <t>766-1</t>
  </si>
  <si>
    <t>Madlo dřevěné zábradelní vč. 2*nátěr lakem - T1</t>
  </si>
  <si>
    <t>237</t>
  </si>
  <si>
    <t>766-3</t>
  </si>
  <si>
    <t>Dod+Mont kuchynské linky s pracovní deskou a vrchními skřínkami dl. 2,40 m - T2,3</t>
  </si>
  <si>
    <t>238</t>
  </si>
  <si>
    <t>766-4</t>
  </si>
  <si>
    <t>Dod+Mont kuchnské linky s pracovní deskou a vrchními skřínkami dl. 1,70 m - T4</t>
  </si>
  <si>
    <t>239</t>
  </si>
  <si>
    <t>766621111</t>
  </si>
  <si>
    <t>Montáž oken dvojitých otevíravých výšky do 1,5m s rámem do zdiva - O1,O2,O3,O4,O5</t>
  </si>
  <si>
    <t>O1</t>
  </si>
  <si>
    <t>O2</t>
  </si>
  <si>
    <t>O3</t>
  </si>
  <si>
    <t>O4</t>
  </si>
  <si>
    <t>O5</t>
  </si>
  <si>
    <t>240</t>
  </si>
  <si>
    <t>766660001</t>
  </si>
  <si>
    <t>Montáž dveřních křídel otvíravých 1křídlových š do 0,8 m do ocelové zárubně - D2,3,4,5,6,7,8</t>
  </si>
  <si>
    <t>4+1+5+4+2+5+1</t>
  </si>
  <si>
    <t>241</t>
  </si>
  <si>
    <t>766-8</t>
  </si>
  <si>
    <t>Dveře dřevěné vnitřní 800*1970, zámek, kování - D2,7</t>
  </si>
  <si>
    <t>4+5</t>
  </si>
  <si>
    <t>242</t>
  </si>
  <si>
    <t>766-9</t>
  </si>
  <si>
    <t>Dveře dřevěné vnitřní 700*1970, zámek, kování - D3,4</t>
  </si>
  <si>
    <t>1+5</t>
  </si>
  <si>
    <t>243</t>
  </si>
  <si>
    <t>766-10</t>
  </si>
  <si>
    <t>Dveře dřevěné vnitřní 700*1970, zámek, kování, průvětrníky 2 ks - D5,6</t>
  </si>
  <si>
    <t>4+2</t>
  </si>
  <si>
    <t>244</t>
  </si>
  <si>
    <t>766-11</t>
  </si>
  <si>
    <t>Dveře dřevěné vnitřní 800*1970, zámek, kování, průvětrník 2 ks - D8</t>
  </si>
  <si>
    <t>245</t>
  </si>
  <si>
    <t>766660002</t>
  </si>
  <si>
    <t>Montáž dveřních křídel otvíravých 1křídlových š přes 0,8 m do ocelové zárubně - D1</t>
  </si>
  <si>
    <t>246</t>
  </si>
  <si>
    <t>766-7</t>
  </si>
  <si>
    <t>Dveře plastové vnější 900*1970, zámek vložkový, kování - D1</t>
  </si>
  <si>
    <t>247</t>
  </si>
  <si>
    <t>766660021</t>
  </si>
  <si>
    <t>Montáž dveřních křídel otvíravých 1křídlových š do 0,8 m požárních do ocelové zárubně - D9,10</t>
  </si>
  <si>
    <t>1+1</t>
  </si>
  <si>
    <t>248</t>
  </si>
  <si>
    <t>766-12</t>
  </si>
  <si>
    <t>Protipožární dveře dřevěné vnitřní 800*1970, samozavírač, EW 30 DP3-C1, zámek, kování, vč. zárubně - D9</t>
  </si>
  <si>
    <t>249</t>
  </si>
  <si>
    <t>766-13</t>
  </si>
  <si>
    <t>Protipožární dveře dřevěné vnitřní 800*1970, samozavírač, EW 15 DP3-C2, zámek, kování, vč. zárubně - D10</t>
  </si>
  <si>
    <t>250</t>
  </si>
  <si>
    <t>766660321</t>
  </si>
  <si>
    <t>Montáž posuvných dveří dvoukřídlových průchozí šířky do 1650 mm do pouzdra - D11</t>
  </si>
  <si>
    <t>251</t>
  </si>
  <si>
    <t>766-14</t>
  </si>
  <si>
    <t>Dveře vnitřní dřevěné dvoukřídl. posuvné 1800*2050, zámek vč. obložek - D11</t>
  </si>
  <si>
    <t>252</t>
  </si>
  <si>
    <t>766660717</t>
  </si>
  <si>
    <t>Montáž dveřních křídel samozavírače na ocelovou zárubeň</t>
  </si>
  <si>
    <t>253</t>
  </si>
  <si>
    <t>549172600</t>
  </si>
  <si>
    <t>samozavírač dveří hydraulický K214 č.13 zlatá bronz</t>
  </si>
  <si>
    <t>254</t>
  </si>
  <si>
    <t>766671001</t>
  </si>
  <si>
    <t>Montáž střešního okna do krytiny ploché 55 x 78 cm - O7</t>
  </si>
  <si>
    <t>255</t>
  </si>
  <si>
    <t>611240510</t>
  </si>
  <si>
    <t>Okna kombinovaná ze dřeva a hliníku zdvojená speciální konstrukce okna  střešní VELUX pro šikmou střechu se sklonem od 15° do 90° okno střešní kyvné -  typ GGL 3173,  manuální ovládání typ - číselný kód okna   rozměr cm GGL  3173  F06          66 x  118</t>
  </si>
  <si>
    <t>511052493</t>
  </si>
  <si>
    <t>256</t>
  </si>
  <si>
    <t>611240500</t>
  </si>
  <si>
    <t>Okna kombinovaná ze dřeva a hliníku zdvojená speciální konstrukce okna  střešní VELUX pro šikmou střechu se sklonem od 15° do 90° okno střešní kyvné -  typ GGL 3173,  manuální ovládání typ - číselný kód okna   rozměr cm GGL  3173  C02          55 x  78</t>
  </si>
  <si>
    <t>1677054326</t>
  </si>
  <si>
    <t>257</t>
  </si>
  <si>
    <t>766671002</t>
  </si>
  <si>
    <t>Montáž střešního okna do krytiny ploché 66 x 118 cm - O6</t>
  </si>
  <si>
    <t>258</t>
  </si>
  <si>
    <t>766691914</t>
  </si>
  <si>
    <t>Vyvěšení nebo zavěšení dřevěných křídel dveří pl do 2 m2</t>
  </si>
  <si>
    <t>7+6+2</t>
  </si>
  <si>
    <t>259</t>
  </si>
  <si>
    <t>766695213</t>
  </si>
  <si>
    <t>Montáž truhlářských prahů dveří 1křídlových šířky přes 10 cm - D1,2,3,4,5,6,7,8,9,10</t>
  </si>
  <si>
    <t>1+4+1+5+4+2+5+1+1+1</t>
  </si>
  <si>
    <t>260</t>
  </si>
  <si>
    <t>611871360</t>
  </si>
  <si>
    <t>prah dveřní dřevěný dubový tl 2 cm dl.72 cm š 10 cm vč. nátěru</t>
  </si>
  <si>
    <t>261</t>
  </si>
  <si>
    <t>611871560</t>
  </si>
  <si>
    <t>prah dveřní dřevěný dubový tl 2 cm dl.82 cm š 10 cm vč. nátěru</t>
  </si>
  <si>
    <t>262</t>
  </si>
  <si>
    <t>611871760</t>
  </si>
  <si>
    <t>prah dveřní dřevěný dubový tl 2 cm dl.92 cm š 10 cm vč. nátěru</t>
  </si>
  <si>
    <t>263</t>
  </si>
  <si>
    <t>766695232</t>
  </si>
  <si>
    <t>Montáž truhlářských prahů dveří 2křídlových šířky do 10 cm</t>
  </si>
  <si>
    <t>264</t>
  </si>
  <si>
    <t>611872610</t>
  </si>
  <si>
    <t>Výrobky dřevěné doplňkové pro stavební otvory - prahy prahy dveřní dřevěné dubové, tl. 2 cm délka cm       šířka cm 147            15</t>
  </si>
  <si>
    <t>-1271465859</t>
  </si>
  <si>
    <t>265</t>
  </si>
  <si>
    <t>998766202</t>
  </si>
  <si>
    <t>Přesun hmot procentní pro konstrukce truhlářské v objektech v do 12 m</t>
  </si>
  <si>
    <t>767</t>
  </si>
  <si>
    <t>Konstrukce zámečnické</t>
  </si>
  <si>
    <t>266</t>
  </si>
  <si>
    <t>767-5</t>
  </si>
  <si>
    <t>Oprava komínové lávky vč. nátěru</t>
  </si>
  <si>
    <t>267</t>
  </si>
  <si>
    <t>767995113</t>
  </si>
  <si>
    <t>Montáž atypických zámečnických konstrukcí hmotnosti do 20 kg - Z1,2,3,4</t>
  </si>
  <si>
    <t>kg</t>
  </si>
  <si>
    <t>80,80+10,60+11,40+79,40+16,00</t>
  </si>
  <si>
    <t>268</t>
  </si>
  <si>
    <t>767-1</t>
  </si>
  <si>
    <t>Mříže z ocelových profilů - Z1,2,3,4</t>
  </si>
  <si>
    <t>80,80+10,60+11,40+79,40</t>
  </si>
  <si>
    <t>269</t>
  </si>
  <si>
    <t>767-2</t>
  </si>
  <si>
    <t>Anténní ocelová trubka - Z5</t>
  </si>
  <si>
    <t>270</t>
  </si>
  <si>
    <t>767-3</t>
  </si>
  <si>
    <t>Dod+Mont hliníkové větrací mřížky oboustranné s rámkem 100*100 mm - Z6</t>
  </si>
  <si>
    <t>271</t>
  </si>
  <si>
    <t>767-4</t>
  </si>
  <si>
    <t>Oprava a doplnění stávajícího kovového zábradlí - Z8</t>
  </si>
  <si>
    <t>272</t>
  </si>
  <si>
    <t>998767202</t>
  </si>
  <si>
    <t>Přesun hmot procentní pro zámečnické konstrukce v objektech v do 12 m</t>
  </si>
  <si>
    <t>768</t>
  </si>
  <si>
    <t>Plastové výrobky</t>
  </si>
  <si>
    <t>273</t>
  </si>
  <si>
    <t>768-1</t>
  </si>
  <si>
    <t>Dod+Mont pryžové zarážky dveří do podlahy - DK1</t>
  </si>
  <si>
    <t>274</t>
  </si>
  <si>
    <t>768-2</t>
  </si>
  <si>
    <t>Dod+Mont plastových revizních dvířek 150*150 do sádrokartonového obkladu komína plynového kotle - DK2</t>
  </si>
  <si>
    <t>275</t>
  </si>
  <si>
    <t>768-4</t>
  </si>
  <si>
    <t>Dod+Mont rohože z gumy vč. rámku 1500*850 mm do betonové plochy vstupu - DK4</t>
  </si>
  <si>
    <t>276</t>
  </si>
  <si>
    <t>768-5</t>
  </si>
  <si>
    <t>Okno sklepní plastové 1050*320 5 ti komorové, parapet vnitřní - O1</t>
  </si>
  <si>
    <t>277</t>
  </si>
  <si>
    <t>768-6</t>
  </si>
  <si>
    <t>Okno plastové 1350*1500 dvoukřídlové 5 ti komorové, vnitřní parapet š. 150 mm - O2</t>
  </si>
  <si>
    <t>278</t>
  </si>
  <si>
    <t>768-7</t>
  </si>
  <si>
    <t>Okno plastové 450*700 jednokřídlové 5 ti komorové, vnitřní parapet š. 150 mm - O3</t>
  </si>
  <si>
    <t>279</t>
  </si>
  <si>
    <t>768-8</t>
  </si>
  <si>
    <t>Okno plastové 1350*1450 dvoukřídlové 5 ti komorové, vnitřní parapet š. 150 mm - O4</t>
  </si>
  <si>
    <t>280</t>
  </si>
  <si>
    <t>768-9</t>
  </si>
  <si>
    <t>Okno plastové 1350*1100 dvoukřídlové 5 ti komorové, vnitřní parapet š. 150 mm - O5</t>
  </si>
  <si>
    <t>771</t>
  </si>
  <si>
    <t>Podlahy z dlaždic</t>
  </si>
  <si>
    <t>281</t>
  </si>
  <si>
    <t>771591111.1</t>
  </si>
  <si>
    <t>Podlahy - ostatní práce penetrace podkladu</t>
  </si>
  <si>
    <t>-1437887279</t>
  </si>
  <si>
    <t>282</t>
  </si>
  <si>
    <t>771474113</t>
  </si>
  <si>
    <t>Montáž soklíků z dlaždic keramických rovných flexibilní lepidlo v do 120 mm</t>
  </si>
  <si>
    <t>(0,96+1,35)*2</t>
  </si>
  <si>
    <t>-0,80</t>
  </si>
  <si>
    <t>1,00*4</t>
  </si>
  <si>
    <t>3,00*2</t>
  </si>
  <si>
    <t>-0,70*2</t>
  </si>
  <si>
    <t>(2,35+2,40)*2</t>
  </si>
  <si>
    <t>283</t>
  </si>
  <si>
    <t>771574131</t>
  </si>
  <si>
    <t>Montáž podlah keramických režných protiskluzných lepených flexibilním lepidlem do 50 ks/m2</t>
  </si>
  <si>
    <t>3,40+1,00</t>
  </si>
  <si>
    <t>1,30+1,30+5,30+2,00</t>
  </si>
  <si>
    <t>284</t>
  </si>
  <si>
    <t>771579191</t>
  </si>
  <si>
    <t>Příplatek k montáž podlah keramických za plochu do 5 m2</t>
  </si>
  <si>
    <t>285</t>
  </si>
  <si>
    <t>771579196</t>
  </si>
  <si>
    <t>Příplatek k montáž podlah keramických za spárování tmelem dvousložkovým</t>
  </si>
  <si>
    <t>286</t>
  </si>
  <si>
    <t>597614080</t>
  </si>
  <si>
    <t>Obkládačky a dlaždice keramické TAURUS dlaždice keramické vysoce slinuté neglazované mrazuvzdorné S-hladké  SL- zdrsněné Color - hladké rozměr  29,8 x 29,8 x 0,9 Light Grey  S      (cen.skup. 78)</t>
  </si>
  <si>
    <t>1995848342</t>
  </si>
  <si>
    <t>22,90*1,02</t>
  </si>
  <si>
    <t>21,92*0,10*1,02</t>
  </si>
  <si>
    <t>287</t>
  </si>
  <si>
    <t>998771202</t>
  </si>
  <si>
    <t>Přesun hmot procentní pro podlahy z dlaždic v objektech v do 12 m</t>
  </si>
  <si>
    <t>776</t>
  </si>
  <si>
    <t>Podlahy povlakové</t>
  </si>
  <si>
    <t>288</t>
  </si>
  <si>
    <t>776421111</t>
  </si>
  <si>
    <t>Montáž lišt obvodových lepených</t>
  </si>
  <si>
    <t>1482123348</t>
  </si>
  <si>
    <t>(6,20+5,10)*2</t>
  </si>
  <si>
    <t>(5,00+4,00)*2</t>
  </si>
  <si>
    <t>(2,53+4,00)*2</t>
  </si>
  <si>
    <t>(2,15+4,50)*2</t>
  </si>
  <si>
    <t>(3,85+4,00)*2</t>
  </si>
  <si>
    <t>-1,80*2</t>
  </si>
  <si>
    <t>(5,00+5,00)*2</t>
  </si>
  <si>
    <t>(3,85+3,00)*2</t>
  </si>
  <si>
    <t>(3,85+0,95)*2</t>
  </si>
  <si>
    <t>(2,15+4,54)*2</t>
  </si>
  <si>
    <t>-0,80*6</t>
  </si>
  <si>
    <t>-0,70*5</t>
  </si>
  <si>
    <t>(9,45+6,84)*2</t>
  </si>
  <si>
    <t>2,26+3,00</t>
  </si>
  <si>
    <t>0,70*2</t>
  </si>
  <si>
    <t>(2,15+5,00)*2</t>
  </si>
  <si>
    <t>289</t>
  </si>
  <si>
    <t>283421600</t>
  </si>
  <si>
    <t>Profily z měkčeného polyvinylchloridu hrany schodové z PVC barva - černá,šedá,béžová,hnědá TEK  30/35/3 mm  č. 19 392</t>
  </si>
  <si>
    <t>1133451011</t>
  </si>
  <si>
    <t>213,28*1,02 'Přepočtené koeficientem množství</t>
  </si>
  <si>
    <t>290</t>
  </si>
  <si>
    <t>776220110</t>
  </si>
  <si>
    <t>Lepení podlahovin plastových na schodišťové stupně stupnice rovné</t>
  </si>
  <si>
    <t>0,80*0,30*10</t>
  </si>
  <si>
    <t>7,10</t>
  </si>
  <si>
    <t>291</t>
  </si>
  <si>
    <t>776290010</t>
  </si>
  <si>
    <t>Montáž plastové hrany na schodišťových stupních</t>
  </si>
  <si>
    <t>1,03*40</t>
  </si>
  <si>
    <t>292</t>
  </si>
  <si>
    <t>293</t>
  </si>
  <si>
    <t>776511810</t>
  </si>
  <si>
    <t>Demontáž povlakových podlah lepených bez podložky</t>
  </si>
  <si>
    <t>21,30+21,30+1,30+1,30</t>
  </si>
  <si>
    <t>294</t>
  </si>
  <si>
    <t>776521100</t>
  </si>
  <si>
    <t>Lepení pásů povlakových podlah plastových</t>
  </si>
  <si>
    <t>15,20+20,00+22,80+8,30+2,80</t>
  </si>
  <si>
    <t>15,20+20,00+21,10+11,50+1,30+1,30</t>
  </si>
  <si>
    <t>49,00</t>
  </si>
  <si>
    <t>stupně</t>
  </si>
  <si>
    <t>28,70</t>
  </si>
  <si>
    <t>295</t>
  </si>
  <si>
    <t>284110230</t>
  </si>
  <si>
    <t>Podlahoviny z polyvinylchloridu bez podkladu heterogenní podlahová krytina pásy povlakové z PVC, role 2 m heterogenní akustické PVC Sarlon Sparkling 17 dB, tl. 3,40 mm, antibakteriální</t>
  </si>
  <si>
    <t>268618983</t>
  </si>
  <si>
    <t>Poznámka k položce:
nášlapná vrstva 0,90 mm, R 10, zátěž 34/43, otlak do 0,08 mm, útlum 17 dB, hořlavost Bfl S1</t>
  </si>
  <si>
    <t>219,329411764706*1,02 'Přepočtené koeficientem množství</t>
  </si>
  <si>
    <t>296</t>
  </si>
  <si>
    <t>776572110</t>
  </si>
  <si>
    <t>Volné položení pásů povlakových podlah textilních s podlepením spojů páskou - 1NP</t>
  </si>
  <si>
    <t>297</t>
  </si>
  <si>
    <t>697510320</t>
  </si>
  <si>
    <t>koberec zátěžový-čistící zóna</t>
  </si>
  <si>
    <t>298</t>
  </si>
  <si>
    <t>998776202</t>
  </si>
  <si>
    <t>Přesun hmot procentní pro podlahy povlakové v objektech v do 12 m</t>
  </si>
  <si>
    <t>777</t>
  </si>
  <si>
    <t>Podlahy lité</t>
  </si>
  <si>
    <t>299</t>
  </si>
  <si>
    <t>777551111</t>
  </si>
  <si>
    <t>Podlahy lité tloušťky 5 mm Nivelit</t>
  </si>
  <si>
    <t>18,40+14,90+5,00</t>
  </si>
  <si>
    <t>15,20+20,00+21,10+11,50+10,20+1,30+1,30</t>
  </si>
  <si>
    <t>300</t>
  </si>
  <si>
    <t>777615215</t>
  </si>
  <si>
    <t>Nátěry epoxidové podlah betonových dvojnásobné</t>
  </si>
  <si>
    <t>301</t>
  </si>
  <si>
    <t>998777202</t>
  </si>
  <si>
    <t>Přesun hmot procentní pro podlahy lité v objektech v do 12 m</t>
  </si>
  <si>
    <t>781</t>
  </si>
  <si>
    <t>Dokončovací práce - obklady keramické</t>
  </si>
  <si>
    <t>302</t>
  </si>
  <si>
    <t>781495111</t>
  </si>
  <si>
    <t>Ostatní prvky ostatní práce penetrace podkladu</t>
  </si>
  <si>
    <t>-646129042</t>
  </si>
  <si>
    <t>303</t>
  </si>
  <si>
    <t>781414111</t>
  </si>
  <si>
    <t>Montáž obkladaček vnitřních pravoúhlých pórovinových do 22 ks/m2 lepených flexibilním lepidlem</t>
  </si>
  <si>
    <t>(0,90+3,00+1,00)*1,50</t>
  </si>
  <si>
    <t>(0,40+1,10)*1,50</t>
  </si>
  <si>
    <t>(0,96+1,35)*1,80*2</t>
  </si>
  <si>
    <t>(0,90+1,50)*1,50</t>
  </si>
  <si>
    <t>(0,90+1,25)*1,80*2*2</t>
  </si>
  <si>
    <t>-0,70*1,80*3</t>
  </si>
  <si>
    <t>(1,00+3,85+1,00)*1,50</t>
  </si>
  <si>
    <t>(0,50+1,00)*1,50</t>
  </si>
  <si>
    <t>(1,50+0,70)*1,50</t>
  </si>
  <si>
    <t>(0,96+1,35)*1,80*2*2</t>
  </si>
  <si>
    <t>(0,50+0,95+0,50)*1,50</t>
  </si>
  <si>
    <t>(1,00+0,95+1,00)*2,00</t>
  </si>
  <si>
    <t>-0,70*1,80*2</t>
  </si>
  <si>
    <t>(0,90+2,00)*1,80*2</t>
  </si>
  <si>
    <t>304</t>
  </si>
  <si>
    <t>781419191</t>
  </si>
  <si>
    <t>Příplatek k montáži obkladů vnitřních pórovinových za plochu do 10 m2</t>
  </si>
  <si>
    <t>305</t>
  </si>
  <si>
    <t>781419195</t>
  </si>
  <si>
    <t>Příplatek k montáži obkladů vnitřních pórovinových za spárování bílým</t>
  </si>
  <si>
    <t>306</t>
  </si>
  <si>
    <t>781494111</t>
  </si>
  <si>
    <t>Plastové profily rohové lepené flexibilním lepidlem</t>
  </si>
  <si>
    <t>307</t>
  </si>
  <si>
    <t>597610260</t>
  </si>
  <si>
    <t>Obkládačky a dlaždice keramické koupelny - RAKO obkládačky formát 25 x 33 x  0,7 cm (bílé i barevné) CONCEPT            I.j.      (cen.skup. 74)</t>
  </si>
  <si>
    <t>164228027</t>
  </si>
  <si>
    <t>308</t>
  </si>
  <si>
    <t>998781202</t>
  </si>
  <si>
    <t>Přesun hmot procentní pro obklady keramické v objektech v do 12 m</t>
  </si>
  <si>
    <t>783</t>
  </si>
  <si>
    <t>Dokončovací práce - nátěry</t>
  </si>
  <si>
    <t>309</t>
  </si>
  <si>
    <t>783222100</t>
  </si>
  <si>
    <t>Nátěry syntetické kovových doplňkových konstrukcí barva standardní dvojnásobné</t>
  </si>
  <si>
    <t>zárubně</t>
  </si>
  <si>
    <t>0,95*12</t>
  </si>
  <si>
    <t>0,96*12</t>
  </si>
  <si>
    <t>0,98</t>
  </si>
  <si>
    <t>310</t>
  </si>
  <si>
    <t>783226100</t>
  </si>
  <si>
    <t>Nátěry syntetické kovových doplňkových konstrukcí barva standardní základní</t>
  </si>
  <si>
    <t>311</t>
  </si>
  <si>
    <t>783271009</t>
  </si>
  <si>
    <t>Nátěry kovových stavebních doplňkových konstrukcí polyuretanové dvojnásobné</t>
  </si>
  <si>
    <t>187647517</t>
  </si>
  <si>
    <t>z1</t>
  </si>
  <si>
    <t>1,25*1,40*2*4</t>
  </si>
  <si>
    <t>z2</t>
  </si>
  <si>
    <t>0,94*0,24*2*2</t>
  </si>
  <si>
    <t>z3</t>
  </si>
  <si>
    <t>0,30*0,60*2*2</t>
  </si>
  <si>
    <t>z4</t>
  </si>
  <si>
    <t>0,90*2,00*2*2</t>
  </si>
  <si>
    <t>z5</t>
  </si>
  <si>
    <t>2,50*2*3,14*0,03</t>
  </si>
  <si>
    <t>z8</t>
  </si>
  <si>
    <t>3,30*1,10*6*2</t>
  </si>
  <si>
    <t>312</t>
  </si>
  <si>
    <t>783271007</t>
  </si>
  <si>
    <t>Nátěry polyuretanové kovových doplňkových konstrukcí základní</t>
  </si>
  <si>
    <t>313</t>
  </si>
  <si>
    <t>783522222</t>
  </si>
  <si>
    <t>Nátěry syntetické klempířských kcí barva dražší matný povrch 1x reaktivní, 1x základní, 2x email</t>
  </si>
  <si>
    <t>k3</t>
  </si>
  <si>
    <t>k4</t>
  </si>
  <si>
    <t>0,25*2</t>
  </si>
  <si>
    <t>k5</t>
  </si>
  <si>
    <t>21,00*0,33</t>
  </si>
  <si>
    <t>k8</t>
  </si>
  <si>
    <t>6,00*0,33</t>
  </si>
  <si>
    <t>stávající žlab</t>
  </si>
  <si>
    <t>(10,00+12,40+10,00)*0,33</t>
  </si>
  <si>
    <t>3,70*0,33*2</t>
  </si>
  <si>
    <t>svody</t>
  </si>
  <si>
    <t>7,50*0,38*2</t>
  </si>
  <si>
    <t>314</t>
  </si>
  <si>
    <t>783601811-1</t>
  </si>
  <si>
    <t>Očištění stávajících trámů podlah, střechy a bednění oškrabáním s obroušením</t>
  </si>
  <si>
    <t>5,00*4,10*2*2</t>
  </si>
  <si>
    <t>3,85*4,00*2*2</t>
  </si>
  <si>
    <t>střecha - bednění, trámy</t>
  </si>
  <si>
    <t>11,50*8,80*2*2*1,2</t>
  </si>
  <si>
    <t>60,00</t>
  </si>
  <si>
    <t>315</t>
  </si>
  <si>
    <t>783783312</t>
  </si>
  <si>
    <t>Nátěry tesařských kcí proti dřevokazným houbám, hmyzu a plísním preventivní dvojnásobné</t>
  </si>
  <si>
    <t>316</t>
  </si>
  <si>
    <t>783801812</t>
  </si>
  <si>
    <t>Odstranění nátěrů z omítek stěn oškrabáním s obroušením</t>
  </si>
  <si>
    <t>317</t>
  </si>
  <si>
    <t>783821112</t>
  </si>
  <si>
    <t>Nátěry syntetické omítek a betonových povrchů barva dražší lesklý povrch 1x základní a 2x email</t>
  </si>
  <si>
    <t>(1,50+1,01+1,50)*1,80</t>
  </si>
  <si>
    <t>(2,15+4,54)*1,50*2</t>
  </si>
  <si>
    <t>(1,70+0,93+1,70)*1,80</t>
  </si>
  <si>
    <t>(2,15+5,00)*1,50*2</t>
  </si>
  <si>
    <t>784</t>
  </si>
  <si>
    <t>Dokončovací práce - malby a tapety</t>
  </si>
  <si>
    <t>318</t>
  </si>
  <si>
    <t>784211101</t>
  </si>
  <si>
    <t>Malby z malířských směsí otěruvzdorných za mokra dvojnásobné, bílé za mokra otěruvzdorné výborně v místnostech výšky do 3,80 m</t>
  </si>
  <si>
    <t>-384021010</t>
  </si>
  <si>
    <t>533,459+60,07</t>
  </si>
  <si>
    <t>(20,604+9,17+63,15+2,97)*2</t>
  </si>
  <si>
    <t>138,50+8,60+3,52+111,228+6,60+28,89</t>
  </si>
  <si>
    <t>319</t>
  </si>
  <si>
    <t>784181011-1</t>
  </si>
  <si>
    <t>Dvojnásobné pačokování v místnostech výšky do 3,80 m s protiplísňovou přísadou - 1PP</t>
  </si>
  <si>
    <t>012 - VRN - hlavní aktivita</t>
  </si>
  <si>
    <t>VRN - Vedlejší rozpočtové náklady</t>
  </si>
  <si>
    <t xml:space="preserve">    VRN3 - Zařízení staveniště</t>
  </si>
  <si>
    <t>VRN</t>
  </si>
  <si>
    <t>Vedlejší rozpočtové náklady</t>
  </si>
  <si>
    <t>VRN3</t>
  </si>
  <si>
    <t>Zařízení staveniště</t>
  </si>
  <si>
    <t>031203000</t>
  </si>
  <si>
    <t>Zařízení staveniště související (přípravné) práce terénní úpravy pro zařízení staveniště</t>
  </si>
  <si>
    <t>Kč</t>
  </si>
  <si>
    <t>1024</t>
  </si>
  <si>
    <t>227021630</t>
  </si>
  <si>
    <t>032103000</t>
  </si>
  <si>
    <t>Náklady na stavební buňky</t>
  </si>
  <si>
    <t>034103000</t>
  </si>
  <si>
    <t>Energie pro zařízení staveniště</t>
  </si>
  <si>
    <t>034203000</t>
  </si>
  <si>
    <t>Oplocení staveniště</t>
  </si>
  <si>
    <t>034403000</t>
  </si>
  <si>
    <t>Dopravní značení na staveništi</t>
  </si>
  <si>
    <t>034503000</t>
  </si>
  <si>
    <t>Zařízení staveniště zabezpečení staveniště informační tabule</t>
  </si>
  <si>
    <t>-967814642</t>
  </si>
  <si>
    <t>034703000</t>
  </si>
  <si>
    <t>Zařízení staveniště zabezpečení staveniště osvětlení staveniště</t>
  </si>
  <si>
    <t>-1846661054</t>
  </si>
  <si>
    <t>039103000</t>
  </si>
  <si>
    <t>Zařízení staveniště zrušení zařízení staveniště rozebrání, bourání a odvoz</t>
  </si>
  <si>
    <t>1354837247</t>
  </si>
  <si>
    <t>01202 - VRN - vedlejší aktivita</t>
  </si>
  <si>
    <t xml:space="preserve">    VRN1 - Průzkumné, geodetické a projektové práce</t>
  </si>
  <si>
    <t>VRN1</t>
  </si>
  <si>
    <t>Průzkumné, geodetické a projektové práce</t>
  </si>
  <si>
    <t>013254000</t>
  </si>
  <si>
    <t>Dokumentace skutečného provedení stavby</t>
  </si>
  <si>
    <t>021 - Elektro silnoproud</t>
  </si>
  <si>
    <t>D1 - S O U H R N   N Á K L A D Ů</t>
  </si>
  <si>
    <t xml:space="preserve">    Oddíl - REVIZE</t>
  </si>
  <si>
    <t xml:space="preserve">    D2 - PSV SILNOPROUD</t>
  </si>
  <si>
    <t xml:space="preserve">    D3 - SPECIF.PSV SILNOPROUD </t>
  </si>
  <si>
    <t xml:space="preserve">    D4 - PSV KABELY</t>
  </si>
  <si>
    <t xml:space="preserve">    D5 - SPECIF.PSV KABELY </t>
  </si>
  <si>
    <t xml:space="preserve">    D6 - PSV KOMPLETACE</t>
  </si>
  <si>
    <t xml:space="preserve">    D7 - SPECIF.PSV KOMPLETACE </t>
  </si>
  <si>
    <t xml:space="preserve">    D8 - PSV SVITIDLA</t>
  </si>
  <si>
    <t xml:space="preserve">    D9 - SPECIF.PSV SVITIDLA </t>
  </si>
  <si>
    <t xml:space="preserve">    D10 - PSV HROMOSVOD  OPRAVA</t>
  </si>
  <si>
    <t xml:space="preserve">    D11 - SPECIF.PSV HROMOSVOD  OPRAVA </t>
  </si>
  <si>
    <t xml:space="preserve">    D12 - PSV ZEMNI PRÁCE - pro případné doplnění zemnících tyčí hromosvodu</t>
  </si>
  <si>
    <t xml:space="preserve">    D15 - POPLATEK</t>
  </si>
  <si>
    <t xml:space="preserve">    D16 - HL.III-HZS</t>
  </si>
  <si>
    <t xml:space="preserve">    D17 - ROZVADECE  </t>
  </si>
  <si>
    <t>D1</t>
  </si>
  <si>
    <t>S O U H R N   N Á K L A D Ů</t>
  </si>
  <si>
    <t>Oddíl</t>
  </si>
  <si>
    <t>REVIZE</t>
  </si>
  <si>
    <t>38010000</t>
  </si>
  <si>
    <t>Vychozi revize elektroinstalace</t>
  </si>
  <si>
    <t>38010001</t>
  </si>
  <si>
    <t>Vychozi revize uzemneni a hromo-</t>
  </si>
  <si>
    <t>38010002</t>
  </si>
  <si>
    <t>Spoluprace s reviznim technikem</t>
  </si>
  <si>
    <t>D2</t>
  </si>
  <si>
    <t>PSV SILNOPROUD</t>
  </si>
  <si>
    <t>210010066</t>
  </si>
  <si>
    <t>Trubka ocelova 51mm ul pevne 6042</t>
  </si>
  <si>
    <t>210010134</t>
  </si>
  <si>
    <t>Trubka ochranna Kopoflex KF 09040</t>
  </si>
  <si>
    <t>2100103010</t>
  </si>
  <si>
    <t>Krabice KP 68</t>
  </si>
  <si>
    <t>210010322</t>
  </si>
  <si>
    <t>Krabice KR 97 odboc vcet zap</t>
  </si>
  <si>
    <t>2100103210</t>
  </si>
  <si>
    <t>Krabice KO odboc vcet zap</t>
  </si>
  <si>
    <t>210020661</t>
  </si>
  <si>
    <t>Konstrukce ocel. Jockl vseobecna</t>
  </si>
  <si>
    <t>210100001</t>
  </si>
  <si>
    <t>Ukonceni vodicu v rozv do 2,5mm2</t>
  </si>
  <si>
    <t>210100002</t>
  </si>
  <si>
    <t>Ukonceni vodicu v rozv do 6mm2</t>
  </si>
  <si>
    <t>210100252</t>
  </si>
  <si>
    <t>Ukonceni kabelu do 4x25mm2 smrst.z.</t>
  </si>
  <si>
    <t>210100258</t>
  </si>
  <si>
    <t>Ukonceni kabelu do 5x6mm2 smrst zal</t>
  </si>
  <si>
    <t>210190001</t>
  </si>
  <si>
    <t>Montaz rozvodnic oceloplech do 20kg</t>
  </si>
  <si>
    <t>210190002</t>
  </si>
  <si>
    <t>Montaz rozvodnic oceloplech do 50kg</t>
  </si>
  <si>
    <t>210190004</t>
  </si>
  <si>
    <t>Montaz rozvodnic celoplech do 150kg</t>
  </si>
  <si>
    <t>210192551</t>
  </si>
  <si>
    <t>Svorkovnice HOP</t>
  </si>
  <si>
    <t>210220321</t>
  </si>
  <si>
    <t>Svorka na potrubi BERNARD   Cu pas</t>
  </si>
  <si>
    <t>211010002</t>
  </si>
  <si>
    <t>Hmozdinka HM 8 do cihl zdiva</t>
  </si>
  <si>
    <t>211190001</t>
  </si>
  <si>
    <t>Zapojeni ventilatoru</t>
  </si>
  <si>
    <t>211190002</t>
  </si>
  <si>
    <t>Montaz pozar.ucpavky 40mm</t>
  </si>
  <si>
    <t>211190003</t>
  </si>
  <si>
    <t>Montaz pozar.ucpavky 80mm</t>
  </si>
  <si>
    <t>D3</t>
  </si>
  <si>
    <t xml:space="preserve">SPECIF.PSV SILNOPROUD </t>
  </si>
  <si>
    <t>13230318</t>
  </si>
  <si>
    <t>Ocel.uhelnik 25x25x3 oc10 000    A</t>
  </si>
  <si>
    <t>-519786785</t>
  </si>
  <si>
    <t>14125321</t>
  </si>
  <si>
    <t>Trubka Kopoflex KF 09040         A</t>
  </si>
  <si>
    <t>-81677068</t>
  </si>
  <si>
    <t>34562775</t>
  </si>
  <si>
    <t>Svorkovnice HOP                  B</t>
  </si>
  <si>
    <t>916730069</t>
  </si>
  <si>
    <t>34571511</t>
  </si>
  <si>
    <t>Krabice pristr kruh KP68/2 /     B</t>
  </si>
  <si>
    <t>638498812</t>
  </si>
  <si>
    <t>34571521</t>
  </si>
  <si>
    <t>Krabice univerzální KU 68-1903 -            B</t>
  </si>
  <si>
    <t>1796241784</t>
  </si>
  <si>
    <t>34571128</t>
  </si>
  <si>
    <t>Trubka inst ocel zavit.51mm  6042     B</t>
  </si>
  <si>
    <t>1194590567</t>
  </si>
  <si>
    <t>34571562</t>
  </si>
  <si>
    <t>Krabice KR 97/5                  B</t>
  </si>
  <si>
    <t>1479508230</t>
  </si>
  <si>
    <t>35442071</t>
  </si>
  <si>
    <t>Paska Cu uzemnov  20x500x0,5/    B</t>
  </si>
  <si>
    <t>-1068676939</t>
  </si>
  <si>
    <t>35442150</t>
  </si>
  <si>
    <t>Svorka uzemnovaci 32x29x2mm      B</t>
  </si>
  <si>
    <t>-646603170</t>
  </si>
  <si>
    <t>56227008</t>
  </si>
  <si>
    <t>Hmozdinka 8                      B</t>
  </si>
  <si>
    <t>1531036122</t>
  </si>
  <si>
    <t>58541113</t>
  </si>
  <si>
    <t>Sadra                            B</t>
  </si>
  <si>
    <t>-20036947</t>
  </si>
  <si>
    <t>607512536</t>
  </si>
  <si>
    <t>Pozarni ucpavka 40mm             A</t>
  </si>
  <si>
    <t>-670544788</t>
  </si>
  <si>
    <t>607512537</t>
  </si>
  <si>
    <t>Pozarni ucpavka 80mm             A</t>
  </si>
  <si>
    <t>1789204094</t>
  </si>
  <si>
    <t>D4</t>
  </si>
  <si>
    <t>PSV KABELY</t>
  </si>
  <si>
    <t>2108001050</t>
  </si>
  <si>
    <t>Kabel CYKY 3Ox1,5 ul pod omitkou</t>
  </si>
  <si>
    <t>2108001052</t>
  </si>
  <si>
    <t>Kabel CYKY 3Jx1,5 ul pod omitkou</t>
  </si>
  <si>
    <t>2108001062</t>
  </si>
  <si>
    <t>Kabel CYKY 3Jx2,5 ul pod omitkou</t>
  </si>
  <si>
    <t>2108001090</t>
  </si>
  <si>
    <t>Kabel CYKY 4Jx1,5 ul pod omitkou</t>
  </si>
  <si>
    <t>2108001150</t>
  </si>
  <si>
    <t>Kabel CYKY 5Jx1,5 ul pod omitkou</t>
  </si>
  <si>
    <t>2108100560</t>
  </si>
  <si>
    <t>Kabel CYKY 5Jx2,5 pod omítkou</t>
  </si>
  <si>
    <t>2108001121</t>
  </si>
  <si>
    <t>Kabel CYKY 5Jx6 ul pod omitkou</t>
  </si>
  <si>
    <t>210810109</t>
  </si>
  <si>
    <t>Kabel CYKY 4Jx25</t>
  </si>
  <si>
    <t>210800547</t>
  </si>
  <si>
    <t>Vodic CY 6 ul pevne</t>
  </si>
  <si>
    <t>210800548</t>
  </si>
  <si>
    <t>Vodic CY 10 ul pevne</t>
  </si>
  <si>
    <t>210800549</t>
  </si>
  <si>
    <t>Vodic CY 16 ul pevne</t>
  </si>
  <si>
    <t>D5</t>
  </si>
  <si>
    <t xml:space="preserve">SPECIF.PSV KABELY </t>
  </si>
  <si>
    <t>34111030</t>
  </si>
  <si>
    <t>Kabel CYKY 3Ox1,5 mm2-</t>
  </si>
  <si>
    <t>1875054958</t>
  </si>
  <si>
    <t>34111032</t>
  </si>
  <si>
    <t>Kabel CYKY 3Jx1,5 mm2-</t>
  </si>
  <si>
    <t>818651569</t>
  </si>
  <si>
    <t>34111038</t>
  </si>
  <si>
    <t>Kabel CYKY 3Jx2,5 mm2-</t>
  </si>
  <si>
    <t>-241556412</t>
  </si>
  <si>
    <t>34111060</t>
  </si>
  <si>
    <t>Kabel CYKY 4Jx1,5 mm2-</t>
  </si>
  <si>
    <t>729625648</t>
  </si>
  <si>
    <t>34111090</t>
  </si>
  <si>
    <t>Kabel CYKY 5Jx1,5 mm2-</t>
  </si>
  <si>
    <t>267093807</t>
  </si>
  <si>
    <t>34111094</t>
  </si>
  <si>
    <t>Kabel CYKY 5Jx2,5 mm2-</t>
  </si>
  <si>
    <t>-1747634141</t>
  </si>
  <si>
    <t>34111073</t>
  </si>
  <si>
    <t>Kabel CYKY 5Jx6 mm2-</t>
  </si>
  <si>
    <t>239758914</t>
  </si>
  <si>
    <t>34111610</t>
  </si>
  <si>
    <t>Kabel CYKY 4Jx25 mm2</t>
  </si>
  <si>
    <t>-1157558587</t>
  </si>
  <si>
    <t>34140966</t>
  </si>
  <si>
    <t>Vodic CY 6 mm2 zelenozluty-</t>
  </si>
  <si>
    <t>1823791981</t>
  </si>
  <si>
    <t>34140967</t>
  </si>
  <si>
    <t>Vodic CY 10 mm2 zelenozluty-</t>
  </si>
  <si>
    <t>-897859504</t>
  </si>
  <si>
    <t>34140968</t>
  </si>
  <si>
    <t>Vodic CY 16 mm2 zelenozluty-</t>
  </si>
  <si>
    <t>-1764130572</t>
  </si>
  <si>
    <t>D6</t>
  </si>
  <si>
    <t>PSV KOMPLETACE</t>
  </si>
  <si>
    <t>210110041</t>
  </si>
  <si>
    <t>Spinac zapusteny jednopol Tango, ABB</t>
  </si>
  <si>
    <t>210110042</t>
  </si>
  <si>
    <t>Spinac zapusteny dvoupol Tango, ABB</t>
  </si>
  <si>
    <t>210110043</t>
  </si>
  <si>
    <t>Spinac zapusteny seriovy Tango, ABB</t>
  </si>
  <si>
    <t>210110045</t>
  </si>
  <si>
    <t>Spinac zapusteny stridavy Tango, ABB</t>
  </si>
  <si>
    <t>2101100031</t>
  </si>
  <si>
    <t>Spinac jednopólový do vlhka Tango, ABB</t>
  </si>
  <si>
    <t>2101100041</t>
  </si>
  <si>
    <t>Spinac stridavy do vlhka Tango, ABB</t>
  </si>
  <si>
    <t>2101100041.1</t>
  </si>
  <si>
    <t>Spinac sériový do vlhka Tango, ABB</t>
  </si>
  <si>
    <t>2101110110</t>
  </si>
  <si>
    <t>Zasuvka zap 2p+Z Tango, ABB</t>
  </si>
  <si>
    <t>2101110211</t>
  </si>
  <si>
    <t>Zasuvka 2p+Z do vlhka Tango, ABB</t>
  </si>
  <si>
    <t>210111104</t>
  </si>
  <si>
    <t>Zasuvka prum 400V Tango, ABB</t>
  </si>
  <si>
    <t>210110082</t>
  </si>
  <si>
    <t>Spinac specialni sporakova Tango, ABB</t>
  </si>
  <si>
    <t>210140431</t>
  </si>
  <si>
    <t>Ovladac pom obv  1tlacitko-Al skrin</t>
  </si>
  <si>
    <t>210140463</t>
  </si>
  <si>
    <t>Ovladac domov.tlacit. Tango, ABB</t>
  </si>
  <si>
    <t>D7</t>
  </si>
  <si>
    <t xml:space="preserve">SPECIF.PSV KOMPLETACE </t>
  </si>
  <si>
    <t>34535850</t>
  </si>
  <si>
    <t>Kryt jednoduchy 3558A-A651B</t>
  </si>
  <si>
    <t>-1809636846</t>
  </si>
  <si>
    <t>34535851</t>
  </si>
  <si>
    <t>Kryt dvojity    3558A-A652B</t>
  </si>
  <si>
    <t>-210239014</t>
  </si>
  <si>
    <t>34535852</t>
  </si>
  <si>
    <t>Kryt pro tlačítko 3558A-A651B</t>
  </si>
  <si>
    <t>2000791847</t>
  </si>
  <si>
    <t>34535853</t>
  </si>
  <si>
    <t>Ramecek jednonásobný 3901A-B10 B</t>
  </si>
  <si>
    <t>22642590</t>
  </si>
  <si>
    <t>34535854</t>
  </si>
  <si>
    <t>Ramecek dvojnasobny 3901A-B20 B</t>
  </si>
  <si>
    <t>976334955</t>
  </si>
  <si>
    <t>34535856</t>
  </si>
  <si>
    <t>Ramecek čtyřnásobný 3901A-B40 R</t>
  </si>
  <si>
    <t>1371310269</t>
  </si>
  <si>
    <t>34535860</t>
  </si>
  <si>
    <t>Spinac jednopolovy p.o. 3559-A01345</t>
  </si>
  <si>
    <t>-1795760807</t>
  </si>
  <si>
    <t>34535861</t>
  </si>
  <si>
    <t>Spinac dvoupolovy p.o. 3559-A02345</t>
  </si>
  <si>
    <t>829180</t>
  </si>
  <si>
    <t>34535862</t>
  </si>
  <si>
    <t>Spinac seriovy p.o. 3559-A05345</t>
  </si>
  <si>
    <t>-1990615327</t>
  </si>
  <si>
    <t>34535863</t>
  </si>
  <si>
    <t>Spinac stridavy p.o. 3559-A06345</t>
  </si>
  <si>
    <t>1220022782</t>
  </si>
  <si>
    <t>34535865</t>
  </si>
  <si>
    <t>Spinac 1/0 p.o. 1413-0-0871</t>
  </si>
  <si>
    <t>1190232083</t>
  </si>
  <si>
    <t>34551366</t>
  </si>
  <si>
    <t>Zasuvka dvojita zapustena bila 5583A-C02357 B</t>
  </si>
  <si>
    <t>-680988947</t>
  </si>
  <si>
    <t>34551441</t>
  </si>
  <si>
    <t>Zasuvka bila jednoducha 5519A-A02357 B</t>
  </si>
  <si>
    <t>662025142</t>
  </si>
  <si>
    <t>34551410</t>
  </si>
  <si>
    <t>Zasuvka jednoducha s PO hnědá 5598A-A2349 R</t>
  </si>
  <si>
    <t>-1446147028</t>
  </si>
  <si>
    <t>34551411</t>
  </si>
  <si>
    <t>Zasuvka jednoducha hnědá (PO) 5519A-A02357</t>
  </si>
  <si>
    <t>416176280</t>
  </si>
  <si>
    <t>34536399</t>
  </si>
  <si>
    <t>Zásuvka 400V 2CMA193115R1000</t>
  </si>
  <si>
    <t>-1441480441</t>
  </si>
  <si>
    <t>34536398</t>
  </si>
  <si>
    <t>Sporak.pripojka s doutnavkou 3425A-0344B</t>
  </si>
  <si>
    <t>354015782</t>
  </si>
  <si>
    <t>35813551</t>
  </si>
  <si>
    <t>Stop tlacitko umistene v proskl. A</t>
  </si>
  <si>
    <t>1051385317</t>
  </si>
  <si>
    <t>D8</t>
  </si>
  <si>
    <t>PSV SVITIDLA</t>
  </si>
  <si>
    <t>211207014</t>
  </si>
  <si>
    <t>Svitidlo montaz</t>
  </si>
  <si>
    <t>D9</t>
  </si>
  <si>
    <t xml:space="preserve">SPECIF.PSV SVITIDLA </t>
  </si>
  <si>
    <t>34880214</t>
  </si>
  <si>
    <t>Svitidlo A 53-201L-2032E, W</t>
  </si>
  <si>
    <t>-1123708474</t>
  </si>
  <si>
    <t>34880215</t>
  </si>
  <si>
    <t>Svitidlo B 124129 Saturn 2D 38W</t>
  </si>
  <si>
    <t>-331651579</t>
  </si>
  <si>
    <t>34880216</t>
  </si>
  <si>
    <t>Svitidlo BN 124129 Saturn 2D 38W s nouzovým modulem</t>
  </si>
  <si>
    <t>1022569111</t>
  </si>
  <si>
    <t>34880217</t>
  </si>
  <si>
    <t>Svitidlo C 884894 Codar 2x58W</t>
  </si>
  <si>
    <t>-821671109</t>
  </si>
  <si>
    <t>34880218</t>
  </si>
  <si>
    <t>Svitidlo D 889837 Codar 2x36W</t>
  </si>
  <si>
    <t>1191123040</t>
  </si>
  <si>
    <t>34880219</t>
  </si>
  <si>
    <t>Svitidlo E CLASSIC ASN PAR 2x36W</t>
  </si>
  <si>
    <t>-583675152</t>
  </si>
  <si>
    <t>34880220</t>
  </si>
  <si>
    <t>Svitidlo F CLASSIC ASN PAR 2x58W</t>
  </si>
  <si>
    <t>361749212</t>
  </si>
  <si>
    <t>34880221</t>
  </si>
  <si>
    <t>Svitidlo G UX-TUBUS 291 POLISHED 2x26W</t>
  </si>
  <si>
    <t>1454295648</t>
  </si>
  <si>
    <t>34880222</t>
  </si>
  <si>
    <t>Svítidlo s pohybovým čidlem u vstupu - poh.čidlo ABB, svítidlo Satpur Technology</t>
  </si>
  <si>
    <t>-2100958826</t>
  </si>
  <si>
    <t>D10</t>
  </si>
  <si>
    <t>PSV HROMOSVOD  OPRAVA</t>
  </si>
  <si>
    <t>210220022</t>
  </si>
  <si>
    <t>Vedeni uzem FeZn d 8,10 mm</t>
  </si>
  <si>
    <t>210220101</t>
  </si>
  <si>
    <t>Vod svod FeZn d10,Al10,Cu8 +podpery</t>
  </si>
  <si>
    <t>210220361</t>
  </si>
  <si>
    <t>Zemnic tycovy,prip,zaraz do 2m</t>
  </si>
  <si>
    <t>2102203010</t>
  </si>
  <si>
    <t>Svorka hromosvodova SS</t>
  </si>
  <si>
    <t>2102203011</t>
  </si>
  <si>
    <t>Svorka hromosvodova SP 1</t>
  </si>
  <si>
    <t>2102203012</t>
  </si>
  <si>
    <t>Svorka hromosvodova SR 03</t>
  </si>
  <si>
    <t>2102203020</t>
  </si>
  <si>
    <t>Svorka hromosvodova SK</t>
  </si>
  <si>
    <t>2102203022</t>
  </si>
  <si>
    <t>Svorka hromosvodova SO</t>
  </si>
  <si>
    <t>2102203023</t>
  </si>
  <si>
    <t>Svorka hromosvodova SJ 01</t>
  </si>
  <si>
    <t>2102203025</t>
  </si>
  <si>
    <t>Svorka hromosvodova SR 02</t>
  </si>
  <si>
    <t>2102203028</t>
  </si>
  <si>
    <t>Svorka hromosvodova ST univerzalni</t>
  </si>
  <si>
    <t>210220372</t>
  </si>
  <si>
    <t>Uhelnik ochran,trubka+drzaky-zed</t>
  </si>
  <si>
    <t>210220391</t>
  </si>
  <si>
    <t>Vodive spoj ochr trubky s vodicem</t>
  </si>
  <si>
    <t>210220401</t>
  </si>
  <si>
    <t>Stitek smalt,um hmota-oznac svodu</t>
  </si>
  <si>
    <t>D11</t>
  </si>
  <si>
    <t xml:space="preserve">SPECIF.PSV HROMOSVOD  OPRAVA </t>
  </si>
  <si>
    <t>-945216633</t>
  </si>
  <si>
    <t>15614225</t>
  </si>
  <si>
    <t>Drat FeZn p 8                    B</t>
  </si>
  <si>
    <t>-1209923657</t>
  </si>
  <si>
    <t>15614230</t>
  </si>
  <si>
    <t>Drat FeZn p 10                   B</t>
  </si>
  <si>
    <t>1361544559</t>
  </si>
  <si>
    <t>35412900</t>
  </si>
  <si>
    <t>Stitek c. ..pro oznac.svodu      B</t>
  </si>
  <si>
    <t>-1798731816</t>
  </si>
  <si>
    <t>35442090</t>
  </si>
  <si>
    <t>Zemnic tyc ZT 20  2000mm/        B</t>
  </si>
  <si>
    <t>1618164746</t>
  </si>
  <si>
    <t>35441425</t>
  </si>
  <si>
    <t>Podpera ved do zdi PV03 250mm    B</t>
  </si>
  <si>
    <t>-1384201787</t>
  </si>
  <si>
    <t>35441540</t>
  </si>
  <si>
    <t>Podpera ved PV23     B</t>
  </si>
  <si>
    <t>1432243671</t>
  </si>
  <si>
    <t>35441830</t>
  </si>
  <si>
    <t>Uhelnik ochr OU vodic d6-12mm/   B</t>
  </si>
  <si>
    <t>1662407648</t>
  </si>
  <si>
    <t>35441840</t>
  </si>
  <si>
    <t>Drzak ochr uhelnik DUz do zdi    B</t>
  </si>
  <si>
    <t>-1618806070</t>
  </si>
  <si>
    <t>35441860</t>
  </si>
  <si>
    <t>Svorka tyc SJ01 d20mm            B</t>
  </si>
  <si>
    <t>727756319</t>
  </si>
  <si>
    <t>35441875</t>
  </si>
  <si>
    <t>Svorka kriz SK vodic     d6-10mm B</t>
  </si>
  <si>
    <t>-1254955932</t>
  </si>
  <si>
    <t>35441885</t>
  </si>
  <si>
    <t>Svorka spoj SS lano      d8-10mm B</t>
  </si>
  <si>
    <t>-1983524893</t>
  </si>
  <si>
    <t>35441895</t>
  </si>
  <si>
    <t>Svorka pripoj SP1        d6-12mm B</t>
  </si>
  <si>
    <t>-602957062</t>
  </si>
  <si>
    <t>35441905</t>
  </si>
  <si>
    <t>Svorka pripoj SO         d6-12mm B</t>
  </si>
  <si>
    <t>-1170914889</t>
  </si>
  <si>
    <t>35441955</t>
  </si>
  <si>
    <t>Svorka vodov ST univerzalni      B</t>
  </si>
  <si>
    <t>2051283964</t>
  </si>
  <si>
    <t>35441986</t>
  </si>
  <si>
    <t>Svorka vodov SR 02 30x4mm pas    B</t>
  </si>
  <si>
    <t>754047193</t>
  </si>
  <si>
    <t>35441996</t>
  </si>
  <si>
    <t>Svorka vodov SR 03   pasek/d6-12 B</t>
  </si>
  <si>
    <t>-2134083018</t>
  </si>
  <si>
    <t>D12</t>
  </si>
  <si>
    <t>PSV ZEMNI PRÁCE - pro případné doplnění zemnících tyčí hromosvodu</t>
  </si>
  <si>
    <t>460150144.</t>
  </si>
  <si>
    <t>Hloubení zapažených i nezapažených kabelových rýh ručně včetně urovnání dna s přemístěním výkopku do vzdálenosti 3 m od okraje jámy nebo naložením na dopravní prostředek šířky 35 cm, hloubky 60 cm, v hornině třídy 4</t>
  </si>
  <si>
    <t>438518490</t>
  </si>
  <si>
    <t>460300006</t>
  </si>
  <si>
    <t>Hutneni zeminy do  20 cm</t>
  </si>
  <si>
    <t>460421001</t>
  </si>
  <si>
    <t>Kabelové lože včetně podsypu, zhutnění a urovnání povrchu z písku nebo štěrkopísku tloušťky 5 cm nad kabel bez zakrytí, šířky do 65 cm</t>
  </si>
  <si>
    <t>-1595335474</t>
  </si>
  <si>
    <t>460560164</t>
  </si>
  <si>
    <t>Zahoz ryhy s  35 cm hl  60 cm  zem4</t>
  </si>
  <si>
    <t>460620014</t>
  </si>
  <si>
    <t>Úprava terenu       zem4</t>
  </si>
  <si>
    <t>D15</t>
  </si>
  <si>
    <t>POPLATEK</t>
  </si>
  <si>
    <t>50435105</t>
  </si>
  <si>
    <t>Poplatek za ekologickou likvidaci</t>
  </si>
  <si>
    <t>50435106</t>
  </si>
  <si>
    <t>50435107</t>
  </si>
  <si>
    <t>D16</t>
  </si>
  <si>
    <t>HL.III-HZS</t>
  </si>
  <si>
    <t>50435101</t>
  </si>
  <si>
    <t>Vypinani site</t>
  </si>
  <si>
    <t>50435102</t>
  </si>
  <si>
    <t>Ucast pracovniku CEZ DISTRIBUCE</t>
  </si>
  <si>
    <t>50435103</t>
  </si>
  <si>
    <t>Koordinace s ostatnimi profesemi</t>
  </si>
  <si>
    <t>50435104</t>
  </si>
  <si>
    <t>Koordinace prace s investorem</t>
  </si>
  <si>
    <t>50435106.1</t>
  </si>
  <si>
    <t>Demontaze</t>
  </si>
  <si>
    <t>50435107.1</t>
  </si>
  <si>
    <t>Kompletacni a dokoncovaci prace</t>
  </si>
  <si>
    <t>50435109</t>
  </si>
  <si>
    <t>Sekani drazek,kapes a prurazu</t>
  </si>
  <si>
    <t>D17</t>
  </si>
  <si>
    <t xml:space="preserve">ROZVADECE  </t>
  </si>
  <si>
    <t>35711779</t>
  </si>
  <si>
    <t>Skrin PS zapustena     DCK Holoubkov</t>
  </si>
  <si>
    <t>1741197611</t>
  </si>
  <si>
    <t>35714511</t>
  </si>
  <si>
    <t>Rozvodnice PS+      DCK Holoubkov</t>
  </si>
  <si>
    <t>422381093</t>
  </si>
  <si>
    <t>35714513</t>
  </si>
  <si>
    <t>Rozvodnice RE+R0      Eaton</t>
  </si>
  <si>
    <t>-718074832</t>
  </si>
  <si>
    <t>35714514</t>
  </si>
  <si>
    <t>Rozvodnice R1      Eaton     BF-O-3/72-C</t>
  </si>
  <si>
    <t>1166661506</t>
  </si>
  <si>
    <t>35714515</t>
  </si>
  <si>
    <t>Rozvodnice R2.1         Eaton      BC-O-2/36-ECO</t>
  </si>
  <si>
    <t>532438695</t>
  </si>
  <si>
    <t>35714516</t>
  </si>
  <si>
    <t>Rozvodnice R2.2      Eaton     BC-O-3/54-ECO</t>
  </si>
  <si>
    <t>-923788951</t>
  </si>
  <si>
    <t>35714517</t>
  </si>
  <si>
    <t>Rozvodnice R3         Eaton     BC-O-2/36-ECO</t>
  </si>
  <si>
    <t>2001012915</t>
  </si>
  <si>
    <t>031 - Plynoinstalace</t>
  </si>
  <si>
    <t>1000 - Ostatní položky-plyn</t>
  </si>
  <si>
    <t>723 - Zdravotechnika - vnitřní plynovod</t>
  </si>
  <si>
    <t>725 - Zdravotechnika - zařizovací předměty</t>
  </si>
  <si>
    <t>1000</t>
  </si>
  <si>
    <t>Ostatní položky-plyn</t>
  </si>
  <si>
    <t>01plo</t>
  </si>
  <si>
    <t>Požární manžeta nebo ucpávka EI30, DN125+montáž</t>
  </si>
  <si>
    <t>kpl</t>
  </si>
  <si>
    <t>-821383802</t>
  </si>
  <si>
    <t>04</t>
  </si>
  <si>
    <t>Revize odvodu spalin</t>
  </si>
  <si>
    <t>-639735159</t>
  </si>
  <si>
    <t>05</t>
  </si>
  <si>
    <t>Revize plynu</t>
  </si>
  <si>
    <t>-531922375</t>
  </si>
  <si>
    <t>06</t>
  </si>
  <si>
    <t>Uvedení do provozu</t>
  </si>
  <si>
    <t>-1699025164</t>
  </si>
  <si>
    <t>08PLo</t>
  </si>
  <si>
    <t>Drobné stavební práce, průrazy (1x d50 mm, 2xd150 mm, 1x d250 mm), začištění</t>
  </si>
  <si>
    <t>652004146</t>
  </si>
  <si>
    <t>723</t>
  </si>
  <si>
    <t>Zdravotechnika - vnitřní plynovod</t>
  </si>
  <si>
    <t>230230016</t>
  </si>
  <si>
    <t>Tlakové zkoušky hlavní vzduchem 0,6 MPa DN 50</t>
  </si>
  <si>
    <t>673023295</t>
  </si>
  <si>
    <t>PSC</t>
  </si>
  <si>
    <t xml:space="preserve">Poznámka k souboru cen:
1. V cenách jsou započteny i náklady na: a) přípravu potrubí k tlakové zkoušce, b) napojení kompresorů, c) zhotovení a montáž přepouštěcích obtoků, d) tlakování potrubí s přepouštěním, e) demontáž přepouštěcích obtoků a tlakových komor, f) provizorní uzavření odzkoušeného úseku. 2. V cenách nejsou započteny náklady na: a) propojení jednotlivých úseků po provedené zkoušce, toto se oceňuje cenami části A20 Montáž plynovodů a plynovodních přípojek. 3. Uvedený tlak v popisech cen -0016 až -0073 je projektovaný tlak plynovodu. </t>
  </si>
  <si>
    <t>230170001</t>
  </si>
  <si>
    <t>Tlakové zkoušky těsnosti potrubí - příprava DN do 40</t>
  </si>
  <si>
    <t>sada</t>
  </si>
  <si>
    <t>230170011</t>
  </si>
  <si>
    <t>Tlakové zkoušky těsnosti potrubí - zkouška DN do 40</t>
  </si>
  <si>
    <t>Upevňovací technika pro potrubí</t>
  </si>
  <si>
    <t>Pomocné ocelové konstrukce</t>
  </si>
  <si>
    <t>723150365</t>
  </si>
  <si>
    <t>Chránička D 38x2,6 mm</t>
  </si>
  <si>
    <t>723150375</t>
  </si>
  <si>
    <t>Chránička D 245x6,3 mm</t>
  </si>
  <si>
    <t>723150803</t>
  </si>
  <si>
    <t>Demontáž potrubí ocelové hladké svařované do D 76</t>
  </si>
  <si>
    <t>723160205</t>
  </si>
  <si>
    <t>Přípojka k plynoměru spojované na závit bez ochozu G 5/4</t>
  </si>
  <si>
    <t>soubor</t>
  </si>
  <si>
    <t xml:space="preserve">Poznámka k souboru cen:
1. V cenách -0204 až -0315 je započten potřebný počet uzavíracích armatur, tvarovek, upevňovacího a těsnicího materiálu. </t>
  </si>
  <si>
    <t>723160335</t>
  </si>
  <si>
    <t>Rozpěrka přípojek plynoměru G 5/4</t>
  </si>
  <si>
    <t>723181024</t>
  </si>
  <si>
    <t>Potrubí měděné tvrdé spojované lisováním DN 25 ZTI</t>
  </si>
  <si>
    <t>723190252</t>
  </si>
  <si>
    <t>Výpustky plynovodní vedení a upevnění DN 20</t>
  </si>
  <si>
    <t xml:space="preserve">Poznámka k souboru cen:
1. Cenami -0201 až -0207 se oceňují přípojky délky do 1,5 m. Přípojky délky přes 1,5 m se oceňují příslušnými cenami potrubí této části, jako rozvod. 2. Cenami -0251 až -0257 se oceňuje vyvedení a upevnění výpustek plynových zařizovacích předmětů a plynovodních výtokových armatur. Cenami nelze oceňovat přípojky ke strojům a zařízením. 3. Cenami -0201 až -0207 nelze oceňovat přípojky k zařizovacím předmětům části A05. 4. V cenách -0201 až -0207 je započteno i vyvedení a upevnění výpustek. </t>
  </si>
  <si>
    <t>723190901</t>
  </si>
  <si>
    <t>Uzavření,otevření plynovodního potrubí při opravě</t>
  </si>
  <si>
    <t xml:space="preserve">Poznámka k souboru cen:
1. Cenami -0901 až -0909 se oceňuje jeden úsek, t.j. potrubí od hlavního uzávěru k plynoměru nebo od plynoměru po uzávěry před zařizovacím předmětem nebo výpustkou. 2. Při uzavírání nebo otevírání se za úsek považuje i potrubí od uzávěru stoupacího potrubí k plynoměru. 3. Pro oceňování účasti dodavatele stavebních prací při úředních tlakových zkouškách oprav a rekonstrukcí rozvodů plynu platí čl. 1311 Všeobecných podmínek části A 03. </t>
  </si>
  <si>
    <t>723190907</t>
  </si>
  <si>
    <t>Odvzdušnění nebo napuštění plynovodního potrubí</t>
  </si>
  <si>
    <t>723190909</t>
  </si>
  <si>
    <t>Zkouška těsnosti potrubí plynovodního</t>
  </si>
  <si>
    <t>723213334</t>
  </si>
  <si>
    <t>Kohout kulový přímý plnoprůtokový s 2x vnitřním závitem PN 42 do 185°C niklovaný 3/4"</t>
  </si>
  <si>
    <t>723213335</t>
  </si>
  <si>
    <t>Kohout kulový přímý plnoprůtokový s 2x vnitřním závitem PN 35 do 185°C niklovaný  1"</t>
  </si>
  <si>
    <t>2000</t>
  </si>
  <si>
    <t>Set - sestava s regulátorem STL/NTL na instalačním H rámu+flexi trubky CATS 1"</t>
  </si>
  <si>
    <t>2001</t>
  </si>
  <si>
    <t>Flexi trubka CATS-SK R 1" - G 3/4", DN20, L=300 mm</t>
  </si>
  <si>
    <t>230120072</t>
  </si>
  <si>
    <t>Značení potrubí smaltovým štítkem upínací páskou</t>
  </si>
  <si>
    <t xml:space="preserve">Poznámka k souboru cen:
1. V cenách -0071 a -0081 je v režijních nákladech započtena i dodávka nerez drátu, upínací pásky a spony se závlačkou. </t>
  </si>
  <si>
    <t>Štítek, tabulka</t>
  </si>
  <si>
    <t>998723201</t>
  </si>
  <si>
    <t>Přesun hmot pro vnitřní plynovod v objektech v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</si>
  <si>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</si>
  <si>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998723293</t>
  </si>
  <si>
    <t>Příplatek k přesunu hmot 723 za zvětšený přesun do 500 m</t>
  </si>
  <si>
    <t>725</t>
  </si>
  <si>
    <t>Zdravotechnika - zařizovací předměty</t>
  </si>
  <si>
    <t>01zp</t>
  </si>
  <si>
    <t>Skříň HUP - z materiálu na bázi plastpolyesterového kompozitu, 500x500x250 mm + podstavec + montáž + demontáž stáv. skříně</t>
  </si>
  <si>
    <t>998725201</t>
  </si>
  <si>
    <t>Přesun hmot pro zařizovací předměty v objektech v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</si>
  <si>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</si>
  <si>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998725202</t>
  </si>
  <si>
    <t>Přesun hmot pro zařizovací předměty v objektech v do 12 m</t>
  </si>
  <si>
    <t>998725293</t>
  </si>
  <si>
    <t>Příplatek k přesunu hmot 725 za zvětšený přesun do 500 m</t>
  </si>
  <si>
    <t>041 - Ústřední vytápění</t>
  </si>
  <si>
    <t>HSV - HSV</t>
  </si>
  <si>
    <t xml:space="preserve">    6 - Úpravy povrchu, podlahy, osazení</t>
  </si>
  <si>
    <t xml:space="preserve">    97 - Prorážení otvorů a ostatní bourací práce</t>
  </si>
  <si>
    <t>PSV - PSV</t>
  </si>
  <si>
    <t xml:space="preserve">    731 - Ústřední vytápění - kotelny</t>
  </si>
  <si>
    <t xml:space="preserve">    732 - Ústřední vytápění - strojovny</t>
  </si>
  <si>
    <t xml:space="preserve">    733 - Ústřední vytápění - potrubí</t>
  </si>
  <si>
    <t xml:space="preserve">    734 - Ústřední vytápění - armatury</t>
  </si>
  <si>
    <t xml:space="preserve">    735 - Ústřední vytápění - otopná tělesa</t>
  </si>
  <si>
    <t>OST - OST</t>
  </si>
  <si>
    <t xml:space="preserve">    O01 - Ostatní</t>
  </si>
  <si>
    <t>Úpravy povrchu, podlahy, osazení</t>
  </si>
  <si>
    <t>Hrubá výplň rýh maltou jakékoli šířky rýhy ve stěnách</t>
  </si>
  <si>
    <t>1194886002</t>
  </si>
  <si>
    <t>612325111</t>
  </si>
  <si>
    <t>Vápenocementová nebo vápenná omítka rýh hladká ve stěnách, šířky rýhy do 150 mm</t>
  </si>
  <si>
    <t>-1818016246</t>
  </si>
  <si>
    <t>St001</t>
  </si>
  <si>
    <t>Drobné stavební práce - vybourání otvorů_strop, zeď vč.zazdívka,omítnutí, malba- do d=120 mm</t>
  </si>
  <si>
    <t>-1746290757</t>
  </si>
  <si>
    <t>Prorážení otvorů a ostatní bourací práce</t>
  </si>
  <si>
    <t>Vysekání rýh ve zdivu cihelném hl 150 mm š 150 mm</t>
  </si>
  <si>
    <t>713463111</t>
  </si>
  <si>
    <t>Montáž izolace tepelné potrubí a ohybů tvarovkami nebo deskami potrubními pouzdry bez povrchové úpravy (izolační materiál ve specifikaci) staženými pozinkovaným drátem potrubí D do 100 mm jednovrstvá</t>
  </si>
  <si>
    <t>1220587254</t>
  </si>
  <si>
    <t>32IT</t>
  </si>
  <si>
    <t>Tepelná izolace tvarovkami s Al folií dle Vyhl.č.193/2007, tl.20mm, d=15mm</t>
  </si>
  <si>
    <t>32aIT</t>
  </si>
  <si>
    <t>Tepelná izolace tvarovkami s Al folií dle Vyhl.č.193/2007, tl.20mm, d=18mm</t>
  </si>
  <si>
    <t>33IT</t>
  </si>
  <si>
    <t>Tepelná izolace tvarovkami s Al folií dle Vyhl.č.193/2007, tl.20mm, d=22mm</t>
  </si>
  <si>
    <t>34IT</t>
  </si>
  <si>
    <t>Tepelná izolace tvarovkami s Al folií dle Vyhl.č.193/2007, tl.25mm, d=28mm</t>
  </si>
  <si>
    <t>35IT</t>
  </si>
  <si>
    <t>Tepelná izolace tvarovkami s Al folií dle Vyhl.č.193/2007, tl.25mm, d=35mm</t>
  </si>
  <si>
    <t>631541380</t>
  </si>
  <si>
    <t>rohož pro technické izolace  tl 60 mm</t>
  </si>
  <si>
    <t>998713201</t>
  </si>
  <si>
    <t>Přesun hmot pro izolace tepelné v objektech v do 6 m</t>
  </si>
  <si>
    <t>998713293</t>
  </si>
  <si>
    <t>Příplatek k přesunu hmot 713 za zvětšený přesun do 500 m</t>
  </si>
  <si>
    <t>731</t>
  </si>
  <si>
    <t>Ústřední vytápění - kotelny</t>
  </si>
  <si>
    <t>731249212</t>
  </si>
  <si>
    <t>Montáž rychlovyhřívacích agregátů na plynná paliva s přípravou TUV</t>
  </si>
  <si>
    <t>731341130</t>
  </si>
  <si>
    <t>Hadice napouštěcí pryžové D 16/23</t>
  </si>
  <si>
    <t>10KO</t>
  </si>
  <si>
    <t>Plynový kotel  kondenzační závěsný BAXI LUNA Platinum HT 1.32, 3,2-32 kW s ekvitermní regulací</t>
  </si>
  <si>
    <t>13KO</t>
  </si>
  <si>
    <t>Odkouření 80/125mm - Trubka 0,5m</t>
  </si>
  <si>
    <t>14KO</t>
  </si>
  <si>
    <t>Odkouření 80/125mm - Trubka 1m</t>
  </si>
  <si>
    <t>15KO</t>
  </si>
  <si>
    <t>Odkouření 80/125mm - Redukce d 60/100 na d 80/125 mm</t>
  </si>
  <si>
    <t>16KO</t>
  </si>
  <si>
    <t>Odkouření 80/125mm - Koleno 90°</t>
  </si>
  <si>
    <t>17KO</t>
  </si>
  <si>
    <t>Odkouření 80/125mm - Revizní T-kus pro montáž do potrubí</t>
  </si>
  <si>
    <t>18KO</t>
  </si>
  <si>
    <t>Odkouření 80/125mm - Revizní koleno 90°</t>
  </si>
  <si>
    <t>19KO</t>
  </si>
  <si>
    <t>Odkouření 80/125mm - Průchodka střechou – šikmá</t>
  </si>
  <si>
    <t>20KO</t>
  </si>
  <si>
    <t>Odkouření 80/125mm - Vertikální komínová koncovka</t>
  </si>
  <si>
    <t>21KO</t>
  </si>
  <si>
    <t>Odkouření 80/125mm - montáž</t>
  </si>
  <si>
    <t>225070818</t>
  </si>
  <si>
    <t>22KO</t>
  </si>
  <si>
    <t>Regulace vytápění-Vnější čidlo + montáž</t>
  </si>
  <si>
    <t>-974624263</t>
  </si>
  <si>
    <t>23KO</t>
  </si>
  <si>
    <t>Regulace vytápění- Ponorná sonda NTC bojleru + montáž</t>
  </si>
  <si>
    <t>-70331101</t>
  </si>
  <si>
    <t>Uvedení kotle do provozu</t>
  </si>
  <si>
    <t>-1411824902</t>
  </si>
  <si>
    <t>998731201</t>
  </si>
  <si>
    <t>Přesun hmot pro kotelny v objektech v do 6 m</t>
  </si>
  <si>
    <t>998731293</t>
  </si>
  <si>
    <t>Příplatek k přesunu hmot 731 za zvětšený přesun do 500 m</t>
  </si>
  <si>
    <t>732</t>
  </si>
  <si>
    <t>Ústřední vytápění - strojovny</t>
  </si>
  <si>
    <t>732219301</t>
  </si>
  <si>
    <t>Montáž ohříváku vody stojatého kombinovaného do 200 litrů</t>
  </si>
  <si>
    <t>732331513</t>
  </si>
  <si>
    <t>Nádoba tlaková expanzní s membránou typ o obsahu 18 litrů/3 bar</t>
  </si>
  <si>
    <t>S006</t>
  </si>
  <si>
    <t>Ohřívač vody 200 l svislý, 1x topná spirála min. 32 kW, vč. tepelné izolace</t>
  </si>
  <si>
    <t>215ST</t>
  </si>
  <si>
    <t>Bezpečnostní uzávěr kulový kohout se zajištěním 3/4"</t>
  </si>
  <si>
    <t>998732201</t>
  </si>
  <si>
    <t>Přesun hmot pro strojovny v objektech v do 6 m</t>
  </si>
  <si>
    <t>998732293</t>
  </si>
  <si>
    <t>Příplatek k přesunu hmot 732 za zvětšený přesun do 500 m</t>
  </si>
  <si>
    <t>733</t>
  </si>
  <si>
    <t>Ústřední vytápění - potrubí</t>
  </si>
  <si>
    <t>733223301</t>
  </si>
  <si>
    <t>Potrubí měděné tvrdé spojované lisováním D15x1</t>
  </si>
  <si>
    <t>733223302</t>
  </si>
  <si>
    <t>Potrubí měděné tvrdé spojované lisováním D18x1</t>
  </si>
  <si>
    <t>733223303</t>
  </si>
  <si>
    <t>Potrubí měděné tvrdé spojované lisováním D22x1</t>
  </si>
  <si>
    <t>733223304</t>
  </si>
  <si>
    <t>Potrubí měděné tvrdé spojované lisováním D 28x1,5</t>
  </si>
  <si>
    <t>733223305</t>
  </si>
  <si>
    <t>Potrubí měděné tvrdé spojované lisováním D35x1,5</t>
  </si>
  <si>
    <t>733291101</t>
  </si>
  <si>
    <t>Zkouška těsnosti potrubí měděné do D 35x1,5</t>
  </si>
  <si>
    <t>Proplach potrubí</t>
  </si>
  <si>
    <t>988083450</t>
  </si>
  <si>
    <t>Pomocné a doplňkové ocelové konstrukce</t>
  </si>
  <si>
    <t>287934247</t>
  </si>
  <si>
    <t>998733201</t>
  </si>
  <si>
    <t>Přesun hmot pro rozvody potrubí v objektech v do 6 m</t>
  </si>
  <si>
    <t>998733293</t>
  </si>
  <si>
    <t>Příplatek k přesunu hmot 733 za zvětšený přesun do 500 m</t>
  </si>
  <si>
    <t>734</t>
  </si>
  <si>
    <t>Ústřední vytápění - armatury</t>
  </si>
  <si>
    <t>734209113</t>
  </si>
  <si>
    <t>Montáž armatury závitové s dvěma závity G 1/2</t>
  </si>
  <si>
    <t>734221682</t>
  </si>
  <si>
    <t>Hlavice termostatická kapalinová, k ovládání termost. ventilů-pro veřejné prostory</t>
  </si>
  <si>
    <t>Montáž termostatické hlavice</t>
  </si>
  <si>
    <t>97518533</t>
  </si>
  <si>
    <t>60AR</t>
  </si>
  <si>
    <t>Radiátorové šroubení pro VK R1/2" přímé</t>
  </si>
  <si>
    <t>61AR</t>
  </si>
  <si>
    <t>Radiátorové šroubení pro VK R1/2" rohové</t>
  </si>
  <si>
    <t>152AR</t>
  </si>
  <si>
    <t>Kompenzační vsuvky 22 mm, H6</t>
  </si>
  <si>
    <t>734251223</t>
  </si>
  <si>
    <t>Ventil závitový pojistný rohový s manometrem 3 bar G 1/2</t>
  </si>
  <si>
    <t>734291112</t>
  </si>
  <si>
    <t>Kohout závitový plnící a vypouštěcí ČSN 137061 PN 10/100°C G 3/8</t>
  </si>
  <si>
    <t>734212113</t>
  </si>
  <si>
    <t>Automatický závitový odvzdušňovač samočinný PN 10 do DN 15</t>
  </si>
  <si>
    <t>734291245</t>
  </si>
  <si>
    <t>Filtr závitový přímý s vnitřními závity PN 16 do 130°C G 1 1/4</t>
  </si>
  <si>
    <t>734292716</t>
  </si>
  <si>
    <t>Kohout závitový kulový přímý chromovaný s páčkou G 1 1/4</t>
  </si>
  <si>
    <t>998734201</t>
  </si>
  <si>
    <t>Přesun hmot pro armatury v objektech v do 6 m</t>
  </si>
  <si>
    <t>998734293</t>
  </si>
  <si>
    <t>Příplatek k přesunu hmot 734 za zvětšený přesun do 500 m</t>
  </si>
  <si>
    <t>735</t>
  </si>
  <si>
    <t>Ústřední vytápění - otopná tělesa</t>
  </si>
  <si>
    <t>901OT</t>
  </si>
  <si>
    <t>Montáž otopných těles deskových</t>
  </si>
  <si>
    <t>-1406562758</t>
  </si>
  <si>
    <t>48401</t>
  </si>
  <si>
    <t>tělesa otopná desková s konvektorovým plechem jednořadá pro soustavy ÚT z uhlíkové oceli tělesa desková otopná ocelová RADIK KLASIK výška 900 mm, hloubka 63 mm typ 11 délka  400 mm</t>
  </si>
  <si>
    <t>1660406090</t>
  </si>
  <si>
    <t>48402</t>
  </si>
  <si>
    <t>1860648883</t>
  </si>
  <si>
    <t>48403</t>
  </si>
  <si>
    <t>1010836561</t>
  </si>
  <si>
    <t>48404</t>
  </si>
  <si>
    <t>720614254</t>
  </si>
  <si>
    <t>48405</t>
  </si>
  <si>
    <t>-1475412096</t>
  </si>
  <si>
    <t>48406</t>
  </si>
  <si>
    <t>434486644</t>
  </si>
  <si>
    <t>48407</t>
  </si>
  <si>
    <t>-2108091332</t>
  </si>
  <si>
    <t>48408</t>
  </si>
  <si>
    <t>166962637</t>
  </si>
  <si>
    <t>48409</t>
  </si>
  <si>
    <t>378101813</t>
  </si>
  <si>
    <t>48410</t>
  </si>
  <si>
    <t>-7291129</t>
  </si>
  <si>
    <t>48411</t>
  </si>
  <si>
    <t>-2041325427</t>
  </si>
  <si>
    <t>48412</t>
  </si>
  <si>
    <t>-776107567</t>
  </si>
  <si>
    <t>48413</t>
  </si>
  <si>
    <t>-512488412</t>
  </si>
  <si>
    <t>48414</t>
  </si>
  <si>
    <t>-1378974575</t>
  </si>
  <si>
    <t>48415</t>
  </si>
  <si>
    <t>431012529</t>
  </si>
  <si>
    <t>48416</t>
  </si>
  <si>
    <t>1145585305</t>
  </si>
  <si>
    <t>48417</t>
  </si>
  <si>
    <t>1943480884</t>
  </si>
  <si>
    <t>735191905</t>
  </si>
  <si>
    <t>Odvzdušnění otopných těles</t>
  </si>
  <si>
    <t>998735201</t>
  </si>
  <si>
    <t>Přesun hmot pro otopná tělesa v objektech v do 6 m</t>
  </si>
  <si>
    <t>998735293</t>
  </si>
  <si>
    <t>Příplatek k přesunu hmot 735 za zvětšený přesun do 500 m</t>
  </si>
  <si>
    <t>783425412</t>
  </si>
  <si>
    <t>Nátěry syntetické potrubí do DN 50 barva dražší lesklý povrch 1x antikorozní, 1x základní, 2x email</t>
  </si>
  <si>
    <t>OST</t>
  </si>
  <si>
    <t>O01</t>
  </si>
  <si>
    <t>Ostatní</t>
  </si>
  <si>
    <t>Uvedení do provozu celého systému - 24 nebo 72 hod</t>
  </si>
  <si>
    <t>2051762294</t>
  </si>
  <si>
    <t>Vypuštění a napuštění systému ÚT vodou</t>
  </si>
  <si>
    <t>-555559633</t>
  </si>
  <si>
    <t>2004</t>
  </si>
  <si>
    <t>Zaregulování topného systému</t>
  </si>
  <si>
    <t>-717788153</t>
  </si>
  <si>
    <t>051 - Zdravotechnika a Vzduchotechnika</t>
  </si>
  <si>
    <t>D2 - ZTI+VZT</t>
  </si>
  <si>
    <t xml:space="preserve">    D1 - D1.4.1 Zdravotně technické instalace</t>
  </si>
  <si>
    <t xml:space="preserve">      725 - Zařizovací předměty</t>
  </si>
  <si>
    <t xml:space="preserve">      721 - Vnitřní kanalizace</t>
  </si>
  <si>
    <t xml:space="preserve">      722 - Vnitřní vodovod</t>
  </si>
  <si>
    <t xml:space="preserve">      D3 - Demontáže zdravotechnických instalací</t>
  </si>
  <si>
    <t xml:space="preserve">      D4 - Opravy zdravotechnických instalací</t>
  </si>
  <si>
    <t xml:space="preserve">    D5 - Vzduchotechnika</t>
  </si>
  <si>
    <t xml:space="preserve">      D6 - Vzduchotechnika</t>
  </si>
  <si>
    <t>ZTI+VZT</t>
  </si>
  <si>
    <t>D1.4.1 Zdravotně technické instalace</t>
  </si>
  <si>
    <t>Zařizovací předměty</t>
  </si>
  <si>
    <t>725 11-2171</t>
  </si>
  <si>
    <t>Kombi klozety keramické s hlubokým splachováním</t>
  </si>
  <si>
    <t>Poznámka k položce:
odpad vodorovný (včetně klozetových sedátek); Dodávka a montáž klozetů pro odkaz WC ve výkr.</t>
  </si>
  <si>
    <t>725 21-1602</t>
  </si>
  <si>
    <t>Umyvadla keramická bez výtokových armatur se zápachovou uzávěrkou</t>
  </si>
  <si>
    <t>Poznámka k položce:
připevněná na stěnu šrouby, bílá bez sloupu 550 mm; Dodávka a montáž umyvadel pro odkaz UM ve výkr.</t>
  </si>
  <si>
    <t>725 21-1705</t>
  </si>
  <si>
    <t>Umývátka keramická bez výtokových armatur se zápachovou uzávěrkou</t>
  </si>
  <si>
    <t>Poznámka k položce:
připevněná na stěnu šrouby, bílá rohová 450 mm; Dodávka a montáž umyvadel pro odkaz Um ve výkr.</t>
  </si>
  <si>
    <t>725 24-1112</t>
  </si>
  <si>
    <t>Sprchové vaničky akrylátové čtvercové 900x900 mm</t>
  </si>
  <si>
    <t>725 24-5103</t>
  </si>
  <si>
    <t>Zástěny sprchové do výšky 2000 mm, dveře jednokřídlové š. 900 mm</t>
  </si>
  <si>
    <t>Poznámka k položce:
Dodávka a montáž sprchových koutů pro odkaz SK ve výkr.</t>
  </si>
  <si>
    <t>725 31-1121</t>
  </si>
  <si>
    <t>Dřezy bez výtokových armatur jednoduché se zápachovou uzávěrkou</t>
  </si>
  <si>
    <t>Poznámka k položce:
nerezové s odkapávací plochou 560x450 mm; Dod.a montáž dřezů do desky kuch.linky - viz.stav.část pro odk.DO výkr.</t>
  </si>
  <si>
    <t>předb.cena</t>
  </si>
  <si>
    <t>Poznámka k položce:
nerezové bez odkapávací plochy pr.450 mm</t>
  </si>
  <si>
    <t>725 31-9111</t>
  </si>
  <si>
    <t>Montáž dřezů ostatních typů</t>
  </si>
  <si>
    <t>Poznámka k položce:
Dod.a montáž dřezů do desky kuch.linky - viz.stav.část pro odk.DO výkr.</t>
  </si>
  <si>
    <t>725 33-1111</t>
  </si>
  <si>
    <t>Výlevky bez výtokových armatur a splachovací nádrže keramické</t>
  </si>
  <si>
    <t>Poznámka k položce:
se sklopnou plastovou mříží 425 mm</t>
  </si>
  <si>
    <t>725 11-1131</t>
  </si>
  <si>
    <t>Splachovače nádržkové plastové vysokopoložené</t>
  </si>
  <si>
    <t>Poznámka k položce:
Dodávka a montáž výlevek se splachovači pro odkaz VL ve výkr.</t>
  </si>
  <si>
    <t>725 81-3111</t>
  </si>
  <si>
    <t>Ventily rohové bez připojovací trubičky nebo flexi hadičky G 1/2</t>
  </si>
  <si>
    <t>725 81-9401</t>
  </si>
  <si>
    <t>Montáž ventilů ostatních typů rohových s připojovací trubičkou G 1/2</t>
  </si>
  <si>
    <t>725 82-1316</t>
  </si>
  <si>
    <t>Baterie dřezové nástěnné pákové s otáčivým plochým ústím</t>
  </si>
  <si>
    <t>Poznámka k položce:
a délkou ramínka 300 mm (pro výlevku); Dodávka a montáž baterií nástěnných pro odkaz VL ve výkr.</t>
  </si>
  <si>
    <t>725 82-1326</t>
  </si>
  <si>
    <t>Baterie dřezové stojánkové pákové s otáčivým plochým ústím</t>
  </si>
  <si>
    <t>Poznámka k položce:
a délkou ramínka 265 mm ; Dodávka a montáž baterií stojánkových pro odkaz DO ve výkr.</t>
  </si>
  <si>
    <t>725 82-2611</t>
  </si>
  <si>
    <t>Baterie umyvadlové stojánkové pákové bez výpusti</t>
  </si>
  <si>
    <t>Poznámka k položce:
Dodávka a montáž baterií stojánkových pro odkaz UM a Um ve výkr.</t>
  </si>
  <si>
    <t>725 84-1333</t>
  </si>
  <si>
    <t>Baterie sprchové podomítkové (zápustné) s přepínačem a pevnou sprchou</t>
  </si>
  <si>
    <t>Poznámka k položce:
Dodávka a montáž baterií podomítkových pro odkaz SK ve výkr.</t>
  </si>
  <si>
    <t>předb.cena.1</t>
  </si>
  <si>
    <t>Kondenzační nálevka pro úkap od pojistných ventilů DN 32/40</t>
  </si>
  <si>
    <t>Poznámka k položce:
Dodávka a montáž sifonů se zápach.uzavírkou pro odkaz ZÚ ve výkr.; HL21</t>
  </si>
  <si>
    <t>725 98-0123</t>
  </si>
  <si>
    <t>Dvířka 30/30 (pro přístup k reviznímu kusu)</t>
  </si>
  <si>
    <t>Poznámka k položce:
Dodávka a montáž dvířek dle výběru do interiéru</t>
  </si>
  <si>
    <t>998 72-5203</t>
  </si>
  <si>
    <t>Přesun hmot pro zařizovací předměty stanovený procentní sazbou z ceny</t>
  </si>
  <si>
    <t>Poznámka k položce:
vodorovná dopravní vzdálenost do 50 m v objektech výšky přes 12 do 24 m</t>
  </si>
  <si>
    <t>998 72-5292</t>
  </si>
  <si>
    <t>Příplatek k cenám za zvětšený přesun přes vymezenou největší</t>
  </si>
  <si>
    <t>Poznámka k položce:
dopravní vzdálenost do 100 m</t>
  </si>
  <si>
    <t>Vnitřní kanalizace</t>
  </si>
  <si>
    <t>721 17-3401</t>
  </si>
  <si>
    <t>Potrubí z plastových trub KG systém (SN4) svodné ležaté DN 100</t>
  </si>
  <si>
    <t>721 17-3402</t>
  </si>
  <si>
    <t>Potrubí z plastových trub KG systém (SN4) svodné ležaté DN 125</t>
  </si>
  <si>
    <t>721 17-3403</t>
  </si>
  <si>
    <t>Potrubí z plastových trub KG systém (SN4) svodné ležaté DN 150</t>
  </si>
  <si>
    <t>Poznámka k položce:
Dodávka a montáž potrubí včetně tvarovek - odboček, redukcí, kolen atd.; Wavin</t>
  </si>
  <si>
    <t>721 17-4024</t>
  </si>
  <si>
    <t>Potrubí z plastových trub HT systém (PPs) odpadní svislé DN 70</t>
  </si>
  <si>
    <t>721 17-4025</t>
  </si>
  <si>
    <t>Potrubí z plastových trub HT systém (PPs) odpadní svislé DN 100</t>
  </si>
  <si>
    <t>721 17-4042</t>
  </si>
  <si>
    <t>Potrubí z plastových trub HT systém (PPs) připojovací DN 40</t>
  </si>
  <si>
    <t>721 17-4043</t>
  </si>
  <si>
    <t>Potrubí z plastových trub HT systém (PPs) připojovací DN 50</t>
  </si>
  <si>
    <t>721 17-4045</t>
  </si>
  <si>
    <t>Potrubí z plastových trub HT systém (PPs) připojovací DN 100</t>
  </si>
  <si>
    <t>Poznámka k položce:
Dodávka a montáž potrubí včetně tvarovek - odboček, kolen, čist.kusů; Wavin</t>
  </si>
  <si>
    <t>721 19-4104</t>
  </si>
  <si>
    <t>Vyvedení a upevnění odpadních výpustek DN 40</t>
  </si>
  <si>
    <t>721 19-4105</t>
  </si>
  <si>
    <t>Vyvedení a upevnění odpadních výpustek DN 50</t>
  </si>
  <si>
    <t>721 19-4105.1</t>
  </si>
  <si>
    <t>Vyvedení a upevnění odpadních výpustek DN 100</t>
  </si>
  <si>
    <t>Poznámka k položce:
Montáž výpustek pro napojení zařizovacích předmětů</t>
  </si>
  <si>
    <t>722 18-1114</t>
  </si>
  <si>
    <t>Ochrana potrubí plstěnými pásy DN 32 a DN 40</t>
  </si>
  <si>
    <t>722 18-1116</t>
  </si>
  <si>
    <t>Ochrana potrubí plstěnými pásy DN 50 a DN 65</t>
  </si>
  <si>
    <t>722 18-1118</t>
  </si>
  <si>
    <t>Ochrana potrubí plstěnými pásy DN 100</t>
  </si>
  <si>
    <t>Poznámka k položce:
Montáž izolace proti rosení</t>
  </si>
  <si>
    <t>721 21-1502</t>
  </si>
  <si>
    <t>Podlahové sklepní vpusti z plastu DN 110 s litinovou mřížkou odtok svislý</t>
  </si>
  <si>
    <t>Poznámka k položce:
Dodávka a montáž vpustích pro odkaz Vp ve výkr.; HL 71G</t>
  </si>
  <si>
    <t>721 27-3152</t>
  </si>
  <si>
    <t>Ventilační hlavice z plastu DN 75</t>
  </si>
  <si>
    <t>Poznámka k položce:
Dodávka a montáž ventilačních hlavic pro odkaz VH ve výkr.; HL 807</t>
  </si>
  <si>
    <t>721 27-3153</t>
  </si>
  <si>
    <t>Ventilační hlavice z plastu DN 110</t>
  </si>
  <si>
    <t>Poznámka k položce:
Dodávka a montáž ventilačních hlavic pro odkaz VH ve výkr.; HL 810</t>
  </si>
  <si>
    <t>721 27-4103</t>
  </si>
  <si>
    <t>Ventily přivzdušňovací odpadních potrubí DN 75/110</t>
  </si>
  <si>
    <t>Poznámka k položce:
Dodávka a montáž přivzdušňovacích ventilů pro odkaz PV ve výkr.; HL 900N</t>
  </si>
  <si>
    <t>předb.cena.2</t>
  </si>
  <si>
    <t>Protipožární trubní ucpávky na prostupech potr.DN 110 přes požární stropy</t>
  </si>
  <si>
    <t>Poznámka k položce:
na protipožární odolnost EI 60</t>
  </si>
  <si>
    <t>721 29-0111</t>
  </si>
  <si>
    <t>Zkouška těsnosti kanalizace v objektech vodou do DN 125</t>
  </si>
  <si>
    <t>721 29-0112</t>
  </si>
  <si>
    <t>Zkouška těsnosti kanalizace v objektech vodou do DN 200</t>
  </si>
  <si>
    <t>Poznámka k položce:
Zkouška těsnosti ležaté kanalizace</t>
  </si>
  <si>
    <t>721 29-0123</t>
  </si>
  <si>
    <t>Zkouška těsnosti kanalizace v objektech kouřem do DN 300</t>
  </si>
  <si>
    <t>Poznámka k položce:
Zkouška těsnosti svislé a šikmé připojovací kanalizace</t>
  </si>
  <si>
    <t>předb.cena.3</t>
  </si>
  <si>
    <t>Uložení kanalizačního potrubí v základech - prostupu základy</t>
  </si>
  <si>
    <t>998 72-1203</t>
  </si>
  <si>
    <t>Přesun hmot pro vnitřní kanalizace stanovený procentní sazbou z ceny</t>
  </si>
  <si>
    <t>998 72-1292</t>
  </si>
  <si>
    <t>722</t>
  </si>
  <si>
    <t>Vnitřní vodovod</t>
  </si>
  <si>
    <t>722 17-4002</t>
  </si>
  <si>
    <t>Potrubí z plastových trubek z polypropylenu (PPR) svařovaných polyfuzně</t>
  </si>
  <si>
    <t>Poznámka k položce:
PN 16 (SDR 7,4) D 20 x 2,8</t>
  </si>
  <si>
    <t>722 17-4003</t>
  </si>
  <si>
    <t>Poznámka k položce:
PN 16 (SDR 7,4) D 25 x 3,5</t>
  </si>
  <si>
    <t>722 17-4004</t>
  </si>
  <si>
    <t>Poznámka k položce:
PN 16 (SDR 7,4) D 32 x 4,4</t>
  </si>
  <si>
    <t>722 17-4004.</t>
  </si>
  <si>
    <t>Poznámka k položce:
PN 16 (SDR 7,4) D 40 x 5,5</t>
  </si>
  <si>
    <t>722 17-4005</t>
  </si>
  <si>
    <t>Poznámka k položce:
PN 16 (SDR 7,4) D 50 x 6,9 ; Dodávka a montáž potrubí včetně tvarovek - fitinků a přechodek; Wavin</t>
  </si>
  <si>
    <t>722181251</t>
  </si>
  <si>
    <t>Ochrana potrubí tepelně izolačními trubicemi z pěnového polyetylenu PE přilepenými v příčných a podélných spojích, tloušťky izolace přes 20 do 25 mm, vnitřního průměru izolace DN do 22 mm</t>
  </si>
  <si>
    <t>1345999623</t>
  </si>
  <si>
    <t>722181252</t>
  </si>
  <si>
    <t>Ochrana potrubí tepelně izolačními trubicemi z pěnového polyetylenu PE přilepenými v příčných a podélných spojích, tloušťky izolace přes 20 do 25 mm, vnitřního průměru izolace DN přes 22 do 42 mm</t>
  </si>
  <si>
    <t>-1819661740</t>
  </si>
  <si>
    <t>722181253</t>
  </si>
  <si>
    <t>Ochrana potrubí tepelně izolačními trubicemi z pěnového polyetylenu PE přilepenými v příčných a podélných spojích, tloušťky izolace přes 20 do 25 mm, vnitřního průměru izolace DN přes 42 do 62mm</t>
  </si>
  <si>
    <t>-824131341</t>
  </si>
  <si>
    <t>722 19-0401</t>
  </si>
  <si>
    <t>Zřízení přípojek na potrubí, vyvedení a upevnění výpustek do DN 25</t>
  </si>
  <si>
    <t>Poznámka k položce:
Montáž přípojek pro napojení baterií a výtokových ventilů</t>
  </si>
  <si>
    <t>722 22-0111</t>
  </si>
  <si>
    <t>Armatury s jedním závitem, nástěnky pro výtokový ventil G 1/2</t>
  </si>
  <si>
    <t>722220121</t>
  </si>
  <si>
    <t>Armatury s jedním závitem nástěnky pro baterii G 1/2</t>
  </si>
  <si>
    <t>pár</t>
  </si>
  <si>
    <t>1047414424</t>
  </si>
  <si>
    <t>722 23-1075</t>
  </si>
  <si>
    <t>Ventily zpětné PN 10 do 110 °C G 5/4</t>
  </si>
  <si>
    <t>722 23-1076</t>
  </si>
  <si>
    <t>Ventily zpětné PN 10 do 110 °C G 6/4</t>
  </si>
  <si>
    <t>722 23-1211</t>
  </si>
  <si>
    <t>Ventily pojistné k boileru PN 10 do 100 °C G 1/2</t>
  </si>
  <si>
    <t>předb.cena.4</t>
  </si>
  <si>
    <t>Expanzní nádoby tlakové s membránou PN 10 obsah 18 l, na SV</t>
  </si>
  <si>
    <t>Poznámka k položce:
s průtočnou armaturou a konzolou ; Dodávka a montáž expanzní nádoby na studenou vodu; Reflex</t>
  </si>
  <si>
    <t>722 26-2221</t>
  </si>
  <si>
    <t>Vodoměry na vodu do 40°C závitové horizontální jednovtokové suchoběžné</t>
  </si>
  <si>
    <t>Poznámka k položce:
G 1/2 x 80 mm Qn 1,5; Dodávka a montáž vodoměrů na studenou vodu před skupinu zařiz.předm.</t>
  </si>
  <si>
    <t>722 26-3201</t>
  </si>
  <si>
    <t>Vodoměry na vodu do 100°C závitové horizontální jednovtokové suchoběžné</t>
  </si>
  <si>
    <t>předb.cena.5</t>
  </si>
  <si>
    <t>Vodoměry na vodu do 40°C závitové horizontální vícevtokové mokroběžné</t>
  </si>
  <si>
    <t>Poznámka k položce:
G 1 x 260 mm Qn 3,5; Dodávka a montáž vodoměru na studenou vodu před zásobník TV</t>
  </si>
  <si>
    <t>732 42-1341</t>
  </si>
  <si>
    <t>Čerpadla oběhová (do potrubí) mokroběžná DN 20</t>
  </si>
  <si>
    <t>Poznámka k položce:
do 0,7 m3/h výtlak do 1,2 m, rozteč 110 mm; Dodávka a montáž cirkulačního čerpadla; Grundfos</t>
  </si>
  <si>
    <t>734 29-1123</t>
  </si>
  <si>
    <t>Kohouty plnící a vypouštěcí závitové PN 10 do 110 °C  G 1/2</t>
  </si>
  <si>
    <t>Poznámka k položce:
Dodávka a montáž vypouštěcích kohoutů na potrubí</t>
  </si>
  <si>
    <t>734 29-1243</t>
  </si>
  <si>
    <t>Filtry závitové PN 16 do 130 °C  G 3/4</t>
  </si>
  <si>
    <t>734 29-1246</t>
  </si>
  <si>
    <t>Filtry závitové PN 16 do 130 °C  G 6/4</t>
  </si>
  <si>
    <t>předb.cena.6</t>
  </si>
  <si>
    <t>Tlakoměry včetně příslušenství 0-16 bar</t>
  </si>
  <si>
    <t>Poznámka k položce:
Dodávka a montáž tlakoměru Na SV k zásobníku teplé vody</t>
  </si>
  <si>
    <t>722 23-2043</t>
  </si>
  <si>
    <t>Armatury se dvěma závity, kulové kohouty PN 42 do 185 °C přímé</t>
  </si>
  <si>
    <t>Poznámka k položce:
vnitřní závit G 1/2</t>
  </si>
  <si>
    <t>722 23-2044</t>
  </si>
  <si>
    <t>Poznámka k položce:
vnitřní závit G 3/4</t>
  </si>
  <si>
    <t>722 23-2045</t>
  </si>
  <si>
    <t>Poznámka k položce:
vnitřní závit G 1</t>
  </si>
  <si>
    <t>722 23-2046</t>
  </si>
  <si>
    <t>Poznámka k položce:
vnitřní závit G 5/4</t>
  </si>
  <si>
    <t>722 23-2047</t>
  </si>
  <si>
    <t>Poznámka k položce:
vnitřní závit G 6/4; Dodávka a montáž uzavíracích kohoutů na potrubí</t>
  </si>
  <si>
    <t>předb.cena.7</t>
  </si>
  <si>
    <t>Sestava pro napouštění a doplňování do systému ÚT včetně úpravy vody</t>
  </si>
  <si>
    <t>722 29-0226</t>
  </si>
  <si>
    <t>Zkoušky těsnosti vodovodního potrubí do DN 50</t>
  </si>
  <si>
    <t>722 29-0234</t>
  </si>
  <si>
    <t>Proplach a desinfekce vodovodního potrubí do DN 80</t>
  </si>
  <si>
    <t>998 72-2203</t>
  </si>
  <si>
    <t>Přesun hmot pro vnitřní vodovod stanovený procentní sazbou z ceny</t>
  </si>
  <si>
    <t>998 72-2292</t>
  </si>
  <si>
    <t>Demontáže zdravotechnických instalací</t>
  </si>
  <si>
    <t>721 14-0806</t>
  </si>
  <si>
    <t>Demontáž potrubí z litinových trub odpadních nebo dešťových</t>
  </si>
  <si>
    <t>Poznámka k položce:
přes 100 do DN 200</t>
  </si>
  <si>
    <t>721171803</t>
  </si>
  <si>
    <t>Demontáž potrubí z novodurových trub odpadních nebo připojovacích do D 75</t>
  </si>
  <si>
    <t>-333804462</t>
  </si>
  <si>
    <t>721171808</t>
  </si>
  <si>
    <t>Demontáž potrubí z novodurových trub odpadních nebo připojovacích přes 75 do D 114</t>
  </si>
  <si>
    <t>1047254160</t>
  </si>
  <si>
    <t>722 13-0801</t>
  </si>
  <si>
    <t>Demontáž potrubí z ocelových trubek pozinkovaných závitových do DN 25</t>
  </si>
  <si>
    <t>722 13-0831</t>
  </si>
  <si>
    <t>Demontáž tvarovek, nástěnek</t>
  </si>
  <si>
    <t>722181812</t>
  </si>
  <si>
    <t>Demontáž plstěných pásů z trub do D 50</t>
  </si>
  <si>
    <t>-1130910640</t>
  </si>
  <si>
    <t>722181817</t>
  </si>
  <si>
    <t>Demontáž plstěných pásů z trub přes 50 do D 150</t>
  </si>
  <si>
    <t>384531934</t>
  </si>
  <si>
    <t>722 22-0851</t>
  </si>
  <si>
    <t>Demontáž armatur závitových s jedním závitem do G 3/4</t>
  </si>
  <si>
    <t>722 22-0861</t>
  </si>
  <si>
    <t>Demontáž armatur závitových se dvěma závity do G 3/4</t>
  </si>
  <si>
    <t>725110811</t>
  </si>
  <si>
    <t>Demontáž klozetů splachovacích s nádrží nebo tlakovým splachovačem</t>
  </si>
  <si>
    <t>1111254669</t>
  </si>
  <si>
    <t>725210821</t>
  </si>
  <si>
    <t>Demontáž umyvadel bez výtokových armatur umyvadel</t>
  </si>
  <si>
    <t>2109475190</t>
  </si>
  <si>
    <t>725310823</t>
  </si>
  <si>
    <t>Demontáž dřezů jednodílných bez výtokových armatur vestavěných v kuchyňských sestavách</t>
  </si>
  <si>
    <t>1009997584</t>
  </si>
  <si>
    <t>725820801</t>
  </si>
  <si>
    <t>Demontáž baterií nástěnných do G 3/4</t>
  </si>
  <si>
    <t>-821988947</t>
  </si>
  <si>
    <t>725860811</t>
  </si>
  <si>
    <t>Demontáž zápachových uzávěrek pro zařizovací předměty jednoduchých</t>
  </si>
  <si>
    <t>1927279286</t>
  </si>
  <si>
    <t>725 59-0813</t>
  </si>
  <si>
    <t>Vnitrostaveništní přemístění vybouraných (demontovaných) hmot</t>
  </si>
  <si>
    <t>Poznámka k položce:
vodorovně do 100 m v objektech výšky přes 12 do 24 m</t>
  </si>
  <si>
    <t>Opravy zdravotechnických instalací</t>
  </si>
  <si>
    <t>721 11-0963</t>
  </si>
  <si>
    <t>Opravy odpadního potrubí kameninového,</t>
  </si>
  <si>
    <t>Poznámka k položce:
propojení dosavadního potrubí DN 150</t>
  </si>
  <si>
    <t>722 19-0901</t>
  </si>
  <si>
    <t>Oprava ostatní, uzavření nebo otevření vodovodního potrubí při opravách</t>
  </si>
  <si>
    <t>Poznámka k položce:
včetně vypuštění a napuštění</t>
  </si>
  <si>
    <t>předb.cena.8</t>
  </si>
  <si>
    <t>Oprava - repase stávající kanalizační šachtice včetně poklopu</t>
  </si>
  <si>
    <t>Vzduchotechnika</t>
  </si>
  <si>
    <t>předb.cena.9.</t>
  </si>
  <si>
    <t>Malý ventilátor axiální určený pro nástěnnou (i podstropní montáž)</t>
  </si>
  <si>
    <t>Poznámka k položce:
s časovým doběhem a hygrostatem, se zpětnou klapkou, ; vhodný pro umístění do umýváren s vlhkým prostředím,; pro krátké vzduchovody s vyústěním na fasádu anebo nad strop (střechu)</t>
  </si>
  <si>
    <t>předb.cena.10</t>
  </si>
  <si>
    <t>Potrubí kruhové Spiro pr. 125 mm</t>
  </si>
  <si>
    <t>Pol7</t>
  </si>
  <si>
    <t>Přetlaková klapka - plastová žaluzie nástěnná na potrubí pr. 125 mm</t>
  </si>
  <si>
    <t>Poznámka k položce:
Dodávka kompletu VZT zařízení viz odkaz 1.01 ve výkr.; Elektrodesign Silent 200</t>
  </si>
  <si>
    <t>předb.cena.11</t>
  </si>
  <si>
    <t>Malý ventilátor axiální určený pro podstropní (i nástěnnou) montáž</t>
  </si>
  <si>
    <t>Poznámka k položce:
s časovým doběhem a hygrostatem, se zpětnou klapkou, ; vhodný pro umístění do umýváren s vlhkým prostředím,; pro krátké vzduchovody s vyústěním nad střechu (strop)</t>
  </si>
  <si>
    <t>Pol9</t>
  </si>
  <si>
    <t>Střešní ventilační (výfuková) hlavice na potrubí pr. 125 mm</t>
  </si>
  <si>
    <t>Poznámka k položce:
Dodávka kompletu VZT zařízení viz odkaz 1.02 ve výkr.; Elektrodesign Silent 200</t>
  </si>
  <si>
    <t>předb.cena.9</t>
  </si>
  <si>
    <t>předb.cena.12</t>
  </si>
  <si>
    <t>Potrubí kruhové Spiro pr. 160 mm</t>
  </si>
  <si>
    <t>Pol11</t>
  </si>
  <si>
    <t>Přetlaková klapka - plastová žaluzie nástěnná na potrubí pr. 150 mm</t>
  </si>
  <si>
    <t>Poznámka k položce:
Dodávka kompletu VZT zařízení viz odkaz 2.01 ve výkr.</t>
  </si>
  <si>
    <t>předb.cena.13</t>
  </si>
  <si>
    <t>Odsavač par vestavný zásuvný model do kuchyňské linky nerez</t>
  </si>
  <si>
    <t>Poznámka k položce:
s horním odtahem, zpětnou klapkou, filtry proti mastnotám; 3 rychlosti, min.250 m3/hod, 64 dBA</t>
  </si>
  <si>
    <t>Pol12</t>
  </si>
  <si>
    <t>Oblouk Spiro segmentový 90°</t>
  </si>
  <si>
    <t>Poznámka k položce:
Dodávka kompletu VZT zařízení viz odkaz 3.01 a 3.02 ve výkr.; odsavač MORA, potr.Elektrodesign</t>
  </si>
  <si>
    <t>Pol13</t>
  </si>
  <si>
    <t>Montáž zařízení VZT včetně montážního materiálu, dopravného na stavbu</t>
  </si>
  <si>
    <t>Poznámka k položce:
a uvedení do provozu; Součástí řešení profese zdravotnětechnických instalací a vzduchotechniky; nejsou stavební práce HSV (zemní práce, bourací práce, stav.úpravy).</t>
  </si>
  <si>
    <t>061 - Elektro slaboproud</t>
  </si>
  <si>
    <t>D1 - SLABOPROUDÉ ROZVODY</t>
  </si>
  <si>
    <t xml:space="preserve">    D2 - PSV SLABOPROUD - DATOVÉ SÍTĚ</t>
  </si>
  <si>
    <t xml:space="preserve">    D3 - SPECIF.PSV  SLABOPROUD - DATOVÉ SÍTĚ</t>
  </si>
  <si>
    <t xml:space="preserve">    D4 - PSV EL. VRÁTNÝ - DOMÁCÍ TELEFON</t>
  </si>
  <si>
    <t xml:space="preserve">    D5 - SPECIFIKACE PSV DOMÁCÍ TELEFON</t>
  </si>
  <si>
    <t xml:space="preserve">    D6 - PSV ELEKTRONICKÝ ZABEZPEČOVACÍ SYSTÉM - EZS</t>
  </si>
  <si>
    <t xml:space="preserve">    D7 - SPECIF.PSV EZS</t>
  </si>
  <si>
    <t xml:space="preserve">    D8 - PSV - KAMEROVÝ SYSTÉM</t>
  </si>
  <si>
    <t xml:space="preserve">    D9 - SPECIF.PSV - KAMEROVÝ SYSTÉM</t>
  </si>
  <si>
    <t xml:space="preserve">    D10 - HL.III-HZS</t>
  </si>
  <si>
    <t xml:space="preserve">    D11 - POPLATEK</t>
  </si>
  <si>
    <t>SLABOPROUDÉ ROZVODY</t>
  </si>
  <si>
    <t>Měření datových sítí vč. protokolu</t>
  </si>
  <si>
    <t>38010003</t>
  </si>
  <si>
    <t>Spoluprace s technikem sítí</t>
  </si>
  <si>
    <t>PSV SLABOPROUD - DATOVÉ SÍTĚ</t>
  </si>
  <si>
    <t>Pol2</t>
  </si>
  <si>
    <t>Trubka ochranna 20mm monoflex</t>
  </si>
  <si>
    <t>Pol14</t>
  </si>
  <si>
    <t>Krabice p.68 pristrojova p.o.</t>
  </si>
  <si>
    <t>Pol15</t>
  </si>
  <si>
    <t>Montaz rozvodnic RACK 300x300x100</t>
  </si>
  <si>
    <t>Pol16</t>
  </si>
  <si>
    <t>Datová dvoj zásuvka 2xRJ45/CAT 6a</t>
  </si>
  <si>
    <t>Pol17</t>
  </si>
  <si>
    <t>Metalické konektory CAT 6A</t>
  </si>
  <si>
    <t>Pol18</t>
  </si>
  <si>
    <t>Kabel LSOH CAT 6A</t>
  </si>
  <si>
    <t>Pol19</t>
  </si>
  <si>
    <t>Router 2/6 portů, Wi-Fi</t>
  </si>
  <si>
    <t>SPECIF.PSV  SLABOPROUD - DATOVÉ SÍTĚ</t>
  </si>
  <si>
    <t>Pol20</t>
  </si>
  <si>
    <t>Trubka ochranna PVC 20mm</t>
  </si>
  <si>
    <t>Pol21</t>
  </si>
  <si>
    <t>Pol22</t>
  </si>
  <si>
    <t>RACK rozvodnice 300x300x100</t>
  </si>
  <si>
    <t>Pol23</t>
  </si>
  <si>
    <t>Pol24</t>
  </si>
  <si>
    <t>Pol25</t>
  </si>
  <si>
    <t>Pol26</t>
  </si>
  <si>
    <t>Pol27</t>
  </si>
  <si>
    <t>Hmozdinka 8</t>
  </si>
  <si>
    <t>Pol28</t>
  </si>
  <si>
    <t>Sadra</t>
  </si>
  <si>
    <t>PSV EL. VRÁTNÝ - DOMÁCÍ TELEFON</t>
  </si>
  <si>
    <t>Pol29</t>
  </si>
  <si>
    <t>Tablo kompletní 6 tlačítek dvouvodičový systém</t>
  </si>
  <si>
    <t>Pol30</t>
  </si>
  <si>
    <t>Domácí telefon DUO +, bílý, dvouvod. systém</t>
  </si>
  <si>
    <t>Pol31</t>
  </si>
  <si>
    <t>Zdroj 230V/15V, relé NO, 121717</t>
  </si>
  <si>
    <t>Pol32</t>
  </si>
  <si>
    <t>El. zámek 15V</t>
  </si>
  <si>
    <t>Pol33</t>
  </si>
  <si>
    <t>Kabel LYS 2x0,5mm2</t>
  </si>
  <si>
    <t>Pol34</t>
  </si>
  <si>
    <t>Kabel JYSTY 3x2x0,8</t>
  </si>
  <si>
    <t>Pol35</t>
  </si>
  <si>
    <t>Kabel JYSTY 2x2x0,8</t>
  </si>
  <si>
    <t>Pol36</t>
  </si>
  <si>
    <t>Zvonkové tlačítko velkoplošné</t>
  </si>
  <si>
    <t>Pol37</t>
  </si>
  <si>
    <t>SPECIFIKACE PSV DOMÁCÍ TELEFON</t>
  </si>
  <si>
    <t>Pol38</t>
  </si>
  <si>
    <t>Pol39</t>
  </si>
  <si>
    <t>Pol40</t>
  </si>
  <si>
    <t>Pol41</t>
  </si>
  <si>
    <t>Pol42</t>
  </si>
  <si>
    <t>Pol43</t>
  </si>
  <si>
    <t>Pol44</t>
  </si>
  <si>
    <t>Pol45</t>
  </si>
  <si>
    <t>PSV ELEKTRONICKÝ ZABEZPEČOVACÍ SYSTÉM - EZS</t>
  </si>
  <si>
    <t>Pol46</t>
  </si>
  <si>
    <t>- viz technická data v projektové dokumentaci</t>
  </si>
  <si>
    <t>Pol47</t>
  </si>
  <si>
    <t>PIR  QUAD senzor, BUS, 12m/110ST.</t>
  </si>
  <si>
    <t>Pol48</t>
  </si>
  <si>
    <t>bus svěrnice</t>
  </si>
  <si>
    <t>Pol50</t>
  </si>
  <si>
    <t>data projektová dokumentace</t>
  </si>
  <si>
    <t>Pol51</t>
  </si>
  <si>
    <t>Magnetický kontakt</t>
  </si>
  <si>
    <t>Pol52</t>
  </si>
  <si>
    <t>Expander pro 8 smyček</t>
  </si>
  <si>
    <t>Pol53</t>
  </si>
  <si>
    <t>Venkovní zálohovaná siréna 120dB</t>
  </si>
  <si>
    <t>Pol54</t>
  </si>
  <si>
    <t>Ocelový kryt ústředny vč. zdroje a tamperu</t>
  </si>
  <si>
    <t>Pol55</t>
  </si>
  <si>
    <t>Ocelový kryt klávesnice a tamperu</t>
  </si>
  <si>
    <t>Pol56</t>
  </si>
  <si>
    <t>Klávesnice LCD displej</t>
  </si>
  <si>
    <t>Pol57</t>
  </si>
  <si>
    <t>Aku zdroj ústředny 12V/18Ah</t>
  </si>
  <si>
    <t>Pol58</t>
  </si>
  <si>
    <t>Kabel EZS VD 6/0,5</t>
  </si>
  <si>
    <t>Pol71</t>
  </si>
  <si>
    <t>Trubka ochranna 16mm monoflex</t>
  </si>
  <si>
    <t>Pol72</t>
  </si>
  <si>
    <t>Programování</t>
  </si>
  <si>
    <t>SPECIF.PSV EZS</t>
  </si>
  <si>
    <t>Pol59</t>
  </si>
  <si>
    <t>Pol60</t>
  </si>
  <si>
    <t>Pol61</t>
  </si>
  <si>
    <t>Pol62</t>
  </si>
  <si>
    <t>Pol63</t>
  </si>
  <si>
    <t>viz - tech. data projektová dokumentace</t>
  </si>
  <si>
    <t>Pol64</t>
  </si>
  <si>
    <t>Pol65</t>
  </si>
  <si>
    <t>Pol66</t>
  </si>
  <si>
    <t>Pol67</t>
  </si>
  <si>
    <t>Pol68</t>
  </si>
  <si>
    <t>Pol69</t>
  </si>
  <si>
    <t>Pol70</t>
  </si>
  <si>
    <t>PSV - KAMEROVÝ SYSTÉM</t>
  </si>
  <si>
    <t>Pol73</t>
  </si>
  <si>
    <t>Kamera  3 megapixel, 1/3" progresive scan</t>
  </si>
  <si>
    <t>Pol74</t>
  </si>
  <si>
    <t>4 - kanálový síťový videorekordér</t>
  </si>
  <si>
    <t>Pol75</t>
  </si>
  <si>
    <t>HDD bez šuplíku - instalace do stávajícího PC</t>
  </si>
  <si>
    <t>Pol85</t>
  </si>
  <si>
    <t>Kabel UTP CAT 5e</t>
  </si>
  <si>
    <t>Pol86</t>
  </si>
  <si>
    <t>SPECIF.PSV - KAMEROVÝ SYSTÉM</t>
  </si>
  <si>
    <t>Pol76</t>
  </si>
  <si>
    <t>technická data viz projektová dokumentace</t>
  </si>
  <si>
    <t>Pol77</t>
  </si>
  <si>
    <t>Pol78</t>
  </si>
  <si>
    <t>Pol79</t>
  </si>
  <si>
    <t>Pol80</t>
  </si>
  <si>
    <t>Pol81</t>
  </si>
  <si>
    <t>Pol82</t>
  </si>
  <si>
    <t>Nespecifikovane montaze</t>
  </si>
  <si>
    <t>Pol83</t>
  </si>
  <si>
    <t>Pol84</t>
  </si>
  <si>
    <t>Zához drážek, kapes a průrazů vč. materiálu</t>
  </si>
  <si>
    <t>pc.8</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</si>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</sst>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lignment/>
      <protection locked="0"/>
    </xf>
    <xf numFmtId="0" fontId="0" fillId="0" borderId="0">
      <alignment/>
      <protection locked="0"/>
    </xf>
  </cellStyleXfs>
  <cellXfs count="39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lignment horizontal="left" vertical="center"/>
    </xf>
    <xf numFmtId="0" fontId="0" fillId="2" borderId="0" xfId="0" applyFill="1"/>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6" fillId="0" borderId="18"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0" fontId="4" fillId="0" borderId="0" xfId="0" applyFont="1" applyAlignment="1" applyProtection="1">
      <alignment horizontal="center" vertical="center"/>
      <protection/>
    </xf>
    <xf numFmtId="4" fontId="20" fillId="0" borderId="16"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16"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8" fillId="0" borderId="0" xfId="0" applyFont="1" applyBorder="1" applyAlignment="1" applyProtection="1">
      <alignment horizontal="left"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7"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8"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1" fillId="0" borderId="0" xfId="0" applyNumberFormat="1" applyFont="1" applyAlignment="1" applyProtection="1">
      <alignment/>
      <protection/>
    </xf>
    <xf numFmtId="166" fontId="29" fillId="0" borderId="13" xfId="0" applyNumberFormat="1" applyFont="1" applyBorder="1" applyAlignment="1" applyProtection="1">
      <alignment/>
      <protection/>
    </xf>
    <xf numFmtId="166" fontId="29" fillId="0" borderId="14" xfId="0" applyNumberFormat="1" applyFont="1" applyBorder="1" applyAlignment="1" applyProtection="1">
      <alignment/>
      <protection/>
    </xf>
    <xf numFmtId="4" fontId="30"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1"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1"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2" fillId="0" borderId="27" xfId="0" applyFont="1" applyBorder="1" applyAlignment="1" applyProtection="1">
      <alignment horizontal="center" vertical="center"/>
      <protection/>
    </xf>
    <xf numFmtId="49" fontId="32" fillId="0" borderId="27" xfId="0" applyNumberFormat="1" applyFont="1" applyBorder="1" applyAlignment="1" applyProtection="1">
      <alignment horizontal="left" vertical="center" wrapText="1"/>
      <protection/>
    </xf>
    <xf numFmtId="0" fontId="32" fillId="0" borderId="27" xfId="0" applyFont="1" applyBorder="1" applyAlignment="1" applyProtection="1">
      <alignment horizontal="left" vertical="center" wrapText="1"/>
      <protection/>
    </xf>
    <xf numFmtId="0" fontId="32" fillId="0" borderId="27" xfId="0" applyFont="1" applyBorder="1" applyAlignment="1" applyProtection="1">
      <alignment horizontal="center" vertical="center" wrapText="1"/>
      <protection/>
    </xf>
    <xf numFmtId="167" fontId="32" fillId="0" borderId="27" xfId="0" applyNumberFormat="1" applyFont="1" applyBorder="1" applyAlignment="1" applyProtection="1">
      <alignment vertical="center"/>
      <protection/>
    </xf>
    <xf numFmtId="4" fontId="32" fillId="3" borderId="27" xfId="0" applyNumberFormat="1" applyFont="1" applyFill="1" applyBorder="1" applyAlignment="1" applyProtection="1">
      <alignment vertical="center"/>
      <protection locked="0"/>
    </xf>
    <xf numFmtId="4" fontId="32" fillId="0" borderId="27" xfId="0" applyNumberFormat="1" applyFont="1" applyBorder="1" applyAlignment="1" applyProtection="1">
      <alignment vertical="center"/>
      <protection/>
    </xf>
    <xf numFmtId="0" fontId="32" fillId="0" borderId="4" xfId="0" applyFont="1" applyBorder="1" applyAlignment="1">
      <alignment vertical="center"/>
    </xf>
    <xf numFmtId="0" fontId="32" fillId="3" borderId="27"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33" fillId="0" borderId="0" xfId="0" applyFont="1" applyBorder="1" applyAlignment="1" applyProtection="1">
      <alignment vertical="center" wrapText="1"/>
      <protection/>
    </xf>
    <xf numFmtId="0" fontId="33" fillId="0" borderId="0" xfId="0" applyFont="1" applyAlignment="1" applyProtection="1">
      <alignment vertical="center"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2" fillId="0" borderId="23" xfId="0" applyFont="1" applyBorder="1" applyAlignment="1" applyProtection="1">
      <alignment horizontal="center"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34" fillId="2" borderId="0" xfId="20" applyFill="1" applyAlignment="1" applyProtection="1">
      <alignment/>
      <protection/>
    </xf>
    <xf numFmtId="0" fontId="35" fillId="0" borderId="0" xfId="20" applyFont="1" applyAlignment="1" applyProtection="1">
      <alignment horizontal="center" vertical="center"/>
      <protection/>
    </xf>
    <xf numFmtId="0" fontId="36" fillId="2" borderId="0" xfId="0" applyFont="1" applyFill="1" applyAlignment="1">
      <alignment horizontal="left" vertical="center"/>
    </xf>
    <xf numFmtId="0" fontId="37" fillId="2" borderId="0" xfId="0" applyFont="1" applyFill="1" applyAlignment="1">
      <alignment vertical="center"/>
    </xf>
    <xf numFmtId="0" fontId="38" fillId="2" borderId="0" xfId="20" applyFont="1" applyFill="1" applyAlignment="1" applyProtection="1">
      <alignment vertical="center"/>
      <protection/>
    </xf>
    <xf numFmtId="0" fontId="12" fillId="2" borderId="0" xfId="0" applyFont="1" applyFill="1" applyAlignment="1" applyProtection="1">
      <alignment horizontal="left" vertical="center"/>
      <protection/>
    </xf>
    <xf numFmtId="0" fontId="37" fillId="2" borderId="0" xfId="0" applyFont="1" applyFill="1" applyAlignment="1" applyProtection="1">
      <alignment vertical="center"/>
      <protection/>
    </xf>
    <xf numFmtId="0" fontId="36" fillId="2" borderId="0" xfId="0" applyFont="1" applyFill="1" applyAlignment="1" applyProtection="1">
      <alignment horizontal="left" vertical="center"/>
      <protection/>
    </xf>
    <xf numFmtId="0" fontId="37"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0" fillId="0" borderId="32" xfId="21" applyFont="1" applyBorder="1" applyAlignment="1" applyProtection="1">
      <alignment vertical="center" wrapText="1"/>
      <protection locked="0"/>
    </xf>
    <xf numFmtId="0" fontId="25"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vertical="center" wrapText="1"/>
      <protection locked="0"/>
    </xf>
    <xf numFmtId="0" fontId="0" fillId="0" borderId="33" xfId="21" applyFont="1" applyBorder="1" applyAlignment="1" applyProtection="1">
      <alignment vertical="center" wrapText="1"/>
      <protection locked="0"/>
    </xf>
    <xf numFmtId="0" fontId="37" fillId="0" borderId="34"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0" fillId="0" borderId="32" xfId="21" applyFont="1" applyBorder="1" applyAlignment="1" applyProtection="1">
      <alignment horizontal="left" vertical="center"/>
      <protection locked="0"/>
    </xf>
    <xf numFmtId="0" fontId="25"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5" fillId="0" borderId="34" xfId="21" applyFont="1" applyBorder="1" applyAlignment="1" applyProtection="1">
      <alignment horizontal="left" vertical="center"/>
      <protection locked="0"/>
    </xf>
    <xf numFmtId="0" fontId="25" fillId="0" borderId="34" xfId="21" applyFont="1" applyBorder="1" applyAlignment="1" applyProtection="1">
      <alignment horizontal="center" vertical="center"/>
      <protection locked="0"/>
    </xf>
    <xf numFmtId="0" fontId="5" fillId="0" borderId="34" xfId="21" applyFont="1" applyBorder="1" applyAlignment="1" applyProtection="1">
      <alignment horizontal="left" vertical="center"/>
      <protection locked="0"/>
    </xf>
    <xf numFmtId="0" fontId="19"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3" xfId="21" applyFont="1" applyBorder="1" applyAlignment="1" applyProtection="1">
      <alignment horizontal="left" vertical="center"/>
      <protection locked="0"/>
    </xf>
    <xf numFmtId="0" fontId="37" fillId="0" borderId="34"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7"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4"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3" xfId="21" applyFont="1" applyBorder="1" applyAlignment="1" applyProtection="1">
      <alignment horizontal="left" vertical="center" wrapText="1"/>
      <protection locked="0"/>
    </xf>
    <xf numFmtId="0" fontId="3" fillId="0" borderId="34"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3"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5" fillId="0" borderId="0" xfId="21" applyFont="1" applyBorder="1" applyAlignment="1" applyProtection="1">
      <alignment vertical="center"/>
      <protection locked="0"/>
    </xf>
    <xf numFmtId="0" fontId="5" fillId="0" borderId="34" xfId="21" applyFont="1" applyBorder="1" applyAlignment="1" applyProtection="1">
      <alignment vertical="center"/>
      <protection locked="0"/>
    </xf>
    <xf numFmtId="0" fontId="25" fillId="0" borderId="34"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4" xfId="21" applyBorder="1" applyAlignment="1" applyProtection="1">
      <alignment vertical="top"/>
      <protection locked="0"/>
    </xf>
    <xf numFmtId="0" fontId="25" fillId="0" borderId="34" xfId="21" applyFont="1" applyBorder="1" applyAlignment="1" applyProtection="1">
      <alignment horizontal="left"/>
      <protection locked="0"/>
    </xf>
    <xf numFmtId="0" fontId="5" fillId="0" borderId="34" xfId="21" applyFont="1" applyBorder="1" applyAlignment="1" applyProtection="1">
      <alignment/>
      <protection locked="0"/>
    </xf>
    <xf numFmtId="0" fontId="0" fillId="0" borderId="31" xfId="21" applyFont="1" applyBorder="1" applyAlignment="1" applyProtection="1">
      <alignmen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3" xfId="21" applyFont="1" applyBorder="1" applyAlignment="1" applyProtection="1">
      <alignment vertical="top"/>
      <protection locked="0"/>
    </xf>
    <xf numFmtId="0" fontId="0" fillId="0" borderId="34" xfId="21" applyFont="1" applyBorder="1" applyAlignment="1" applyProtection="1">
      <alignment vertical="top"/>
      <protection locked="0"/>
    </xf>
    <xf numFmtId="0" fontId="0" fillId="0" borderId="35" xfId="21" applyFont="1" applyBorder="1" applyAlignment="1" applyProtection="1">
      <alignment vertical="top"/>
      <protection locked="0"/>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0" fillId="0" borderId="0" xfId="0"/>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0"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0" fillId="0" borderId="0"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17" fillId="0" borderId="0" xfId="0" applyFont="1" applyAlignment="1">
      <alignment horizontal="left" vertical="top" wrapText="1"/>
    </xf>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8"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16" fillId="0" borderId="0" xfId="0" applyFont="1" applyAlignment="1" applyProtection="1">
      <alignment horizontal="left" vertical="center" wrapText="1"/>
      <protection/>
    </xf>
    <xf numFmtId="0" fontId="38" fillId="2" borderId="0" xfId="20" applyFont="1" applyFill="1" applyAlignment="1" applyProtection="1">
      <alignment vertical="center"/>
      <protection/>
    </xf>
    <xf numFmtId="0" fontId="16"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left" vertical="center"/>
      <protection locked="0"/>
    </xf>
    <xf numFmtId="0" fontId="13" fillId="0" borderId="0" xfId="21" applyFont="1" applyBorder="1" applyAlignment="1" applyProtection="1">
      <alignment horizontal="center" vertical="center" wrapText="1"/>
      <protection locked="0"/>
    </xf>
    <xf numFmtId="0" fontId="25" fillId="0" borderId="34" xfId="21" applyFont="1" applyBorder="1" applyAlignment="1" applyProtection="1">
      <alignment horizontal="left"/>
      <protection locked="0"/>
    </xf>
    <xf numFmtId="0" fontId="3" fillId="0" borderId="0" xfId="21" applyFont="1" applyBorder="1" applyAlignment="1" applyProtection="1">
      <alignment horizontal="left" vertical="center" wrapText="1"/>
      <protection locked="0"/>
    </xf>
    <xf numFmtId="0" fontId="13" fillId="0" borderId="0" xfId="21" applyFont="1" applyBorder="1" applyAlignment="1" applyProtection="1">
      <alignment horizontal="center" vertical="center"/>
      <protection locked="0"/>
    </xf>
    <xf numFmtId="49" fontId="3" fillId="0" borderId="0" xfId="21" applyNumberFormat="1" applyFont="1" applyBorder="1" applyAlignment="1" applyProtection="1">
      <alignment horizontal="left" vertical="center" wrapText="1"/>
      <protection locked="0"/>
    </xf>
    <xf numFmtId="0" fontId="25" fillId="0" borderId="34" xfId="21" applyFont="1" applyBorder="1" applyAlignment="1" applyProtection="1">
      <alignment horizontal="left" wrapText="1"/>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1"/>
  <sheetViews>
    <sheetView showGridLines="0" workbookViewId="0" topLeftCell="A1">
      <pane ySplit="1" topLeftCell="A73"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264" t="s">
        <v>0</v>
      </c>
      <c r="B1" s="265"/>
      <c r="C1" s="265"/>
      <c r="D1" s="266" t="s">
        <v>1</v>
      </c>
      <c r="E1" s="265"/>
      <c r="F1" s="265"/>
      <c r="G1" s="265"/>
      <c r="H1" s="265"/>
      <c r="I1" s="265"/>
      <c r="J1" s="265"/>
      <c r="K1" s="263" t="s">
        <v>2791</v>
      </c>
      <c r="L1" s="263"/>
      <c r="M1" s="263"/>
      <c r="N1" s="263"/>
      <c r="O1" s="263"/>
      <c r="P1" s="263"/>
      <c r="Q1" s="263"/>
      <c r="R1" s="263"/>
      <c r="S1" s="263"/>
      <c r="T1" s="265"/>
      <c r="U1" s="265"/>
      <c r="V1" s="265"/>
      <c r="W1" s="263" t="s">
        <v>2792</v>
      </c>
      <c r="X1" s="263"/>
      <c r="Y1" s="263"/>
      <c r="Z1" s="263"/>
      <c r="AA1" s="263"/>
      <c r="AB1" s="263"/>
      <c r="AC1" s="263"/>
      <c r="AD1" s="263"/>
      <c r="AE1" s="263"/>
      <c r="AF1" s="263"/>
      <c r="AG1" s="263"/>
      <c r="AH1" s="263"/>
      <c r="AI1" s="259"/>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95" customHeight="1">
      <c r="AR2" s="349"/>
      <c r="AS2" s="349"/>
      <c r="AT2" s="349"/>
      <c r="AU2" s="349"/>
      <c r="AV2" s="349"/>
      <c r="AW2" s="349"/>
      <c r="AX2" s="349"/>
      <c r="AY2" s="349"/>
      <c r="AZ2" s="349"/>
      <c r="BA2" s="349"/>
      <c r="BB2" s="349"/>
      <c r="BC2" s="349"/>
      <c r="BD2" s="349"/>
      <c r="BE2" s="349"/>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45" customHeight="1">
      <c r="B5" s="21"/>
      <c r="C5" s="22"/>
      <c r="D5" s="27" t="s">
        <v>13</v>
      </c>
      <c r="E5" s="22"/>
      <c r="F5" s="22"/>
      <c r="G5" s="22"/>
      <c r="H5" s="22"/>
      <c r="I5" s="22"/>
      <c r="J5" s="22"/>
      <c r="K5" s="378" t="s">
        <v>14</v>
      </c>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22"/>
      <c r="AQ5" s="24"/>
      <c r="BE5" s="375" t="s">
        <v>15</v>
      </c>
      <c r="BS5" s="17" t="s">
        <v>6</v>
      </c>
    </row>
    <row r="6" spans="2:71" ht="36.95" customHeight="1">
      <c r="B6" s="21"/>
      <c r="C6" s="22"/>
      <c r="D6" s="29" t="s">
        <v>16</v>
      </c>
      <c r="E6" s="22"/>
      <c r="F6" s="22"/>
      <c r="G6" s="22"/>
      <c r="H6" s="22"/>
      <c r="I6" s="22"/>
      <c r="J6" s="22"/>
      <c r="K6" s="380" t="s">
        <v>17</v>
      </c>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22"/>
      <c r="AQ6" s="24"/>
      <c r="BE6" s="349"/>
      <c r="BS6" s="17" t="s">
        <v>6</v>
      </c>
    </row>
    <row r="7" spans="2:71" ht="14.45" customHeight="1">
      <c r="B7" s="21"/>
      <c r="C7" s="22"/>
      <c r="D7" s="30" t="s">
        <v>18</v>
      </c>
      <c r="E7" s="22"/>
      <c r="F7" s="22"/>
      <c r="G7" s="22"/>
      <c r="H7" s="22"/>
      <c r="I7" s="22"/>
      <c r="J7" s="22"/>
      <c r="K7" s="28"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20</v>
      </c>
      <c r="AL7" s="22"/>
      <c r="AM7" s="22"/>
      <c r="AN7" s="28" t="s">
        <v>19</v>
      </c>
      <c r="AO7" s="22"/>
      <c r="AP7" s="22"/>
      <c r="AQ7" s="24"/>
      <c r="BE7" s="349"/>
      <c r="BS7" s="17" t="s">
        <v>6</v>
      </c>
    </row>
    <row r="8" spans="2:71" ht="14.45" customHeight="1">
      <c r="B8" s="21"/>
      <c r="C8" s="22"/>
      <c r="D8" s="30" t="s">
        <v>21</v>
      </c>
      <c r="E8" s="22"/>
      <c r="F8" s="22"/>
      <c r="G8" s="22"/>
      <c r="H8" s="22"/>
      <c r="I8" s="22"/>
      <c r="J8" s="22"/>
      <c r="K8" s="28"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23</v>
      </c>
      <c r="AL8" s="22"/>
      <c r="AM8" s="22"/>
      <c r="AN8" s="31" t="s">
        <v>24</v>
      </c>
      <c r="AO8" s="22"/>
      <c r="AP8" s="22"/>
      <c r="AQ8" s="24"/>
      <c r="BE8" s="349"/>
      <c r="BS8" s="17" t="s">
        <v>6</v>
      </c>
    </row>
    <row r="9" spans="2:7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349"/>
      <c r="BS9" s="17" t="s">
        <v>6</v>
      </c>
    </row>
    <row r="10" spans="2:71" ht="14.45" customHeight="1">
      <c r="B10" s="21"/>
      <c r="C10" s="22"/>
      <c r="D10" s="30"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26</v>
      </c>
      <c r="AL10" s="22"/>
      <c r="AM10" s="22"/>
      <c r="AN10" s="28" t="s">
        <v>27</v>
      </c>
      <c r="AO10" s="22"/>
      <c r="AP10" s="22"/>
      <c r="AQ10" s="24"/>
      <c r="BE10" s="349"/>
      <c r="BS10" s="17" t="s">
        <v>6</v>
      </c>
    </row>
    <row r="11" spans="2:71" ht="18.4" customHeight="1">
      <c r="B11" s="21"/>
      <c r="C11" s="22"/>
      <c r="D11" s="22"/>
      <c r="E11" s="28"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29</v>
      </c>
      <c r="AL11" s="22"/>
      <c r="AM11" s="22"/>
      <c r="AN11" s="28" t="s">
        <v>30</v>
      </c>
      <c r="AO11" s="22"/>
      <c r="AP11" s="22"/>
      <c r="AQ11" s="24"/>
      <c r="BE11" s="349"/>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349"/>
      <c r="BS12" s="17" t="s">
        <v>6</v>
      </c>
    </row>
    <row r="13" spans="2:71" ht="14.45" customHeight="1">
      <c r="B13" s="21"/>
      <c r="C13" s="22"/>
      <c r="D13" s="30" t="s">
        <v>31</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26</v>
      </c>
      <c r="AL13" s="22"/>
      <c r="AM13" s="22"/>
      <c r="AN13" s="32" t="s">
        <v>32</v>
      </c>
      <c r="AO13" s="22"/>
      <c r="AP13" s="22"/>
      <c r="AQ13" s="24"/>
      <c r="BE13" s="349"/>
      <c r="BS13" s="17" t="s">
        <v>6</v>
      </c>
    </row>
    <row r="14" spans="2:71" ht="15">
      <c r="B14" s="21"/>
      <c r="C14" s="22"/>
      <c r="D14" s="22"/>
      <c r="E14" s="381" t="s">
        <v>32</v>
      </c>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0" t="s">
        <v>29</v>
      </c>
      <c r="AL14" s="22"/>
      <c r="AM14" s="22"/>
      <c r="AN14" s="32" t="s">
        <v>32</v>
      </c>
      <c r="AO14" s="22"/>
      <c r="AP14" s="22"/>
      <c r="AQ14" s="24"/>
      <c r="BE14" s="349"/>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349"/>
      <c r="BS15" s="17" t="s">
        <v>4</v>
      </c>
    </row>
    <row r="16" spans="2:71" ht="14.45" customHeight="1">
      <c r="B16" s="21"/>
      <c r="C16" s="22"/>
      <c r="D16" s="30" t="s">
        <v>33</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26</v>
      </c>
      <c r="AL16" s="22"/>
      <c r="AM16" s="22"/>
      <c r="AN16" s="28" t="s">
        <v>19</v>
      </c>
      <c r="AO16" s="22"/>
      <c r="AP16" s="22"/>
      <c r="AQ16" s="24"/>
      <c r="BE16" s="349"/>
      <c r="BS16" s="17" t="s">
        <v>4</v>
      </c>
    </row>
    <row r="17" spans="2:71" ht="18.4" customHeight="1">
      <c r="B17" s="21"/>
      <c r="C17" s="22"/>
      <c r="D17" s="22"/>
      <c r="E17" s="28" t="s">
        <v>22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29</v>
      </c>
      <c r="AL17" s="22"/>
      <c r="AM17" s="22"/>
      <c r="AN17" s="28" t="s">
        <v>19</v>
      </c>
      <c r="AO17" s="22"/>
      <c r="AP17" s="22"/>
      <c r="AQ17" s="24"/>
      <c r="BE17" s="349"/>
      <c r="BS17" s="17" t="s">
        <v>34</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349"/>
      <c r="BS18" s="17" t="s">
        <v>6</v>
      </c>
    </row>
    <row r="19" spans="2:71" ht="14.45" customHeight="1">
      <c r="B19" s="21"/>
      <c r="C19" s="22"/>
      <c r="D19" s="30"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349"/>
      <c r="BS19" s="17" t="s">
        <v>6</v>
      </c>
    </row>
    <row r="20" spans="2:71" ht="105.75" customHeight="1">
      <c r="B20" s="21"/>
      <c r="C20" s="22"/>
      <c r="D20" s="22"/>
      <c r="E20" s="382" t="s">
        <v>36</v>
      </c>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22"/>
      <c r="AP20" s="22"/>
      <c r="AQ20" s="24"/>
      <c r="BE20" s="349"/>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349"/>
    </row>
    <row r="22" spans="2:57" ht="6.9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349"/>
    </row>
    <row r="23" spans="2:57" s="1" customFormat="1" ht="25.9" customHeight="1">
      <c r="B23" s="34"/>
      <c r="C23" s="35"/>
      <c r="D23" s="36" t="s">
        <v>37</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83">
        <f>ROUND(AG51,2)</f>
        <v>0</v>
      </c>
      <c r="AL23" s="384"/>
      <c r="AM23" s="384"/>
      <c r="AN23" s="384"/>
      <c r="AO23" s="384"/>
      <c r="AP23" s="35"/>
      <c r="AQ23" s="38"/>
      <c r="BE23" s="376"/>
    </row>
    <row r="24" spans="2:57" s="1" customFormat="1" ht="6.9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376"/>
    </row>
    <row r="25" spans="2:57" s="1" customFormat="1" ht="13.5">
      <c r="B25" s="34"/>
      <c r="C25" s="35"/>
      <c r="D25" s="35"/>
      <c r="E25" s="35"/>
      <c r="F25" s="35"/>
      <c r="G25" s="35"/>
      <c r="H25" s="35"/>
      <c r="I25" s="35"/>
      <c r="J25" s="35"/>
      <c r="K25" s="35"/>
      <c r="L25" s="385" t="s">
        <v>38</v>
      </c>
      <c r="M25" s="363"/>
      <c r="N25" s="363"/>
      <c r="O25" s="363"/>
      <c r="P25" s="35"/>
      <c r="Q25" s="35"/>
      <c r="R25" s="35"/>
      <c r="S25" s="35"/>
      <c r="T25" s="35"/>
      <c r="U25" s="35"/>
      <c r="V25" s="35"/>
      <c r="W25" s="385" t="s">
        <v>39</v>
      </c>
      <c r="X25" s="363"/>
      <c r="Y25" s="363"/>
      <c r="Z25" s="363"/>
      <c r="AA25" s="363"/>
      <c r="AB25" s="363"/>
      <c r="AC25" s="363"/>
      <c r="AD25" s="363"/>
      <c r="AE25" s="363"/>
      <c r="AF25" s="35"/>
      <c r="AG25" s="35"/>
      <c r="AH25" s="35"/>
      <c r="AI25" s="35"/>
      <c r="AJ25" s="35"/>
      <c r="AK25" s="385" t="s">
        <v>40</v>
      </c>
      <c r="AL25" s="363"/>
      <c r="AM25" s="363"/>
      <c r="AN25" s="363"/>
      <c r="AO25" s="363"/>
      <c r="AP25" s="35"/>
      <c r="AQ25" s="38"/>
      <c r="BE25" s="376"/>
    </row>
    <row r="26" spans="2:57" s="2" customFormat="1" ht="14.45" customHeight="1">
      <c r="B26" s="40"/>
      <c r="C26" s="41"/>
      <c r="D26" s="42" t="s">
        <v>41</v>
      </c>
      <c r="E26" s="41"/>
      <c r="F26" s="42" t="s">
        <v>42</v>
      </c>
      <c r="G26" s="41"/>
      <c r="H26" s="41"/>
      <c r="I26" s="41"/>
      <c r="J26" s="41"/>
      <c r="K26" s="41"/>
      <c r="L26" s="368">
        <v>0.21</v>
      </c>
      <c r="M26" s="369"/>
      <c r="N26" s="369"/>
      <c r="O26" s="369"/>
      <c r="P26" s="41"/>
      <c r="Q26" s="41"/>
      <c r="R26" s="41"/>
      <c r="S26" s="41"/>
      <c r="T26" s="41"/>
      <c r="U26" s="41"/>
      <c r="V26" s="41"/>
      <c r="W26" s="370">
        <f>ROUND(AZ51,2)</f>
        <v>0</v>
      </c>
      <c r="X26" s="369"/>
      <c r="Y26" s="369"/>
      <c r="Z26" s="369"/>
      <c r="AA26" s="369"/>
      <c r="AB26" s="369"/>
      <c r="AC26" s="369"/>
      <c r="AD26" s="369"/>
      <c r="AE26" s="369"/>
      <c r="AF26" s="41"/>
      <c r="AG26" s="41"/>
      <c r="AH26" s="41"/>
      <c r="AI26" s="41"/>
      <c r="AJ26" s="41"/>
      <c r="AK26" s="370">
        <f>ROUND(AV51,2)</f>
        <v>0</v>
      </c>
      <c r="AL26" s="369"/>
      <c r="AM26" s="369"/>
      <c r="AN26" s="369"/>
      <c r="AO26" s="369"/>
      <c r="AP26" s="41"/>
      <c r="AQ26" s="43"/>
      <c r="BE26" s="377"/>
    </row>
    <row r="27" spans="2:57" s="2" customFormat="1" ht="14.45" customHeight="1">
      <c r="B27" s="40"/>
      <c r="C27" s="41"/>
      <c r="D27" s="41"/>
      <c r="E27" s="41"/>
      <c r="F27" s="42" t="s">
        <v>43</v>
      </c>
      <c r="G27" s="41"/>
      <c r="H27" s="41"/>
      <c r="I27" s="41"/>
      <c r="J27" s="41"/>
      <c r="K27" s="41"/>
      <c r="L27" s="368">
        <v>0.15</v>
      </c>
      <c r="M27" s="369"/>
      <c r="N27" s="369"/>
      <c r="O27" s="369"/>
      <c r="P27" s="41"/>
      <c r="Q27" s="41"/>
      <c r="R27" s="41"/>
      <c r="S27" s="41"/>
      <c r="T27" s="41"/>
      <c r="U27" s="41"/>
      <c r="V27" s="41"/>
      <c r="W27" s="370">
        <f>ROUND(BA51,2)</f>
        <v>0</v>
      </c>
      <c r="X27" s="369"/>
      <c r="Y27" s="369"/>
      <c r="Z27" s="369"/>
      <c r="AA27" s="369"/>
      <c r="AB27" s="369"/>
      <c r="AC27" s="369"/>
      <c r="AD27" s="369"/>
      <c r="AE27" s="369"/>
      <c r="AF27" s="41"/>
      <c r="AG27" s="41"/>
      <c r="AH27" s="41"/>
      <c r="AI27" s="41"/>
      <c r="AJ27" s="41"/>
      <c r="AK27" s="370">
        <f>ROUND(AW51,2)</f>
        <v>0</v>
      </c>
      <c r="AL27" s="369"/>
      <c r="AM27" s="369"/>
      <c r="AN27" s="369"/>
      <c r="AO27" s="369"/>
      <c r="AP27" s="41"/>
      <c r="AQ27" s="43"/>
      <c r="BE27" s="377"/>
    </row>
    <row r="28" spans="2:57" s="2" customFormat="1" ht="14.45" customHeight="1" hidden="1">
      <c r="B28" s="40"/>
      <c r="C28" s="41"/>
      <c r="D28" s="41"/>
      <c r="E28" s="41"/>
      <c r="F28" s="42" t="s">
        <v>44</v>
      </c>
      <c r="G28" s="41"/>
      <c r="H28" s="41"/>
      <c r="I28" s="41"/>
      <c r="J28" s="41"/>
      <c r="K28" s="41"/>
      <c r="L28" s="368">
        <v>0.21</v>
      </c>
      <c r="M28" s="369"/>
      <c r="N28" s="369"/>
      <c r="O28" s="369"/>
      <c r="P28" s="41"/>
      <c r="Q28" s="41"/>
      <c r="R28" s="41"/>
      <c r="S28" s="41"/>
      <c r="T28" s="41"/>
      <c r="U28" s="41"/>
      <c r="V28" s="41"/>
      <c r="W28" s="370">
        <f>ROUND(BB51,2)</f>
        <v>0</v>
      </c>
      <c r="X28" s="369"/>
      <c r="Y28" s="369"/>
      <c r="Z28" s="369"/>
      <c r="AA28" s="369"/>
      <c r="AB28" s="369"/>
      <c r="AC28" s="369"/>
      <c r="AD28" s="369"/>
      <c r="AE28" s="369"/>
      <c r="AF28" s="41"/>
      <c r="AG28" s="41"/>
      <c r="AH28" s="41"/>
      <c r="AI28" s="41"/>
      <c r="AJ28" s="41"/>
      <c r="AK28" s="370">
        <v>0</v>
      </c>
      <c r="AL28" s="369"/>
      <c r="AM28" s="369"/>
      <c r="AN28" s="369"/>
      <c r="AO28" s="369"/>
      <c r="AP28" s="41"/>
      <c r="AQ28" s="43"/>
      <c r="BE28" s="377"/>
    </row>
    <row r="29" spans="2:57" s="2" customFormat="1" ht="14.45" customHeight="1" hidden="1">
      <c r="B29" s="40"/>
      <c r="C29" s="41"/>
      <c r="D29" s="41"/>
      <c r="E29" s="41"/>
      <c r="F29" s="42" t="s">
        <v>45</v>
      </c>
      <c r="G29" s="41"/>
      <c r="H29" s="41"/>
      <c r="I29" s="41"/>
      <c r="J29" s="41"/>
      <c r="K29" s="41"/>
      <c r="L29" s="368">
        <v>0.15</v>
      </c>
      <c r="M29" s="369"/>
      <c r="N29" s="369"/>
      <c r="O29" s="369"/>
      <c r="P29" s="41"/>
      <c r="Q29" s="41"/>
      <c r="R29" s="41"/>
      <c r="S29" s="41"/>
      <c r="T29" s="41"/>
      <c r="U29" s="41"/>
      <c r="V29" s="41"/>
      <c r="W29" s="370">
        <f>ROUND(BC51,2)</f>
        <v>0</v>
      </c>
      <c r="X29" s="369"/>
      <c r="Y29" s="369"/>
      <c r="Z29" s="369"/>
      <c r="AA29" s="369"/>
      <c r="AB29" s="369"/>
      <c r="AC29" s="369"/>
      <c r="AD29" s="369"/>
      <c r="AE29" s="369"/>
      <c r="AF29" s="41"/>
      <c r="AG29" s="41"/>
      <c r="AH29" s="41"/>
      <c r="AI29" s="41"/>
      <c r="AJ29" s="41"/>
      <c r="AK29" s="370">
        <v>0</v>
      </c>
      <c r="AL29" s="369"/>
      <c r="AM29" s="369"/>
      <c r="AN29" s="369"/>
      <c r="AO29" s="369"/>
      <c r="AP29" s="41"/>
      <c r="AQ29" s="43"/>
      <c r="BE29" s="377"/>
    </row>
    <row r="30" spans="2:57" s="2" customFormat="1" ht="14.45" customHeight="1" hidden="1">
      <c r="B30" s="40"/>
      <c r="C30" s="41"/>
      <c r="D30" s="41"/>
      <c r="E30" s="41"/>
      <c r="F30" s="42" t="s">
        <v>46</v>
      </c>
      <c r="G30" s="41"/>
      <c r="H30" s="41"/>
      <c r="I30" s="41"/>
      <c r="J30" s="41"/>
      <c r="K30" s="41"/>
      <c r="L30" s="368">
        <v>0</v>
      </c>
      <c r="M30" s="369"/>
      <c r="N30" s="369"/>
      <c r="O30" s="369"/>
      <c r="P30" s="41"/>
      <c r="Q30" s="41"/>
      <c r="R30" s="41"/>
      <c r="S30" s="41"/>
      <c r="T30" s="41"/>
      <c r="U30" s="41"/>
      <c r="V30" s="41"/>
      <c r="W30" s="370">
        <f>ROUND(BD51,2)</f>
        <v>0</v>
      </c>
      <c r="X30" s="369"/>
      <c r="Y30" s="369"/>
      <c r="Z30" s="369"/>
      <c r="AA30" s="369"/>
      <c r="AB30" s="369"/>
      <c r="AC30" s="369"/>
      <c r="AD30" s="369"/>
      <c r="AE30" s="369"/>
      <c r="AF30" s="41"/>
      <c r="AG30" s="41"/>
      <c r="AH30" s="41"/>
      <c r="AI30" s="41"/>
      <c r="AJ30" s="41"/>
      <c r="AK30" s="370">
        <v>0</v>
      </c>
      <c r="AL30" s="369"/>
      <c r="AM30" s="369"/>
      <c r="AN30" s="369"/>
      <c r="AO30" s="369"/>
      <c r="AP30" s="41"/>
      <c r="AQ30" s="43"/>
      <c r="BE30" s="377"/>
    </row>
    <row r="31" spans="2:57" s="1" customFormat="1" ht="6.9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376"/>
    </row>
    <row r="32" spans="2:57" s="1" customFormat="1" ht="25.9" customHeight="1">
      <c r="B32" s="34"/>
      <c r="C32" s="44"/>
      <c r="D32" s="45" t="s">
        <v>47</v>
      </c>
      <c r="E32" s="46"/>
      <c r="F32" s="46"/>
      <c r="G32" s="46"/>
      <c r="H32" s="46"/>
      <c r="I32" s="46"/>
      <c r="J32" s="46"/>
      <c r="K32" s="46"/>
      <c r="L32" s="46"/>
      <c r="M32" s="46"/>
      <c r="N32" s="46"/>
      <c r="O32" s="46"/>
      <c r="P32" s="46"/>
      <c r="Q32" s="46"/>
      <c r="R32" s="46"/>
      <c r="S32" s="46"/>
      <c r="T32" s="47" t="s">
        <v>48</v>
      </c>
      <c r="U32" s="46"/>
      <c r="V32" s="46"/>
      <c r="W32" s="46"/>
      <c r="X32" s="371" t="s">
        <v>49</v>
      </c>
      <c r="Y32" s="372"/>
      <c r="Z32" s="372"/>
      <c r="AA32" s="372"/>
      <c r="AB32" s="372"/>
      <c r="AC32" s="46"/>
      <c r="AD32" s="46"/>
      <c r="AE32" s="46"/>
      <c r="AF32" s="46"/>
      <c r="AG32" s="46"/>
      <c r="AH32" s="46"/>
      <c r="AI32" s="46"/>
      <c r="AJ32" s="46"/>
      <c r="AK32" s="373">
        <f>SUM(AK23:AK30)</f>
        <v>0</v>
      </c>
      <c r="AL32" s="372"/>
      <c r="AM32" s="372"/>
      <c r="AN32" s="372"/>
      <c r="AO32" s="374"/>
      <c r="AP32" s="44"/>
      <c r="AQ32" s="48"/>
      <c r="BE32" s="376"/>
    </row>
    <row r="33" spans="2:43" s="1" customFormat="1" ht="6.9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9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9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4"/>
    </row>
    <row r="39" spans="2:44" s="1" customFormat="1" ht="36.95" customHeight="1">
      <c r="B39" s="34"/>
      <c r="C39" s="55" t="s">
        <v>50</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4"/>
    </row>
    <row r="40" spans="2:44" s="1" customFormat="1" ht="6.95" customHeight="1">
      <c r="B40" s="3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4"/>
    </row>
    <row r="41" spans="2:44" s="3" customFormat="1" ht="14.45" customHeight="1">
      <c r="B41" s="57"/>
      <c r="C41" s="58" t="s">
        <v>13</v>
      </c>
      <c r="D41" s="59"/>
      <c r="E41" s="59"/>
      <c r="F41" s="59"/>
      <c r="G41" s="59"/>
      <c r="H41" s="59"/>
      <c r="I41" s="59"/>
      <c r="J41" s="59"/>
      <c r="K41" s="59"/>
      <c r="L41" s="59" t="str">
        <f>K5</f>
        <v>16100704</v>
      </c>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60"/>
    </row>
    <row r="42" spans="2:44" s="4" customFormat="1" ht="36.95" customHeight="1">
      <c r="B42" s="61"/>
      <c r="C42" s="62" t="s">
        <v>16</v>
      </c>
      <c r="D42" s="63"/>
      <c r="E42" s="63"/>
      <c r="F42" s="63"/>
      <c r="G42" s="63"/>
      <c r="H42" s="63"/>
      <c r="I42" s="63"/>
      <c r="J42" s="63"/>
      <c r="K42" s="63"/>
      <c r="L42" s="353" t="str">
        <f>K6</f>
        <v>Rekonstrukce části domu č.p. 1345, ul. Míru, k.ú. Frýdek</v>
      </c>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63"/>
      <c r="AQ42" s="63"/>
      <c r="AR42" s="64"/>
    </row>
    <row r="43" spans="2:44" s="1" customFormat="1" ht="6.95" customHeight="1">
      <c r="B43" s="3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4"/>
    </row>
    <row r="44" spans="2:44" s="1" customFormat="1" ht="15">
      <c r="B44" s="34"/>
      <c r="C44" s="58" t="s">
        <v>21</v>
      </c>
      <c r="D44" s="56"/>
      <c r="E44" s="56"/>
      <c r="F44" s="56"/>
      <c r="G44" s="56"/>
      <c r="H44" s="56"/>
      <c r="I44" s="56"/>
      <c r="J44" s="56"/>
      <c r="K44" s="56"/>
      <c r="L44" s="65" t="str">
        <f>IF(K8="","",K8)</f>
        <v xml:space="preserve"> </v>
      </c>
      <c r="M44" s="56"/>
      <c r="N44" s="56"/>
      <c r="O44" s="56"/>
      <c r="P44" s="56"/>
      <c r="Q44" s="56"/>
      <c r="R44" s="56"/>
      <c r="S44" s="56"/>
      <c r="T44" s="56"/>
      <c r="U44" s="56"/>
      <c r="V44" s="56"/>
      <c r="W44" s="56"/>
      <c r="X44" s="56"/>
      <c r="Y44" s="56"/>
      <c r="Z44" s="56"/>
      <c r="AA44" s="56"/>
      <c r="AB44" s="56"/>
      <c r="AC44" s="56"/>
      <c r="AD44" s="56"/>
      <c r="AE44" s="56"/>
      <c r="AF44" s="56"/>
      <c r="AG44" s="56"/>
      <c r="AH44" s="56"/>
      <c r="AI44" s="58" t="s">
        <v>23</v>
      </c>
      <c r="AJ44" s="56"/>
      <c r="AK44" s="56"/>
      <c r="AL44" s="56"/>
      <c r="AM44" s="355" t="str">
        <f>IF(AN8="","",AN8)</f>
        <v>26. 10. 2016</v>
      </c>
      <c r="AN44" s="356"/>
      <c r="AO44" s="56"/>
      <c r="AP44" s="56"/>
      <c r="AQ44" s="56"/>
      <c r="AR44" s="54"/>
    </row>
    <row r="45" spans="2:44" s="1" customFormat="1" ht="6.95" customHeight="1">
      <c r="B45" s="34"/>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4"/>
    </row>
    <row r="46" spans="2:56" s="1" customFormat="1" ht="15">
      <c r="B46" s="34"/>
      <c r="C46" s="58" t="s">
        <v>25</v>
      </c>
      <c r="D46" s="56"/>
      <c r="E46" s="56"/>
      <c r="F46" s="56"/>
      <c r="G46" s="56"/>
      <c r="H46" s="56"/>
      <c r="I46" s="56"/>
      <c r="J46" s="56"/>
      <c r="K46" s="56"/>
      <c r="L46" s="59" t="str">
        <f>IF(E11="","",E11)</f>
        <v xml:space="preserve">Statutární město Frýdek - Místek, Radniční 1148, </v>
      </c>
      <c r="M46" s="56"/>
      <c r="N46" s="56"/>
      <c r="O46" s="56"/>
      <c r="P46" s="56"/>
      <c r="Q46" s="56"/>
      <c r="R46" s="56"/>
      <c r="S46" s="56"/>
      <c r="T46" s="56"/>
      <c r="U46" s="56"/>
      <c r="V46" s="56"/>
      <c r="W46" s="56"/>
      <c r="X46" s="56"/>
      <c r="Y46" s="56"/>
      <c r="Z46" s="56"/>
      <c r="AA46" s="56"/>
      <c r="AB46" s="56"/>
      <c r="AC46" s="56"/>
      <c r="AD46" s="56"/>
      <c r="AE46" s="56"/>
      <c r="AF46" s="56"/>
      <c r="AG46" s="56"/>
      <c r="AH46" s="56"/>
      <c r="AI46" s="58" t="s">
        <v>33</v>
      </c>
      <c r="AJ46" s="56"/>
      <c r="AK46" s="56"/>
      <c r="AL46" s="56"/>
      <c r="AM46" s="357" t="str">
        <f>IF(E17="","",E17)</f>
        <v xml:space="preserve"> </v>
      </c>
      <c r="AN46" s="356"/>
      <c r="AO46" s="356"/>
      <c r="AP46" s="356"/>
      <c r="AQ46" s="56"/>
      <c r="AR46" s="54"/>
      <c r="AS46" s="358" t="s">
        <v>51</v>
      </c>
      <c r="AT46" s="359"/>
      <c r="AU46" s="67"/>
      <c r="AV46" s="67"/>
      <c r="AW46" s="67"/>
      <c r="AX46" s="67"/>
      <c r="AY46" s="67"/>
      <c r="AZ46" s="67"/>
      <c r="BA46" s="67"/>
      <c r="BB46" s="67"/>
      <c r="BC46" s="67"/>
      <c r="BD46" s="68"/>
    </row>
    <row r="47" spans="2:56" s="1" customFormat="1" ht="15">
      <c r="B47" s="34"/>
      <c r="C47" s="58" t="s">
        <v>31</v>
      </c>
      <c r="D47" s="56"/>
      <c r="E47" s="56"/>
      <c r="F47" s="56"/>
      <c r="G47" s="56"/>
      <c r="H47" s="56"/>
      <c r="I47" s="56"/>
      <c r="J47" s="56"/>
      <c r="K47" s="56"/>
      <c r="L47" s="59" t="str">
        <f>IF(E14="Vyplň údaj","",E14)</f>
        <v/>
      </c>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4"/>
      <c r="AS47" s="360"/>
      <c r="AT47" s="361"/>
      <c r="AU47" s="69"/>
      <c r="AV47" s="69"/>
      <c r="AW47" s="69"/>
      <c r="AX47" s="69"/>
      <c r="AY47" s="69"/>
      <c r="AZ47" s="69"/>
      <c r="BA47" s="69"/>
      <c r="BB47" s="69"/>
      <c r="BC47" s="69"/>
      <c r="BD47" s="70"/>
    </row>
    <row r="48" spans="2:56" s="1" customFormat="1" ht="10.9" customHeight="1">
      <c r="B48" s="34"/>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4"/>
      <c r="AS48" s="362"/>
      <c r="AT48" s="363"/>
      <c r="AU48" s="35"/>
      <c r="AV48" s="35"/>
      <c r="AW48" s="35"/>
      <c r="AX48" s="35"/>
      <c r="AY48" s="35"/>
      <c r="AZ48" s="35"/>
      <c r="BA48" s="35"/>
      <c r="BB48" s="35"/>
      <c r="BC48" s="35"/>
      <c r="BD48" s="72"/>
    </row>
    <row r="49" spans="2:56" s="1" customFormat="1" ht="29.25" customHeight="1">
      <c r="B49" s="34"/>
      <c r="C49" s="364" t="s">
        <v>52</v>
      </c>
      <c r="D49" s="365"/>
      <c r="E49" s="365"/>
      <c r="F49" s="365"/>
      <c r="G49" s="365"/>
      <c r="H49" s="73"/>
      <c r="I49" s="366" t="s">
        <v>53</v>
      </c>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7" t="s">
        <v>54</v>
      </c>
      <c r="AH49" s="365"/>
      <c r="AI49" s="365"/>
      <c r="AJ49" s="365"/>
      <c r="AK49" s="365"/>
      <c r="AL49" s="365"/>
      <c r="AM49" s="365"/>
      <c r="AN49" s="366" t="s">
        <v>55</v>
      </c>
      <c r="AO49" s="365"/>
      <c r="AP49" s="365"/>
      <c r="AQ49" s="74" t="s">
        <v>56</v>
      </c>
      <c r="AR49" s="54"/>
      <c r="AS49" s="75" t="s">
        <v>57</v>
      </c>
      <c r="AT49" s="76" t="s">
        <v>58</v>
      </c>
      <c r="AU49" s="76" t="s">
        <v>59</v>
      </c>
      <c r="AV49" s="76" t="s">
        <v>60</v>
      </c>
      <c r="AW49" s="76" t="s">
        <v>61</v>
      </c>
      <c r="AX49" s="76" t="s">
        <v>62</v>
      </c>
      <c r="AY49" s="76" t="s">
        <v>63</v>
      </c>
      <c r="AZ49" s="76" t="s">
        <v>64</v>
      </c>
      <c r="BA49" s="76" t="s">
        <v>65</v>
      </c>
      <c r="BB49" s="76" t="s">
        <v>66</v>
      </c>
      <c r="BC49" s="76" t="s">
        <v>67</v>
      </c>
      <c r="BD49" s="77" t="s">
        <v>68</v>
      </c>
    </row>
    <row r="50" spans="2:56" s="1" customFormat="1" ht="10.9" customHeight="1">
      <c r="B50" s="3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4"/>
      <c r="AS50" s="78"/>
      <c r="AT50" s="79"/>
      <c r="AU50" s="79"/>
      <c r="AV50" s="79"/>
      <c r="AW50" s="79"/>
      <c r="AX50" s="79"/>
      <c r="AY50" s="79"/>
      <c r="AZ50" s="79"/>
      <c r="BA50" s="79"/>
      <c r="BB50" s="79"/>
      <c r="BC50" s="79"/>
      <c r="BD50" s="80"/>
    </row>
    <row r="51" spans="2:90" s="4" customFormat="1" ht="32.45" customHeight="1">
      <c r="B51" s="61"/>
      <c r="C51" s="81" t="s">
        <v>69</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347">
        <f>ROUND(SUM(AG52:AG59),2)</f>
        <v>0</v>
      </c>
      <c r="AH51" s="347"/>
      <c r="AI51" s="347"/>
      <c r="AJ51" s="347"/>
      <c r="AK51" s="347"/>
      <c r="AL51" s="347"/>
      <c r="AM51" s="347"/>
      <c r="AN51" s="348">
        <f aca="true" t="shared" si="0" ref="AN51:AN59">SUM(AG51,AT51)</f>
        <v>0</v>
      </c>
      <c r="AO51" s="348"/>
      <c r="AP51" s="348"/>
      <c r="AQ51" s="83" t="s">
        <v>19</v>
      </c>
      <c r="AR51" s="64"/>
      <c r="AS51" s="84">
        <f>ROUND(SUM(AS52:AS59),2)</f>
        <v>0</v>
      </c>
      <c r="AT51" s="85">
        <f aca="true" t="shared" si="1" ref="AT51:AT59">ROUND(SUM(AV51:AW51),2)</f>
        <v>0</v>
      </c>
      <c r="AU51" s="86">
        <f>ROUND(SUM(AU52:AU59),5)</f>
        <v>0</v>
      </c>
      <c r="AV51" s="85">
        <f>ROUND(AZ51*L26,2)</f>
        <v>0</v>
      </c>
      <c r="AW51" s="85">
        <f>ROUND(BA51*L27,2)</f>
        <v>0</v>
      </c>
      <c r="AX51" s="85">
        <f>ROUND(BB51*L26,2)</f>
        <v>0</v>
      </c>
      <c r="AY51" s="85">
        <f>ROUND(BC51*L27,2)</f>
        <v>0</v>
      </c>
      <c r="AZ51" s="85">
        <f>ROUND(SUM(AZ52:AZ59),2)</f>
        <v>0</v>
      </c>
      <c r="BA51" s="85">
        <f>ROUND(SUM(BA52:BA59),2)</f>
        <v>0</v>
      </c>
      <c r="BB51" s="85">
        <f>ROUND(SUM(BB52:BB59),2)</f>
        <v>0</v>
      </c>
      <c r="BC51" s="85">
        <f>ROUND(SUM(BC52:BC59),2)</f>
        <v>0</v>
      </c>
      <c r="BD51" s="87">
        <f>ROUND(SUM(BD52:BD59),2)</f>
        <v>0</v>
      </c>
      <c r="BS51" s="88" t="s">
        <v>70</v>
      </c>
      <c r="BT51" s="88" t="s">
        <v>71</v>
      </c>
      <c r="BU51" s="89" t="s">
        <v>72</v>
      </c>
      <c r="BV51" s="88" t="s">
        <v>73</v>
      </c>
      <c r="BW51" s="88" t="s">
        <v>5</v>
      </c>
      <c r="BX51" s="88" t="s">
        <v>74</v>
      </c>
      <c r="CL51" s="88" t="s">
        <v>19</v>
      </c>
    </row>
    <row r="52" spans="1:91" s="5" customFormat="1" ht="37.5" customHeight="1">
      <c r="A52" s="260" t="s">
        <v>2793</v>
      </c>
      <c r="B52" s="90"/>
      <c r="C52" s="91"/>
      <c r="D52" s="352" t="s">
        <v>75</v>
      </c>
      <c r="E52" s="351"/>
      <c r="F52" s="351"/>
      <c r="G52" s="351"/>
      <c r="H52" s="351"/>
      <c r="I52" s="92"/>
      <c r="J52" s="352" t="s">
        <v>76</v>
      </c>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0">
        <f>'011 - Rekonstrukce části ...'!J27</f>
        <v>0</v>
      </c>
      <c r="AH52" s="351"/>
      <c r="AI52" s="351"/>
      <c r="AJ52" s="351"/>
      <c r="AK52" s="351"/>
      <c r="AL52" s="351"/>
      <c r="AM52" s="351"/>
      <c r="AN52" s="350">
        <f t="shared" si="0"/>
        <v>0</v>
      </c>
      <c r="AO52" s="351"/>
      <c r="AP52" s="351"/>
      <c r="AQ52" s="93" t="s">
        <v>77</v>
      </c>
      <c r="AR52" s="94"/>
      <c r="AS52" s="95">
        <v>0</v>
      </c>
      <c r="AT52" s="96">
        <f t="shared" si="1"/>
        <v>0</v>
      </c>
      <c r="AU52" s="97">
        <f>'011 - Rekonstrukce části ...'!P102</f>
        <v>0</v>
      </c>
      <c r="AV52" s="96">
        <f>'011 - Rekonstrukce části ...'!J30</f>
        <v>0</v>
      </c>
      <c r="AW52" s="96">
        <f>'011 - Rekonstrukce části ...'!J31</f>
        <v>0</v>
      </c>
      <c r="AX52" s="96">
        <f>'011 - Rekonstrukce části ...'!J32</f>
        <v>0</v>
      </c>
      <c r="AY52" s="96">
        <f>'011 - Rekonstrukce části ...'!J33</f>
        <v>0</v>
      </c>
      <c r="AZ52" s="96">
        <f>'011 - Rekonstrukce části ...'!F30</f>
        <v>0</v>
      </c>
      <c r="BA52" s="96">
        <f>'011 - Rekonstrukce části ...'!F31</f>
        <v>0</v>
      </c>
      <c r="BB52" s="96">
        <f>'011 - Rekonstrukce části ...'!F32</f>
        <v>0</v>
      </c>
      <c r="BC52" s="96">
        <f>'011 - Rekonstrukce části ...'!F33</f>
        <v>0</v>
      </c>
      <c r="BD52" s="98">
        <f>'011 - Rekonstrukce části ...'!F34</f>
        <v>0</v>
      </c>
      <c r="BT52" s="99" t="s">
        <v>78</v>
      </c>
      <c r="BV52" s="99" t="s">
        <v>73</v>
      </c>
      <c r="BW52" s="99" t="s">
        <v>79</v>
      </c>
      <c r="BX52" s="99" t="s">
        <v>5</v>
      </c>
      <c r="CL52" s="99" t="s">
        <v>19</v>
      </c>
      <c r="CM52" s="99" t="s">
        <v>80</v>
      </c>
    </row>
    <row r="53" spans="1:91" s="5" customFormat="1" ht="22.5" customHeight="1">
      <c r="A53" s="260" t="s">
        <v>2793</v>
      </c>
      <c r="B53" s="90"/>
      <c r="C53" s="91"/>
      <c r="D53" s="352" t="s">
        <v>81</v>
      </c>
      <c r="E53" s="351"/>
      <c r="F53" s="351"/>
      <c r="G53" s="351"/>
      <c r="H53" s="351"/>
      <c r="I53" s="92"/>
      <c r="J53" s="352" t="s">
        <v>82</v>
      </c>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0">
        <f>'012 - VRN - hlavní aktivita'!J27</f>
        <v>0</v>
      </c>
      <c r="AH53" s="351"/>
      <c r="AI53" s="351"/>
      <c r="AJ53" s="351"/>
      <c r="AK53" s="351"/>
      <c r="AL53" s="351"/>
      <c r="AM53" s="351"/>
      <c r="AN53" s="350">
        <f t="shared" si="0"/>
        <v>0</v>
      </c>
      <c r="AO53" s="351"/>
      <c r="AP53" s="351"/>
      <c r="AQ53" s="93" t="s">
        <v>77</v>
      </c>
      <c r="AR53" s="94"/>
      <c r="AS53" s="95">
        <v>0</v>
      </c>
      <c r="AT53" s="96">
        <f t="shared" si="1"/>
        <v>0</v>
      </c>
      <c r="AU53" s="97">
        <f>'012 - VRN - hlavní aktivita'!P78</f>
        <v>0</v>
      </c>
      <c r="AV53" s="96">
        <f>'012 - VRN - hlavní aktivita'!J30</f>
        <v>0</v>
      </c>
      <c r="AW53" s="96">
        <f>'012 - VRN - hlavní aktivita'!J31</f>
        <v>0</v>
      </c>
      <c r="AX53" s="96">
        <f>'012 - VRN - hlavní aktivita'!J32</f>
        <v>0</v>
      </c>
      <c r="AY53" s="96">
        <f>'012 - VRN - hlavní aktivita'!J33</f>
        <v>0</v>
      </c>
      <c r="AZ53" s="96">
        <f>'012 - VRN - hlavní aktivita'!F30</f>
        <v>0</v>
      </c>
      <c r="BA53" s="96">
        <f>'012 - VRN - hlavní aktivita'!F31</f>
        <v>0</v>
      </c>
      <c r="BB53" s="96">
        <f>'012 - VRN - hlavní aktivita'!F32</f>
        <v>0</v>
      </c>
      <c r="BC53" s="96">
        <f>'012 - VRN - hlavní aktivita'!F33</f>
        <v>0</v>
      </c>
      <c r="BD53" s="98">
        <f>'012 - VRN - hlavní aktivita'!F34</f>
        <v>0</v>
      </c>
      <c r="BT53" s="99" t="s">
        <v>78</v>
      </c>
      <c r="BV53" s="99" t="s">
        <v>73</v>
      </c>
      <c r="BW53" s="99" t="s">
        <v>83</v>
      </c>
      <c r="BX53" s="99" t="s">
        <v>5</v>
      </c>
      <c r="CL53" s="99" t="s">
        <v>19</v>
      </c>
      <c r="CM53" s="99" t="s">
        <v>80</v>
      </c>
    </row>
    <row r="54" spans="1:91" s="5" customFormat="1" ht="22.5" customHeight="1">
      <c r="A54" s="260" t="s">
        <v>2793</v>
      </c>
      <c r="B54" s="90"/>
      <c r="C54" s="91"/>
      <c r="D54" s="352" t="s">
        <v>84</v>
      </c>
      <c r="E54" s="351"/>
      <c r="F54" s="351"/>
      <c r="G54" s="351"/>
      <c r="H54" s="351"/>
      <c r="I54" s="92"/>
      <c r="J54" s="352" t="s">
        <v>85</v>
      </c>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0">
        <f>'01202 - VRN - vedlejší ak...'!J27</f>
        <v>0</v>
      </c>
      <c r="AH54" s="351"/>
      <c r="AI54" s="351"/>
      <c r="AJ54" s="351"/>
      <c r="AK54" s="351"/>
      <c r="AL54" s="351"/>
      <c r="AM54" s="351"/>
      <c r="AN54" s="350">
        <f t="shared" si="0"/>
        <v>0</v>
      </c>
      <c r="AO54" s="351"/>
      <c r="AP54" s="351"/>
      <c r="AQ54" s="93" t="s">
        <v>77</v>
      </c>
      <c r="AR54" s="94"/>
      <c r="AS54" s="95">
        <v>0</v>
      </c>
      <c r="AT54" s="96">
        <f t="shared" si="1"/>
        <v>0</v>
      </c>
      <c r="AU54" s="97">
        <f>'01202 - VRN - vedlejší ak...'!P78</f>
        <v>0</v>
      </c>
      <c r="AV54" s="96">
        <f>'01202 - VRN - vedlejší ak...'!J30</f>
        <v>0</v>
      </c>
      <c r="AW54" s="96">
        <f>'01202 - VRN - vedlejší ak...'!J31</f>
        <v>0</v>
      </c>
      <c r="AX54" s="96">
        <f>'01202 - VRN - vedlejší ak...'!J32</f>
        <v>0</v>
      </c>
      <c r="AY54" s="96">
        <f>'01202 - VRN - vedlejší ak...'!J33</f>
        <v>0</v>
      </c>
      <c r="AZ54" s="96">
        <f>'01202 - VRN - vedlejší ak...'!F30</f>
        <v>0</v>
      </c>
      <c r="BA54" s="96">
        <f>'01202 - VRN - vedlejší ak...'!F31</f>
        <v>0</v>
      </c>
      <c r="BB54" s="96">
        <f>'01202 - VRN - vedlejší ak...'!F32</f>
        <v>0</v>
      </c>
      <c r="BC54" s="96">
        <f>'01202 - VRN - vedlejší ak...'!F33</f>
        <v>0</v>
      </c>
      <c r="BD54" s="98">
        <f>'01202 - VRN - vedlejší ak...'!F34</f>
        <v>0</v>
      </c>
      <c r="BT54" s="99" t="s">
        <v>78</v>
      </c>
      <c r="BV54" s="99" t="s">
        <v>73</v>
      </c>
      <c r="BW54" s="99" t="s">
        <v>86</v>
      </c>
      <c r="BX54" s="99" t="s">
        <v>5</v>
      </c>
      <c r="CL54" s="99" t="s">
        <v>19</v>
      </c>
      <c r="CM54" s="99" t="s">
        <v>80</v>
      </c>
    </row>
    <row r="55" spans="1:91" s="5" customFormat="1" ht="22.5" customHeight="1">
      <c r="A55" s="260" t="s">
        <v>2793</v>
      </c>
      <c r="B55" s="90"/>
      <c r="C55" s="91"/>
      <c r="D55" s="352" t="s">
        <v>87</v>
      </c>
      <c r="E55" s="351"/>
      <c r="F55" s="351"/>
      <c r="G55" s="351"/>
      <c r="H55" s="351"/>
      <c r="I55" s="92"/>
      <c r="J55" s="352" t="s">
        <v>88</v>
      </c>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0">
        <f>'021 - Elektro silnoproud'!J27</f>
        <v>0</v>
      </c>
      <c r="AH55" s="351"/>
      <c r="AI55" s="351"/>
      <c r="AJ55" s="351"/>
      <c r="AK55" s="351"/>
      <c r="AL55" s="351"/>
      <c r="AM55" s="351"/>
      <c r="AN55" s="350">
        <f t="shared" si="0"/>
        <v>0</v>
      </c>
      <c r="AO55" s="351"/>
      <c r="AP55" s="351"/>
      <c r="AQ55" s="93" t="s">
        <v>77</v>
      </c>
      <c r="AR55" s="94"/>
      <c r="AS55" s="95">
        <v>0</v>
      </c>
      <c r="AT55" s="96">
        <f t="shared" si="1"/>
        <v>0</v>
      </c>
      <c r="AU55" s="97">
        <f>'021 - Elektro silnoproud'!P92</f>
        <v>0</v>
      </c>
      <c r="AV55" s="96">
        <f>'021 - Elektro silnoproud'!J30</f>
        <v>0</v>
      </c>
      <c r="AW55" s="96">
        <f>'021 - Elektro silnoproud'!J31</f>
        <v>0</v>
      </c>
      <c r="AX55" s="96">
        <f>'021 - Elektro silnoproud'!J32</f>
        <v>0</v>
      </c>
      <c r="AY55" s="96">
        <f>'021 - Elektro silnoproud'!J33</f>
        <v>0</v>
      </c>
      <c r="AZ55" s="96">
        <f>'021 - Elektro silnoproud'!F30</f>
        <v>0</v>
      </c>
      <c r="BA55" s="96">
        <f>'021 - Elektro silnoproud'!F31</f>
        <v>0</v>
      </c>
      <c r="BB55" s="96">
        <f>'021 - Elektro silnoproud'!F32</f>
        <v>0</v>
      </c>
      <c r="BC55" s="96">
        <f>'021 - Elektro silnoproud'!F33</f>
        <v>0</v>
      </c>
      <c r="BD55" s="98">
        <f>'021 - Elektro silnoproud'!F34</f>
        <v>0</v>
      </c>
      <c r="BT55" s="99" t="s">
        <v>78</v>
      </c>
      <c r="BV55" s="99" t="s">
        <v>73</v>
      </c>
      <c r="BW55" s="99" t="s">
        <v>89</v>
      </c>
      <c r="BX55" s="99" t="s">
        <v>5</v>
      </c>
      <c r="CL55" s="99" t="s">
        <v>19</v>
      </c>
      <c r="CM55" s="99" t="s">
        <v>80</v>
      </c>
    </row>
    <row r="56" spans="1:91" s="5" customFormat="1" ht="22.5" customHeight="1">
      <c r="A56" s="260" t="s">
        <v>2793</v>
      </c>
      <c r="B56" s="90"/>
      <c r="C56" s="91"/>
      <c r="D56" s="352" t="s">
        <v>90</v>
      </c>
      <c r="E56" s="351"/>
      <c r="F56" s="351"/>
      <c r="G56" s="351"/>
      <c r="H56" s="351"/>
      <c r="I56" s="92"/>
      <c r="J56" s="352" t="s">
        <v>91</v>
      </c>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0">
        <f>'031 - Plynoinstalace'!J27</f>
        <v>0</v>
      </c>
      <c r="AH56" s="351"/>
      <c r="AI56" s="351"/>
      <c r="AJ56" s="351"/>
      <c r="AK56" s="351"/>
      <c r="AL56" s="351"/>
      <c r="AM56" s="351"/>
      <c r="AN56" s="350">
        <f t="shared" si="0"/>
        <v>0</v>
      </c>
      <c r="AO56" s="351"/>
      <c r="AP56" s="351"/>
      <c r="AQ56" s="93" t="s">
        <v>77</v>
      </c>
      <c r="AR56" s="94"/>
      <c r="AS56" s="95">
        <v>0</v>
      </c>
      <c r="AT56" s="96">
        <f t="shared" si="1"/>
        <v>0</v>
      </c>
      <c r="AU56" s="97">
        <f>'031 - Plynoinstalace'!P80</f>
        <v>0</v>
      </c>
      <c r="AV56" s="96">
        <f>'031 - Plynoinstalace'!J30</f>
        <v>0</v>
      </c>
      <c r="AW56" s="96">
        <f>'031 - Plynoinstalace'!J31</f>
        <v>0</v>
      </c>
      <c r="AX56" s="96">
        <f>'031 - Plynoinstalace'!J32</f>
        <v>0</v>
      </c>
      <c r="AY56" s="96">
        <f>'031 - Plynoinstalace'!J33</f>
        <v>0</v>
      </c>
      <c r="AZ56" s="96">
        <f>'031 - Plynoinstalace'!F30</f>
        <v>0</v>
      </c>
      <c r="BA56" s="96">
        <f>'031 - Plynoinstalace'!F31</f>
        <v>0</v>
      </c>
      <c r="BB56" s="96">
        <f>'031 - Plynoinstalace'!F32</f>
        <v>0</v>
      </c>
      <c r="BC56" s="96">
        <f>'031 - Plynoinstalace'!F33</f>
        <v>0</v>
      </c>
      <c r="BD56" s="98">
        <f>'031 - Plynoinstalace'!F34</f>
        <v>0</v>
      </c>
      <c r="BT56" s="99" t="s">
        <v>78</v>
      </c>
      <c r="BV56" s="99" t="s">
        <v>73</v>
      </c>
      <c r="BW56" s="99" t="s">
        <v>92</v>
      </c>
      <c r="BX56" s="99" t="s">
        <v>5</v>
      </c>
      <c r="CL56" s="99" t="s">
        <v>19</v>
      </c>
      <c r="CM56" s="99" t="s">
        <v>80</v>
      </c>
    </row>
    <row r="57" spans="1:91" s="5" customFormat="1" ht="22.5" customHeight="1">
      <c r="A57" s="260" t="s">
        <v>2793</v>
      </c>
      <c r="B57" s="90"/>
      <c r="C57" s="91"/>
      <c r="D57" s="352" t="s">
        <v>93</v>
      </c>
      <c r="E57" s="351"/>
      <c r="F57" s="351"/>
      <c r="G57" s="351"/>
      <c r="H57" s="351"/>
      <c r="I57" s="92"/>
      <c r="J57" s="352" t="s">
        <v>94</v>
      </c>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0">
        <f>'041 - Ústřední vytápění'!J27</f>
        <v>0</v>
      </c>
      <c r="AH57" s="351"/>
      <c r="AI57" s="351"/>
      <c r="AJ57" s="351"/>
      <c r="AK57" s="351"/>
      <c r="AL57" s="351"/>
      <c r="AM57" s="351"/>
      <c r="AN57" s="350">
        <f t="shared" si="0"/>
        <v>0</v>
      </c>
      <c r="AO57" s="351"/>
      <c r="AP57" s="351"/>
      <c r="AQ57" s="93" t="s">
        <v>77</v>
      </c>
      <c r="AR57" s="94"/>
      <c r="AS57" s="95">
        <v>0</v>
      </c>
      <c r="AT57" s="96">
        <f t="shared" si="1"/>
        <v>0</v>
      </c>
      <c r="AU57" s="97">
        <f>'041 - Ústřední vytápění'!P89</f>
        <v>0</v>
      </c>
      <c r="AV57" s="96">
        <f>'041 - Ústřední vytápění'!J30</f>
        <v>0</v>
      </c>
      <c r="AW57" s="96">
        <f>'041 - Ústřední vytápění'!J31</f>
        <v>0</v>
      </c>
      <c r="AX57" s="96">
        <f>'041 - Ústřední vytápění'!J32</f>
        <v>0</v>
      </c>
      <c r="AY57" s="96">
        <f>'041 - Ústřední vytápění'!J33</f>
        <v>0</v>
      </c>
      <c r="AZ57" s="96">
        <f>'041 - Ústřední vytápění'!F30</f>
        <v>0</v>
      </c>
      <c r="BA57" s="96">
        <f>'041 - Ústřední vytápění'!F31</f>
        <v>0</v>
      </c>
      <c r="BB57" s="96">
        <f>'041 - Ústřední vytápění'!F32</f>
        <v>0</v>
      </c>
      <c r="BC57" s="96">
        <f>'041 - Ústřední vytápění'!F33</f>
        <v>0</v>
      </c>
      <c r="BD57" s="98">
        <f>'041 - Ústřední vytápění'!F34</f>
        <v>0</v>
      </c>
      <c r="BT57" s="99" t="s">
        <v>78</v>
      </c>
      <c r="BV57" s="99" t="s">
        <v>73</v>
      </c>
      <c r="BW57" s="99" t="s">
        <v>95</v>
      </c>
      <c r="BX57" s="99" t="s">
        <v>5</v>
      </c>
      <c r="CL57" s="99" t="s">
        <v>19</v>
      </c>
      <c r="CM57" s="99" t="s">
        <v>80</v>
      </c>
    </row>
    <row r="58" spans="1:91" s="5" customFormat="1" ht="22.5" customHeight="1">
      <c r="A58" s="260" t="s">
        <v>2793</v>
      </c>
      <c r="B58" s="90"/>
      <c r="C58" s="91"/>
      <c r="D58" s="352" t="s">
        <v>96</v>
      </c>
      <c r="E58" s="351"/>
      <c r="F58" s="351"/>
      <c r="G58" s="351"/>
      <c r="H58" s="351"/>
      <c r="I58" s="92"/>
      <c r="J58" s="352" t="s">
        <v>97</v>
      </c>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0">
        <f>'051 - Zdravotechnika a Vz...'!J27</f>
        <v>0</v>
      </c>
      <c r="AH58" s="351"/>
      <c r="AI58" s="351"/>
      <c r="AJ58" s="351"/>
      <c r="AK58" s="351"/>
      <c r="AL58" s="351"/>
      <c r="AM58" s="351"/>
      <c r="AN58" s="350">
        <f t="shared" si="0"/>
        <v>0</v>
      </c>
      <c r="AO58" s="351"/>
      <c r="AP58" s="351"/>
      <c r="AQ58" s="93" t="s">
        <v>77</v>
      </c>
      <c r="AR58" s="94"/>
      <c r="AS58" s="95">
        <v>0</v>
      </c>
      <c r="AT58" s="96">
        <f t="shared" si="1"/>
        <v>0</v>
      </c>
      <c r="AU58" s="97">
        <f>'051 - Zdravotechnika a Vz...'!P85</f>
        <v>0</v>
      </c>
      <c r="AV58" s="96">
        <f>'051 - Zdravotechnika a Vz...'!J30</f>
        <v>0</v>
      </c>
      <c r="AW58" s="96">
        <f>'051 - Zdravotechnika a Vz...'!J31</f>
        <v>0</v>
      </c>
      <c r="AX58" s="96">
        <f>'051 - Zdravotechnika a Vz...'!J32</f>
        <v>0</v>
      </c>
      <c r="AY58" s="96">
        <f>'051 - Zdravotechnika a Vz...'!J33</f>
        <v>0</v>
      </c>
      <c r="AZ58" s="96">
        <f>'051 - Zdravotechnika a Vz...'!F30</f>
        <v>0</v>
      </c>
      <c r="BA58" s="96">
        <f>'051 - Zdravotechnika a Vz...'!F31</f>
        <v>0</v>
      </c>
      <c r="BB58" s="96">
        <f>'051 - Zdravotechnika a Vz...'!F32</f>
        <v>0</v>
      </c>
      <c r="BC58" s="96">
        <f>'051 - Zdravotechnika a Vz...'!F33</f>
        <v>0</v>
      </c>
      <c r="BD58" s="98">
        <f>'051 - Zdravotechnika a Vz...'!F34</f>
        <v>0</v>
      </c>
      <c r="BT58" s="99" t="s">
        <v>78</v>
      </c>
      <c r="BV58" s="99" t="s">
        <v>73</v>
      </c>
      <c r="BW58" s="99" t="s">
        <v>98</v>
      </c>
      <c r="BX58" s="99" t="s">
        <v>5</v>
      </c>
      <c r="CL58" s="99" t="s">
        <v>19</v>
      </c>
      <c r="CM58" s="99" t="s">
        <v>80</v>
      </c>
    </row>
    <row r="59" spans="1:91" s="5" customFormat="1" ht="22.5" customHeight="1">
      <c r="A59" s="260" t="s">
        <v>2793</v>
      </c>
      <c r="B59" s="90"/>
      <c r="C59" s="91"/>
      <c r="D59" s="352" t="s">
        <v>99</v>
      </c>
      <c r="E59" s="351"/>
      <c r="F59" s="351"/>
      <c r="G59" s="351"/>
      <c r="H59" s="351"/>
      <c r="I59" s="92"/>
      <c r="J59" s="352" t="s">
        <v>100</v>
      </c>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0">
        <f>'061 - Elektro slaboproud'!J27</f>
        <v>0</v>
      </c>
      <c r="AH59" s="351"/>
      <c r="AI59" s="351"/>
      <c r="AJ59" s="351"/>
      <c r="AK59" s="351"/>
      <c r="AL59" s="351"/>
      <c r="AM59" s="351"/>
      <c r="AN59" s="350">
        <f t="shared" si="0"/>
        <v>0</v>
      </c>
      <c r="AO59" s="351"/>
      <c r="AP59" s="351"/>
      <c r="AQ59" s="93" t="s">
        <v>77</v>
      </c>
      <c r="AR59" s="94"/>
      <c r="AS59" s="100">
        <v>0</v>
      </c>
      <c r="AT59" s="101">
        <f t="shared" si="1"/>
        <v>0</v>
      </c>
      <c r="AU59" s="102">
        <f>'061 - Elektro slaboproud'!P88</f>
        <v>0</v>
      </c>
      <c r="AV59" s="101">
        <f>'061 - Elektro slaboproud'!J30</f>
        <v>0</v>
      </c>
      <c r="AW59" s="101">
        <f>'061 - Elektro slaboproud'!J31</f>
        <v>0</v>
      </c>
      <c r="AX59" s="101">
        <f>'061 - Elektro slaboproud'!J32</f>
        <v>0</v>
      </c>
      <c r="AY59" s="101">
        <f>'061 - Elektro slaboproud'!J33</f>
        <v>0</v>
      </c>
      <c r="AZ59" s="101">
        <f>'061 - Elektro slaboproud'!F30</f>
        <v>0</v>
      </c>
      <c r="BA59" s="101">
        <f>'061 - Elektro slaboproud'!F31</f>
        <v>0</v>
      </c>
      <c r="BB59" s="101">
        <f>'061 - Elektro slaboproud'!F32</f>
        <v>0</v>
      </c>
      <c r="BC59" s="101">
        <f>'061 - Elektro slaboproud'!F33</f>
        <v>0</v>
      </c>
      <c r="BD59" s="103">
        <f>'061 - Elektro slaboproud'!F34</f>
        <v>0</v>
      </c>
      <c r="BT59" s="99" t="s">
        <v>78</v>
      </c>
      <c r="BV59" s="99" t="s">
        <v>73</v>
      </c>
      <c r="BW59" s="99" t="s">
        <v>101</v>
      </c>
      <c r="BX59" s="99" t="s">
        <v>5</v>
      </c>
      <c r="CL59" s="99" t="s">
        <v>19</v>
      </c>
      <c r="CM59" s="99" t="s">
        <v>80</v>
      </c>
    </row>
    <row r="60" spans="2:44" s="1" customFormat="1" ht="30" customHeight="1">
      <c r="B60" s="34"/>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4"/>
    </row>
    <row r="61" spans="2:44" s="1" customFormat="1" ht="6.95" customHeight="1">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4"/>
    </row>
  </sheetData>
  <sheetProtection formatColumns="0" formatRows="0" sort="0" autoFilter="0"/>
  <mergeCells count="69">
    <mergeCell ref="L27:O27"/>
    <mergeCell ref="W27:AE27"/>
    <mergeCell ref="AK27:AO27"/>
    <mergeCell ref="L28:O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D54:H54"/>
    <mergeCell ref="J54:AF54"/>
    <mergeCell ref="AN55:AP55"/>
    <mergeCell ref="AG55:AM55"/>
    <mergeCell ref="D55:H55"/>
    <mergeCell ref="J55:AF55"/>
    <mergeCell ref="D56:H56"/>
    <mergeCell ref="J56:AF56"/>
    <mergeCell ref="AN57:AP57"/>
    <mergeCell ref="AG57:AM57"/>
    <mergeCell ref="D57:H57"/>
    <mergeCell ref="J57:AF57"/>
    <mergeCell ref="D58:H58"/>
    <mergeCell ref="J58:AF58"/>
    <mergeCell ref="AN59:AP59"/>
    <mergeCell ref="AG59:AM59"/>
    <mergeCell ref="D59:H59"/>
    <mergeCell ref="J59:AF59"/>
    <mergeCell ref="AG51:AM51"/>
    <mergeCell ref="AN51:AP51"/>
    <mergeCell ref="AR2:BE2"/>
    <mergeCell ref="AN58:AP58"/>
    <mergeCell ref="AG58:AM58"/>
    <mergeCell ref="AN56:AP56"/>
    <mergeCell ref="AG56:AM56"/>
    <mergeCell ref="AN54:AP54"/>
    <mergeCell ref="AG54:AM54"/>
    <mergeCell ref="AN52:AP52"/>
    <mergeCell ref="AG52:AM52"/>
    <mergeCell ref="L42:AO42"/>
    <mergeCell ref="AM44:AN44"/>
    <mergeCell ref="AM46:AP46"/>
    <mergeCell ref="AS46:AT48"/>
    <mergeCell ref="W28:AE28"/>
  </mergeCells>
  <hyperlinks>
    <hyperlink ref="K1:S1" location="C2" tooltip="Rekapitulace stavby" display="1) Rekapitulace stavby"/>
    <hyperlink ref="W1:AI1" location="C51" tooltip="Rekapitulace objektů stavby a soupisů prací" display="2) Rekapitulace objektů stavby a soupisů prací"/>
    <hyperlink ref="A52" location="'011 - Rekonstrukce části ...'!C2" tooltip="011 - Rekonstrukce části ..." display="/"/>
    <hyperlink ref="A53" location="'012 - VRN - hlavní aktivita'!C2" tooltip="012 - VRN - hlavní aktivita" display="/"/>
    <hyperlink ref="A54" location="'01202 - VRN - vedlejší ak...'!C2" tooltip="01202 - VRN - vedlejší ak..." display="/"/>
    <hyperlink ref="A55" location="'021 - Elektro silnoproud'!C2" tooltip="021 - Elektro silnoproud" display="/"/>
    <hyperlink ref="A56" location="'031 - Plynoinstalace'!C2" tooltip="031 - Plynoinstalace" display="/"/>
    <hyperlink ref="A57" location="'041 - Ústřední vytápění'!C2" tooltip="041 - Ústřední vytápění" display="/"/>
    <hyperlink ref="A58" location="'051 - Zdravotechnika a Vz...'!C2" tooltip="051 - Zdravotechnika a Vz..." display="/"/>
    <hyperlink ref="A59" location="'061 - Elektro slaboproud'!C2" tooltip="061 - Elektro slaboproud"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68" customWidth="1"/>
    <col min="2" max="2" width="1.66796875" style="268" customWidth="1"/>
    <col min="3" max="4" width="5" style="268" customWidth="1"/>
    <col min="5" max="5" width="11.66015625" style="268" customWidth="1"/>
    <col min="6" max="6" width="9.16015625" style="268" customWidth="1"/>
    <col min="7" max="7" width="5" style="268" customWidth="1"/>
    <col min="8" max="8" width="77.83203125" style="268" customWidth="1"/>
    <col min="9" max="10" width="20" style="268" customWidth="1"/>
    <col min="11" max="11" width="1.66796875" style="268" customWidth="1"/>
    <col min="12" max="256" width="9.33203125" style="268" customWidth="1"/>
    <col min="257" max="257" width="8.33203125" style="268" customWidth="1"/>
    <col min="258" max="258" width="1.66796875" style="268" customWidth="1"/>
    <col min="259" max="260" width="5" style="268" customWidth="1"/>
    <col min="261" max="261" width="11.66015625" style="268" customWidth="1"/>
    <col min="262" max="262" width="9.16015625" style="268" customWidth="1"/>
    <col min="263" max="263" width="5" style="268" customWidth="1"/>
    <col min="264" max="264" width="77.83203125" style="268" customWidth="1"/>
    <col min="265" max="266" width="20" style="268" customWidth="1"/>
    <col min="267" max="267" width="1.66796875" style="268" customWidth="1"/>
    <col min="268" max="512" width="9.33203125" style="268" customWidth="1"/>
    <col min="513" max="513" width="8.33203125" style="268" customWidth="1"/>
    <col min="514" max="514" width="1.66796875" style="268" customWidth="1"/>
    <col min="515" max="516" width="5" style="268" customWidth="1"/>
    <col min="517" max="517" width="11.66015625" style="268" customWidth="1"/>
    <col min="518" max="518" width="9.16015625" style="268" customWidth="1"/>
    <col min="519" max="519" width="5" style="268" customWidth="1"/>
    <col min="520" max="520" width="77.83203125" style="268" customWidth="1"/>
    <col min="521" max="522" width="20" style="268" customWidth="1"/>
    <col min="523" max="523" width="1.66796875" style="268" customWidth="1"/>
    <col min="524" max="768" width="9.33203125" style="268" customWidth="1"/>
    <col min="769" max="769" width="8.33203125" style="268" customWidth="1"/>
    <col min="770" max="770" width="1.66796875" style="268" customWidth="1"/>
    <col min="771" max="772" width="5" style="268" customWidth="1"/>
    <col min="773" max="773" width="11.66015625" style="268" customWidth="1"/>
    <col min="774" max="774" width="9.16015625" style="268" customWidth="1"/>
    <col min="775" max="775" width="5" style="268" customWidth="1"/>
    <col min="776" max="776" width="77.83203125" style="268" customWidth="1"/>
    <col min="777" max="778" width="20" style="268" customWidth="1"/>
    <col min="779" max="779" width="1.66796875" style="268" customWidth="1"/>
    <col min="780" max="1024" width="9.33203125" style="268" customWidth="1"/>
    <col min="1025" max="1025" width="8.33203125" style="268" customWidth="1"/>
    <col min="1026" max="1026" width="1.66796875" style="268" customWidth="1"/>
    <col min="1027" max="1028" width="5" style="268" customWidth="1"/>
    <col min="1029" max="1029" width="11.66015625" style="268" customWidth="1"/>
    <col min="1030" max="1030" width="9.16015625" style="268" customWidth="1"/>
    <col min="1031" max="1031" width="5" style="268" customWidth="1"/>
    <col min="1032" max="1032" width="77.83203125" style="268" customWidth="1"/>
    <col min="1033" max="1034" width="20" style="268" customWidth="1"/>
    <col min="1035" max="1035" width="1.66796875" style="268" customWidth="1"/>
    <col min="1036" max="1280" width="9.33203125" style="268" customWidth="1"/>
    <col min="1281" max="1281" width="8.33203125" style="268" customWidth="1"/>
    <col min="1282" max="1282" width="1.66796875" style="268" customWidth="1"/>
    <col min="1283" max="1284" width="5" style="268" customWidth="1"/>
    <col min="1285" max="1285" width="11.66015625" style="268" customWidth="1"/>
    <col min="1286" max="1286" width="9.16015625" style="268" customWidth="1"/>
    <col min="1287" max="1287" width="5" style="268" customWidth="1"/>
    <col min="1288" max="1288" width="77.83203125" style="268" customWidth="1"/>
    <col min="1289" max="1290" width="20" style="268" customWidth="1"/>
    <col min="1291" max="1291" width="1.66796875" style="268" customWidth="1"/>
    <col min="1292" max="1536" width="9.33203125" style="268" customWidth="1"/>
    <col min="1537" max="1537" width="8.33203125" style="268" customWidth="1"/>
    <col min="1538" max="1538" width="1.66796875" style="268" customWidth="1"/>
    <col min="1539" max="1540" width="5" style="268" customWidth="1"/>
    <col min="1541" max="1541" width="11.66015625" style="268" customWidth="1"/>
    <col min="1542" max="1542" width="9.16015625" style="268" customWidth="1"/>
    <col min="1543" max="1543" width="5" style="268" customWidth="1"/>
    <col min="1544" max="1544" width="77.83203125" style="268" customWidth="1"/>
    <col min="1545" max="1546" width="20" style="268" customWidth="1"/>
    <col min="1547" max="1547" width="1.66796875" style="268" customWidth="1"/>
    <col min="1548" max="1792" width="9.33203125" style="268" customWidth="1"/>
    <col min="1793" max="1793" width="8.33203125" style="268" customWidth="1"/>
    <col min="1794" max="1794" width="1.66796875" style="268" customWidth="1"/>
    <col min="1795" max="1796" width="5" style="268" customWidth="1"/>
    <col min="1797" max="1797" width="11.66015625" style="268" customWidth="1"/>
    <col min="1798" max="1798" width="9.16015625" style="268" customWidth="1"/>
    <col min="1799" max="1799" width="5" style="268" customWidth="1"/>
    <col min="1800" max="1800" width="77.83203125" style="268" customWidth="1"/>
    <col min="1801" max="1802" width="20" style="268" customWidth="1"/>
    <col min="1803" max="1803" width="1.66796875" style="268" customWidth="1"/>
    <col min="1804" max="2048" width="9.33203125" style="268" customWidth="1"/>
    <col min="2049" max="2049" width="8.33203125" style="268" customWidth="1"/>
    <col min="2050" max="2050" width="1.66796875" style="268" customWidth="1"/>
    <col min="2051" max="2052" width="5" style="268" customWidth="1"/>
    <col min="2053" max="2053" width="11.66015625" style="268" customWidth="1"/>
    <col min="2054" max="2054" width="9.16015625" style="268" customWidth="1"/>
    <col min="2055" max="2055" width="5" style="268" customWidth="1"/>
    <col min="2056" max="2056" width="77.83203125" style="268" customWidth="1"/>
    <col min="2057" max="2058" width="20" style="268" customWidth="1"/>
    <col min="2059" max="2059" width="1.66796875" style="268" customWidth="1"/>
    <col min="2060" max="2304" width="9.33203125" style="268" customWidth="1"/>
    <col min="2305" max="2305" width="8.33203125" style="268" customWidth="1"/>
    <col min="2306" max="2306" width="1.66796875" style="268" customWidth="1"/>
    <col min="2307" max="2308" width="5" style="268" customWidth="1"/>
    <col min="2309" max="2309" width="11.66015625" style="268" customWidth="1"/>
    <col min="2310" max="2310" width="9.16015625" style="268" customWidth="1"/>
    <col min="2311" max="2311" width="5" style="268" customWidth="1"/>
    <col min="2312" max="2312" width="77.83203125" style="268" customWidth="1"/>
    <col min="2313" max="2314" width="20" style="268" customWidth="1"/>
    <col min="2315" max="2315" width="1.66796875" style="268" customWidth="1"/>
    <col min="2316" max="2560" width="9.33203125" style="268" customWidth="1"/>
    <col min="2561" max="2561" width="8.33203125" style="268" customWidth="1"/>
    <col min="2562" max="2562" width="1.66796875" style="268" customWidth="1"/>
    <col min="2563" max="2564" width="5" style="268" customWidth="1"/>
    <col min="2565" max="2565" width="11.66015625" style="268" customWidth="1"/>
    <col min="2566" max="2566" width="9.16015625" style="268" customWidth="1"/>
    <col min="2567" max="2567" width="5" style="268" customWidth="1"/>
    <col min="2568" max="2568" width="77.83203125" style="268" customWidth="1"/>
    <col min="2569" max="2570" width="20" style="268" customWidth="1"/>
    <col min="2571" max="2571" width="1.66796875" style="268" customWidth="1"/>
    <col min="2572" max="2816" width="9.33203125" style="268" customWidth="1"/>
    <col min="2817" max="2817" width="8.33203125" style="268" customWidth="1"/>
    <col min="2818" max="2818" width="1.66796875" style="268" customWidth="1"/>
    <col min="2819" max="2820" width="5" style="268" customWidth="1"/>
    <col min="2821" max="2821" width="11.66015625" style="268" customWidth="1"/>
    <col min="2822" max="2822" width="9.16015625" style="268" customWidth="1"/>
    <col min="2823" max="2823" width="5" style="268" customWidth="1"/>
    <col min="2824" max="2824" width="77.83203125" style="268" customWidth="1"/>
    <col min="2825" max="2826" width="20" style="268" customWidth="1"/>
    <col min="2827" max="2827" width="1.66796875" style="268" customWidth="1"/>
    <col min="2828" max="3072" width="9.33203125" style="268" customWidth="1"/>
    <col min="3073" max="3073" width="8.33203125" style="268" customWidth="1"/>
    <col min="3074" max="3074" width="1.66796875" style="268" customWidth="1"/>
    <col min="3075" max="3076" width="5" style="268" customWidth="1"/>
    <col min="3077" max="3077" width="11.66015625" style="268" customWidth="1"/>
    <col min="3078" max="3078" width="9.16015625" style="268" customWidth="1"/>
    <col min="3079" max="3079" width="5" style="268" customWidth="1"/>
    <col min="3080" max="3080" width="77.83203125" style="268" customWidth="1"/>
    <col min="3081" max="3082" width="20" style="268" customWidth="1"/>
    <col min="3083" max="3083" width="1.66796875" style="268" customWidth="1"/>
    <col min="3084" max="3328" width="9.33203125" style="268" customWidth="1"/>
    <col min="3329" max="3329" width="8.33203125" style="268" customWidth="1"/>
    <col min="3330" max="3330" width="1.66796875" style="268" customWidth="1"/>
    <col min="3331" max="3332" width="5" style="268" customWidth="1"/>
    <col min="3333" max="3333" width="11.66015625" style="268" customWidth="1"/>
    <col min="3334" max="3334" width="9.16015625" style="268" customWidth="1"/>
    <col min="3335" max="3335" width="5" style="268" customWidth="1"/>
    <col min="3336" max="3336" width="77.83203125" style="268" customWidth="1"/>
    <col min="3337" max="3338" width="20" style="268" customWidth="1"/>
    <col min="3339" max="3339" width="1.66796875" style="268" customWidth="1"/>
    <col min="3340" max="3584" width="9.33203125" style="268" customWidth="1"/>
    <col min="3585" max="3585" width="8.33203125" style="268" customWidth="1"/>
    <col min="3586" max="3586" width="1.66796875" style="268" customWidth="1"/>
    <col min="3587" max="3588" width="5" style="268" customWidth="1"/>
    <col min="3589" max="3589" width="11.66015625" style="268" customWidth="1"/>
    <col min="3590" max="3590" width="9.16015625" style="268" customWidth="1"/>
    <col min="3591" max="3591" width="5" style="268" customWidth="1"/>
    <col min="3592" max="3592" width="77.83203125" style="268" customWidth="1"/>
    <col min="3593" max="3594" width="20" style="268" customWidth="1"/>
    <col min="3595" max="3595" width="1.66796875" style="268" customWidth="1"/>
    <col min="3596" max="3840" width="9.33203125" style="268" customWidth="1"/>
    <col min="3841" max="3841" width="8.33203125" style="268" customWidth="1"/>
    <col min="3842" max="3842" width="1.66796875" style="268" customWidth="1"/>
    <col min="3843" max="3844" width="5" style="268" customWidth="1"/>
    <col min="3845" max="3845" width="11.66015625" style="268" customWidth="1"/>
    <col min="3846" max="3846" width="9.16015625" style="268" customWidth="1"/>
    <col min="3847" max="3847" width="5" style="268" customWidth="1"/>
    <col min="3848" max="3848" width="77.83203125" style="268" customWidth="1"/>
    <col min="3849" max="3850" width="20" style="268" customWidth="1"/>
    <col min="3851" max="3851" width="1.66796875" style="268" customWidth="1"/>
    <col min="3852" max="4096" width="9.33203125" style="268" customWidth="1"/>
    <col min="4097" max="4097" width="8.33203125" style="268" customWidth="1"/>
    <col min="4098" max="4098" width="1.66796875" style="268" customWidth="1"/>
    <col min="4099" max="4100" width="5" style="268" customWidth="1"/>
    <col min="4101" max="4101" width="11.66015625" style="268" customWidth="1"/>
    <col min="4102" max="4102" width="9.16015625" style="268" customWidth="1"/>
    <col min="4103" max="4103" width="5" style="268" customWidth="1"/>
    <col min="4104" max="4104" width="77.83203125" style="268" customWidth="1"/>
    <col min="4105" max="4106" width="20" style="268" customWidth="1"/>
    <col min="4107" max="4107" width="1.66796875" style="268" customWidth="1"/>
    <col min="4108" max="4352" width="9.33203125" style="268" customWidth="1"/>
    <col min="4353" max="4353" width="8.33203125" style="268" customWidth="1"/>
    <col min="4354" max="4354" width="1.66796875" style="268" customWidth="1"/>
    <col min="4355" max="4356" width="5" style="268" customWidth="1"/>
    <col min="4357" max="4357" width="11.66015625" style="268" customWidth="1"/>
    <col min="4358" max="4358" width="9.16015625" style="268" customWidth="1"/>
    <col min="4359" max="4359" width="5" style="268" customWidth="1"/>
    <col min="4360" max="4360" width="77.83203125" style="268" customWidth="1"/>
    <col min="4361" max="4362" width="20" style="268" customWidth="1"/>
    <col min="4363" max="4363" width="1.66796875" style="268" customWidth="1"/>
    <col min="4364" max="4608" width="9.33203125" style="268" customWidth="1"/>
    <col min="4609" max="4609" width="8.33203125" style="268" customWidth="1"/>
    <col min="4610" max="4610" width="1.66796875" style="268" customWidth="1"/>
    <col min="4611" max="4612" width="5" style="268" customWidth="1"/>
    <col min="4613" max="4613" width="11.66015625" style="268" customWidth="1"/>
    <col min="4614" max="4614" width="9.16015625" style="268" customWidth="1"/>
    <col min="4615" max="4615" width="5" style="268" customWidth="1"/>
    <col min="4616" max="4616" width="77.83203125" style="268" customWidth="1"/>
    <col min="4617" max="4618" width="20" style="268" customWidth="1"/>
    <col min="4619" max="4619" width="1.66796875" style="268" customWidth="1"/>
    <col min="4620" max="4864" width="9.33203125" style="268" customWidth="1"/>
    <col min="4865" max="4865" width="8.33203125" style="268" customWidth="1"/>
    <col min="4866" max="4866" width="1.66796875" style="268" customWidth="1"/>
    <col min="4867" max="4868" width="5" style="268" customWidth="1"/>
    <col min="4869" max="4869" width="11.66015625" style="268" customWidth="1"/>
    <col min="4870" max="4870" width="9.16015625" style="268" customWidth="1"/>
    <col min="4871" max="4871" width="5" style="268" customWidth="1"/>
    <col min="4872" max="4872" width="77.83203125" style="268" customWidth="1"/>
    <col min="4873" max="4874" width="20" style="268" customWidth="1"/>
    <col min="4875" max="4875" width="1.66796875" style="268" customWidth="1"/>
    <col min="4876" max="5120" width="9.33203125" style="268" customWidth="1"/>
    <col min="5121" max="5121" width="8.33203125" style="268" customWidth="1"/>
    <col min="5122" max="5122" width="1.66796875" style="268" customWidth="1"/>
    <col min="5123" max="5124" width="5" style="268" customWidth="1"/>
    <col min="5125" max="5125" width="11.66015625" style="268" customWidth="1"/>
    <col min="5126" max="5126" width="9.16015625" style="268" customWidth="1"/>
    <col min="5127" max="5127" width="5" style="268" customWidth="1"/>
    <col min="5128" max="5128" width="77.83203125" style="268" customWidth="1"/>
    <col min="5129" max="5130" width="20" style="268" customWidth="1"/>
    <col min="5131" max="5131" width="1.66796875" style="268" customWidth="1"/>
    <col min="5132" max="5376" width="9.33203125" style="268" customWidth="1"/>
    <col min="5377" max="5377" width="8.33203125" style="268" customWidth="1"/>
    <col min="5378" max="5378" width="1.66796875" style="268" customWidth="1"/>
    <col min="5379" max="5380" width="5" style="268" customWidth="1"/>
    <col min="5381" max="5381" width="11.66015625" style="268" customWidth="1"/>
    <col min="5382" max="5382" width="9.16015625" style="268" customWidth="1"/>
    <col min="5383" max="5383" width="5" style="268" customWidth="1"/>
    <col min="5384" max="5384" width="77.83203125" style="268" customWidth="1"/>
    <col min="5385" max="5386" width="20" style="268" customWidth="1"/>
    <col min="5387" max="5387" width="1.66796875" style="268" customWidth="1"/>
    <col min="5388" max="5632" width="9.33203125" style="268" customWidth="1"/>
    <col min="5633" max="5633" width="8.33203125" style="268" customWidth="1"/>
    <col min="5634" max="5634" width="1.66796875" style="268" customWidth="1"/>
    <col min="5635" max="5636" width="5" style="268" customWidth="1"/>
    <col min="5637" max="5637" width="11.66015625" style="268" customWidth="1"/>
    <col min="5638" max="5638" width="9.16015625" style="268" customWidth="1"/>
    <col min="5639" max="5639" width="5" style="268" customWidth="1"/>
    <col min="5640" max="5640" width="77.83203125" style="268" customWidth="1"/>
    <col min="5641" max="5642" width="20" style="268" customWidth="1"/>
    <col min="5643" max="5643" width="1.66796875" style="268" customWidth="1"/>
    <col min="5644" max="5888" width="9.33203125" style="268" customWidth="1"/>
    <col min="5889" max="5889" width="8.33203125" style="268" customWidth="1"/>
    <col min="5890" max="5890" width="1.66796875" style="268" customWidth="1"/>
    <col min="5891" max="5892" width="5" style="268" customWidth="1"/>
    <col min="5893" max="5893" width="11.66015625" style="268" customWidth="1"/>
    <col min="5894" max="5894" width="9.16015625" style="268" customWidth="1"/>
    <col min="5895" max="5895" width="5" style="268" customWidth="1"/>
    <col min="5896" max="5896" width="77.83203125" style="268" customWidth="1"/>
    <col min="5897" max="5898" width="20" style="268" customWidth="1"/>
    <col min="5899" max="5899" width="1.66796875" style="268" customWidth="1"/>
    <col min="5900" max="6144" width="9.33203125" style="268" customWidth="1"/>
    <col min="6145" max="6145" width="8.33203125" style="268" customWidth="1"/>
    <col min="6146" max="6146" width="1.66796875" style="268" customWidth="1"/>
    <col min="6147" max="6148" width="5" style="268" customWidth="1"/>
    <col min="6149" max="6149" width="11.66015625" style="268" customWidth="1"/>
    <col min="6150" max="6150" width="9.16015625" style="268" customWidth="1"/>
    <col min="6151" max="6151" width="5" style="268" customWidth="1"/>
    <col min="6152" max="6152" width="77.83203125" style="268" customWidth="1"/>
    <col min="6153" max="6154" width="20" style="268" customWidth="1"/>
    <col min="6155" max="6155" width="1.66796875" style="268" customWidth="1"/>
    <col min="6156" max="6400" width="9.33203125" style="268" customWidth="1"/>
    <col min="6401" max="6401" width="8.33203125" style="268" customWidth="1"/>
    <col min="6402" max="6402" width="1.66796875" style="268" customWidth="1"/>
    <col min="6403" max="6404" width="5" style="268" customWidth="1"/>
    <col min="6405" max="6405" width="11.66015625" style="268" customWidth="1"/>
    <col min="6406" max="6406" width="9.16015625" style="268" customWidth="1"/>
    <col min="6407" max="6407" width="5" style="268" customWidth="1"/>
    <col min="6408" max="6408" width="77.83203125" style="268" customWidth="1"/>
    <col min="6409" max="6410" width="20" style="268" customWidth="1"/>
    <col min="6411" max="6411" width="1.66796875" style="268" customWidth="1"/>
    <col min="6412" max="6656" width="9.33203125" style="268" customWidth="1"/>
    <col min="6657" max="6657" width="8.33203125" style="268" customWidth="1"/>
    <col min="6658" max="6658" width="1.66796875" style="268" customWidth="1"/>
    <col min="6659" max="6660" width="5" style="268" customWidth="1"/>
    <col min="6661" max="6661" width="11.66015625" style="268" customWidth="1"/>
    <col min="6662" max="6662" width="9.16015625" style="268" customWidth="1"/>
    <col min="6663" max="6663" width="5" style="268" customWidth="1"/>
    <col min="6664" max="6664" width="77.83203125" style="268" customWidth="1"/>
    <col min="6665" max="6666" width="20" style="268" customWidth="1"/>
    <col min="6667" max="6667" width="1.66796875" style="268" customWidth="1"/>
    <col min="6668" max="6912" width="9.33203125" style="268" customWidth="1"/>
    <col min="6913" max="6913" width="8.33203125" style="268" customWidth="1"/>
    <col min="6914" max="6914" width="1.66796875" style="268" customWidth="1"/>
    <col min="6915" max="6916" width="5" style="268" customWidth="1"/>
    <col min="6917" max="6917" width="11.66015625" style="268" customWidth="1"/>
    <col min="6918" max="6918" width="9.16015625" style="268" customWidth="1"/>
    <col min="6919" max="6919" width="5" style="268" customWidth="1"/>
    <col min="6920" max="6920" width="77.83203125" style="268" customWidth="1"/>
    <col min="6921" max="6922" width="20" style="268" customWidth="1"/>
    <col min="6923" max="6923" width="1.66796875" style="268" customWidth="1"/>
    <col min="6924" max="7168" width="9.33203125" style="268" customWidth="1"/>
    <col min="7169" max="7169" width="8.33203125" style="268" customWidth="1"/>
    <col min="7170" max="7170" width="1.66796875" style="268" customWidth="1"/>
    <col min="7171" max="7172" width="5" style="268" customWidth="1"/>
    <col min="7173" max="7173" width="11.66015625" style="268" customWidth="1"/>
    <col min="7174" max="7174" width="9.16015625" style="268" customWidth="1"/>
    <col min="7175" max="7175" width="5" style="268" customWidth="1"/>
    <col min="7176" max="7176" width="77.83203125" style="268" customWidth="1"/>
    <col min="7177" max="7178" width="20" style="268" customWidth="1"/>
    <col min="7179" max="7179" width="1.66796875" style="268" customWidth="1"/>
    <col min="7180" max="7424" width="9.33203125" style="268" customWidth="1"/>
    <col min="7425" max="7425" width="8.33203125" style="268" customWidth="1"/>
    <col min="7426" max="7426" width="1.66796875" style="268" customWidth="1"/>
    <col min="7427" max="7428" width="5" style="268" customWidth="1"/>
    <col min="7429" max="7429" width="11.66015625" style="268" customWidth="1"/>
    <col min="7430" max="7430" width="9.16015625" style="268" customWidth="1"/>
    <col min="7431" max="7431" width="5" style="268" customWidth="1"/>
    <col min="7432" max="7432" width="77.83203125" style="268" customWidth="1"/>
    <col min="7433" max="7434" width="20" style="268" customWidth="1"/>
    <col min="7435" max="7435" width="1.66796875" style="268" customWidth="1"/>
    <col min="7436" max="7680" width="9.33203125" style="268" customWidth="1"/>
    <col min="7681" max="7681" width="8.33203125" style="268" customWidth="1"/>
    <col min="7682" max="7682" width="1.66796875" style="268" customWidth="1"/>
    <col min="7683" max="7684" width="5" style="268" customWidth="1"/>
    <col min="7685" max="7685" width="11.66015625" style="268" customWidth="1"/>
    <col min="7686" max="7686" width="9.16015625" style="268" customWidth="1"/>
    <col min="7687" max="7687" width="5" style="268" customWidth="1"/>
    <col min="7688" max="7688" width="77.83203125" style="268" customWidth="1"/>
    <col min="7689" max="7690" width="20" style="268" customWidth="1"/>
    <col min="7691" max="7691" width="1.66796875" style="268" customWidth="1"/>
    <col min="7692" max="7936" width="9.33203125" style="268" customWidth="1"/>
    <col min="7937" max="7937" width="8.33203125" style="268" customWidth="1"/>
    <col min="7938" max="7938" width="1.66796875" style="268" customWidth="1"/>
    <col min="7939" max="7940" width="5" style="268" customWidth="1"/>
    <col min="7941" max="7941" width="11.66015625" style="268" customWidth="1"/>
    <col min="7942" max="7942" width="9.16015625" style="268" customWidth="1"/>
    <col min="7943" max="7943" width="5" style="268" customWidth="1"/>
    <col min="7944" max="7944" width="77.83203125" style="268" customWidth="1"/>
    <col min="7945" max="7946" width="20" style="268" customWidth="1"/>
    <col min="7947" max="7947" width="1.66796875" style="268" customWidth="1"/>
    <col min="7948" max="8192" width="9.33203125" style="268" customWidth="1"/>
    <col min="8193" max="8193" width="8.33203125" style="268" customWidth="1"/>
    <col min="8194" max="8194" width="1.66796875" style="268" customWidth="1"/>
    <col min="8195" max="8196" width="5" style="268" customWidth="1"/>
    <col min="8197" max="8197" width="11.66015625" style="268" customWidth="1"/>
    <col min="8198" max="8198" width="9.16015625" style="268" customWidth="1"/>
    <col min="8199" max="8199" width="5" style="268" customWidth="1"/>
    <col min="8200" max="8200" width="77.83203125" style="268" customWidth="1"/>
    <col min="8201" max="8202" width="20" style="268" customWidth="1"/>
    <col min="8203" max="8203" width="1.66796875" style="268" customWidth="1"/>
    <col min="8204" max="8448" width="9.33203125" style="268" customWidth="1"/>
    <col min="8449" max="8449" width="8.33203125" style="268" customWidth="1"/>
    <col min="8450" max="8450" width="1.66796875" style="268" customWidth="1"/>
    <col min="8451" max="8452" width="5" style="268" customWidth="1"/>
    <col min="8453" max="8453" width="11.66015625" style="268" customWidth="1"/>
    <col min="8454" max="8454" width="9.16015625" style="268" customWidth="1"/>
    <col min="8455" max="8455" width="5" style="268" customWidth="1"/>
    <col min="8456" max="8456" width="77.83203125" style="268" customWidth="1"/>
    <col min="8457" max="8458" width="20" style="268" customWidth="1"/>
    <col min="8459" max="8459" width="1.66796875" style="268" customWidth="1"/>
    <col min="8460" max="8704" width="9.33203125" style="268" customWidth="1"/>
    <col min="8705" max="8705" width="8.33203125" style="268" customWidth="1"/>
    <col min="8706" max="8706" width="1.66796875" style="268" customWidth="1"/>
    <col min="8707" max="8708" width="5" style="268" customWidth="1"/>
    <col min="8709" max="8709" width="11.66015625" style="268" customWidth="1"/>
    <col min="8710" max="8710" width="9.16015625" style="268" customWidth="1"/>
    <col min="8711" max="8711" width="5" style="268" customWidth="1"/>
    <col min="8712" max="8712" width="77.83203125" style="268" customWidth="1"/>
    <col min="8713" max="8714" width="20" style="268" customWidth="1"/>
    <col min="8715" max="8715" width="1.66796875" style="268" customWidth="1"/>
    <col min="8716" max="8960" width="9.33203125" style="268" customWidth="1"/>
    <col min="8961" max="8961" width="8.33203125" style="268" customWidth="1"/>
    <col min="8962" max="8962" width="1.66796875" style="268" customWidth="1"/>
    <col min="8963" max="8964" width="5" style="268" customWidth="1"/>
    <col min="8965" max="8965" width="11.66015625" style="268" customWidth="1"/>
    <col min="8966" max="8966" width="9.16015625" style="268" customWidth="1"/>
    <col min="8967" max="8967" width="5" style="268" customWidth="1"/>
    <col min="8968" max="8968" width="77.83203125" style="268" customWidth="1"/>
    <col min="8969" max="8970" width="20" style="268" customWidth="1"/>
    <col min="8971" max="8971" width="1.66796875" style="268" customWidth="1"/>
    <col min="8972" max="9216" width="9.33203125" style="268" customWidth="1"/>
    <col min="9217" max="9217" width="8.33203125" style="268" customWidth="1"/>
    <col min="9218" max="9218" width="1.66796875" style="268" customWidth="1"/>
    <col min="9219" max="9220" width="5" style="268" customWidth="1"/>
    <col min="9221" max="9221" width="11.66015625" style="268" customWidth="1"/>
    <col min="9222" max="9222" width="9.16015625" style="268" customWidth="1"/>
    <col min="9223" max="9223" width="5" style="268" customWidth="1"/>
    <col min="9224" max="9224" width="77.83203125" style="268" customWidth="1"/>
    <col min="9225" max="9226" width="20" style="268" customWidth="1"/>
    <col min="9227" max="9227" width="1.66796875" style="268" customWidth="1"/>
    <col min="9228" max="9472" width="9.33203125" style="268" customWidth="1"/>
    <col min="9473" max="9473" width="8.33203125" style="268" customWidth="1"/>
    <col min="9474" max="9474" width="1.66796875" style="268" customWidth="1"/>
    <col min="9475" max="9476" width="5" style="268" customWidth="1"/>
    <col min="9477" max="9477" width="11.66015625" style="268" customWidth="1"/>
    <col min="9478" max="9478" width="9.16015625" style="268" customWidth="1"/>
    <col min="9479" max="9479" width="5" style="268" customWidth="1"/>
    <col min="9480" max="9480" width="77.83203125" style="268" customWidth="1"/>
    <col min="9481" max="9482" width="20" style="268" customWidth="1"/>
    <col min="9483" max="9483" width="1.66796875" style="268" customWidth="1"/>
    <col min="9484" max="9728" width="9.33203125" style="268" customWidth="1"/>
    <col min="9729" max="9729" width="8.33203125" style="268" customWidth="1"/>
    <col min="9730" max="9730" width="1.66796875" style="268" customWidth="1"/>
    <col min="9731" max="9732" width="5" style="268" customWidth="1"/>
    <col min="9733" max="9733" width="11.66015625" style="268" customWidth="1"/>
    <col min="9734" max="9734" width="9.16015625" style="268" customWidth="1"/>
    <col min="9735" max="9735" width="5" style="268" customWidth="1"/>
    <col min="9736" max="9736" width="77.83203125" style="268" customWidth="1"/>
    <col min="9737" max="9738" width="20" style="268" customWidth="1"/>
    <col min="9739" max="9739" width="1.66796875" style="268" customWidth="1"/>
    <col min="9740" max="9984" width="9.33203125" style="268" customWidth="1"/>
    <col min="9985" max="9985" width="8.33203125" style="268" customWidth="1"/>
    <col min="9986" max="9986" width="1.66796875" style="268" customWidth="1"/>
    <col min="9987" max="9988" width="5" style="268" customWidth="1"/>
    <col min="9989" max="9989" width="11.66015625" style="268" customWidth="1"/>
    <col min="9990" max="9990" width="9.16015625" style="268" customWidth="1"/>
    <col min="9991" max="9991" width="5" style="268" customWidth="1"/>
    <col min="9992" max="9992" width="77.83203125" style="268" customWidth="1"/>
    <col min="9993" max="9994" width="20" style="268" customWidth="1"/>
    <col min="9995" max="9995" width="1.66796875" style="268" customWidth="1"/>
    <col min="9996" max="10240" width="9.33203125" style="268" customWidth="1"/>
    <col min="10241" max="10241" width="8.33203125" style="268" customWidth="1"/>
    <col min="10242" max="10242" width="1.66796875" style="268" customWidth="1"/>
    <col min="10243" max="10244" width="5" style="268" customWidth="1"/>
    <col min="10245" max="10245" width="11.66015625" style="268" customWidth="1"/>
    <col min="10246" max="10246" width="9.16015625" style="268" customWidth="1"/>
    <col min="10247" max="10247" width="5" style="268" customWidth="1"/>
    <col min="10248" max="10248" width="77.83203125" style="268" customWidth="1"/>
    <col min="10249" max="10250" width="20" style="268" customWidth="1"/>
    <col min="10251" max="10251" width="1.66796875" style="268" customWidth="1"/>
    <col min="10252" max="10496" width="9.33203125" style="268" customWidth="1"/>
    <col min="10497" max="10497" width="8.33203125" style="268" customWidth="1"/>
    <col min="10498" max="10498" width="1.66796875" style="268" customWidth="1"/>
    <col min="10499" max="10500" width="5" style="268" customWidth="1"/>
    <col min="10501" max="10501" width="11.66015625" style="268" customWidth="1"/>
    <col min="10502" max="10502" width="9.16015625" style="268" customWidth="1"/>
    <col min="10503" max="10503" width="5" style="268" customWidth="1"/>
    <col min="10504" max="10504" width="77.83203125" style="268" customWidth="1"/>
    <col min="10505" max="10506" width="20" style="268" customWidth="1"/>
    <col min="10507" max="10507" width="1.66796875" style="268" customWidth="1"/>
    <col min="10508" max="10752" width="9.33203125" style="268" customWidth="1"/>
    <col min="10753" max="10753" width="8.33203125" style="268" customWidth="1"/>
    <col min="10754" max="10754" width="1.66796875" style="268" customWidth="1"/>
    <col min="10755" max="10756" width="5" style="268" customWidth="1"/>
    <col min="10757" max="10757" width="11.66015625" style="268" customWidth="1"/>
    <col min="10758" max="10758" width="9.16015625" style="268" customWidth="1"/>
    <col min="10759" max="10759" width="5" style="268" customWidth="1"/>
    <col min="10760" max="10760" width="77.83203125" style="268" customWidth="1"/>
    <col min="10761" max="10762" width="20" style="268" customWidth="1"/>
    <col min="10763" max="10763" width="1.66796875" style="268" customWidth="1"/>
    <col min="10764" max="11008" width="9.33203125" style="268" customWidth="1"/>
    <col min="11009" max="11009" width="8.33203125" style="268" customWidth="1"/>
    <col min="11010" max="11010" width="1.66796875" style="268" customWidth="1"/>
    <col min="11011" max="11012" width="5" style="268" customWidth="1"/>
    <col min="11013" max="11013" width="11.66015625" style="268" customWidth="1"/>
    <col min="11014" max="11014" width="9.16015625" style="268" customWidth="1"/>
    <col min="11015" max="11015" width="5" style="268" customWidth="1"/>
    <col min="11016" max="11016" width="77.83203125" style="268" customWidth="1"/>
    <col min="11017" max="11018" width="20" style="268" customWidth="1"/>
    <col min="11019" max="11019" width="1.66796875" style="268" customWidth="1"/>
    <col min="11020" max="11264" width="9.33203125" style="268" customWidth="1"/>
    <col min="11265" max="11265" width="8.33203125" style="268" customWidth="1"/>
    <col min="11266" max="11266" width="1.66796875" style="268" customWidth="1"/>
    <col min="11267" max="11268" width="5" style="268" customWidth="1"/>
    <col min="11269" max="11269" width="11.66015625" style="268" customWidth="1"/>
    <col min="11270" max="11270" width="9.16015625" style="268" customWidth="1"/>
    <col min="11271" max="11271" width="5" style="268" customWidth="1"/>
    <col min="11272" max="11272" width="77.83203125" style="268" customWidth="1"/>
    <col min="11273" max="11274" width="20" style="268" customWidth="1"/>
    <col min="11275" max="11275" width="1.66796875" style="268" customWidth="1"/>
    <col min="11276" max="11520" width="9.33203125" style="268" customWidth="1"/>
    <col min="11521" max="11521" width="8.33203125" style="268" customWidth="1"/>
    <col min="11522" max="11522" width="1.66796875" style="268" customWidth="1"/>
    <col min="11523" max="11524" width="5" style="268" customWidth="1"/>
    <col min="11525" max="11525" width="11.66015625" style="268" customWidth="1"/>
    <col min="11526" max="11526" width="9.16015625" style="268" customWidth="1"/>
    <col min="11527" max="11527" width="5" style="268" customWidth="1"/>
    <col min="11528" max="11528" width="77.83203125" style="268" customWidth="1"/>
    <col min="11529" max="11530" width="20" style="268" customWidth="1"/>
    <col min="11531" max="11531" width="1.66796875" style="268" customWidth="1"/>
    <col min="11532" max="11776" width="9.33203125" style="268" customWidth="1"/>
    <col min="11777" max="11777" width="8.33203125" style="268" customWidth="1"/>
    <col min="11778" max="11778" width="1.66796875" style="268" customWidth="1"/>
    <col min="11779" max="11780" width="5" style="268" customWidth="1"/>
    <col min="11781" max="11781" width="11.66015625" style="268" customWidth="1"/>
    <col min="11782" max="11782" width="9.16015625" style="268" customWidth="1"/>
    <col min="11783" max="11783" width="5" style="268" customWidth="1"/>
    <col min="11784" max="11784" width="77.83203125" style="268" customWidth="1"/>
    <col min="11785" max="11786" width="20" style="268" customWidth="1"/>
    <col min="11787" max="11787" width="1.66796875" style="268" customWidth="1"/>
    <col min="11788" max="12032" width="9.33203125" style="268" customWidth="1"/>
    <col min="12033" max="12033" width="8.33203125" style="268" customWidth="1"/>
    <col min="12034" max="12034" width="1.66796875" style="268" customWidth="1"/>
    <col min="12035" max="12036" width="5" style="268" customWidth="1"/>
    <col min="12037" max="12037" width="11.66015625" style="268" customWidth="1"/>
    <col min="12038" max="12038" width="9.16015625" style="268" customWidth="1"/>
    <col min="12039" max="12039" width="5" style="268" customWidth="1"/>
    <col min="12040" max="12040" width="77.83203125" style="268" customWidth="1"/>
    <col min="12041" max="12042" width="20" style="268" customWidth="1"/>
    <col min="12043" max="12043" width="1.66796875" style="268" customWidth="1"/>
    <col min="12044" max="12288" width="9.33203125" style="268" customWidth="1"/>
    <col min="12289" max="12289" width="8.33203125" style="268" customWidth="1"/>
    <col min="12290" max="12290" width="1.66796875" style="268" customWidth="1"/>
    <col min="12291" max="12292" width="5" style="268" customWidth="1"/>
    <col min="12293" max="12293" width="11.66015625" style="268" customWidth="1"/>
    <col min="12294" max="12294" width="9.16015625" style="268" customWidth="1"/>
    <col min="12295" max="12295" width="5" style="268" customWidth="1"/>
    <col min="12296" max="12296" width="77.83203125" style="268" customWidth="1"/>
    <col min="12297" max="12298" width="20" style="268" customWidth="1"/>
    <col min="12299" max="12299" width="1.66796875" style="268" customWidth="1"/>
    <col min="12300" max="12544" width="9.33203125" style="268" customWidth="1"/>
    <col min="12545" max="12545" width="8.33203125" style="268" customWidth="1"/>
    <col min="12546" max="12546" width="1.66796875" style="268" customWidth="1"/>
    <col min="12547" max="12548" width="5" style="268" customWidth="1"/>
    <col min="12549" max="12549" width="11.66015625" style="268" customWidth="1"/>
    <col min="12550" max="12550" width="9.16015625" style="268" customWidth="1"/>
    <col min="12551" max="12551" width="5" style="268" customWidth="1"/>
    <col min="12552" max="12552" width="77.83203125" style="268" customWidth="1"/>
    <col min="12553" max="12554" width="20" style="268" customWidth="1"/>
    <col min="12555" max="12555" width="1.66796875" style="268" customWidth="1"/>
    <col min="12556" max="12800" width="9.33203125" style="268" customWidth="1"/>
    <col min="12801" max="12801" width="8.33203125" style="268" customWidth="1"/>
    <col min="12802" max="12802" width="1.66796875" style="268" customWidth="1"/>
    <col min="12803" max="12804" width="5" style="268" customWidth="1"/>
    <col min="12805" max="12805" width="11.66015625" style="268" customWidth="1"/>
    <col min="12806" max="12806" width="9.16015625" style="268" customWidth="1"/>
    <col min="12807" max="12807" width="5" style="268" customWidth="1"/>
    <col min="12808" max="12808" width="77.83203125" style="268" customWidth="1"/>
    <col min="12809" max="12810" width="20" style="268" customWidth="1"/>
    <col min="12811" max="12811" width="1.66796875" style="268" customWidth="1"/>
    <col min="12812" max="13056" width="9.33203125" style="268" customWidth="1"/>
    <col min="13057" max="13057" width="8.33203125" style="268" customWidth="1"/>
    <col min="13058" max="13058" width="1.66796875" style="268" customWidth="1"/>
    <col min="13059" max="13060" width="5" style="268" customWidth="1"/>
    <col min="13061" max="13061" width="11.66015625" style="268" customWidth="1"/>
    <col min="13062" max="13062" width="9.16015625" style="268" customWidth="1"/>
    <col min="13063" max="13063" width="5" style="268" customWidth="1"/>
    <col min="13064" max="13064" width="77.83203125" style="268" customWidth="1"/>
    <col min="13065" max="13066" width="20" style="268" customWidth="1"/>
    <col min="13067" max="13067" width="1.66796875" style="268" customWidth="1"/>
    <col min="13068" max="13312" width="9.33203125" style="268" customWidth="1"/>
    <col min="13313" max="13313" width="8.33203125" style="268" customWidth="1"/>
    <col min="13314" max="13314" width="1.66796875" style="268" customWidth="1"/>
    <col min="13315" max="13316" width="5" style="268" customWidth="1"/>
    <col min="13317" max="13317" width="11.66015625" style="268" customWidth="1"/>
    <col min="13318" max="13318" width="9.16015625" style="268" customWidth="1"/>
    <col min="13319" max="13319" width="5" style="268" customWidth="1"/>
    <col min="13320" max="13320" width="77.83203125" style="268" customWidth="1"/>
    <col min="13321" max="13322" width="20" style="268" customWidth="1"/>
    <col min="13323" max="13323" width="1.66796875" style="268" customWidth="1"/>
    <col min="13324" max="13568" width="9.33203125" style="268" customWidth="1"/>
    <col min="13569" max="13569" width="8.33203125" style="268" customWidth="1"/>
    <col min="13570" max="13570" width="1.66796875" style="268" customWidth="1"/>
    <col min="13571" max="13572" width="5" style="268" customWidth="1"/>
    <col min="13573" max="13573" width="11.66015625" style="268" customWidth="1"/>
    <col min="13574" max="13574" width="9.16015625" style="268" customWidth="1"/>
    <col min="13575" max="13575" width="5" style="268" customWidth="1"/>
    <col min="13576" max="13576" width="77.83203125" style="268" customWidth="1"/>
    <col min="13577" max="13578" width="20" style="268" customWidth="1"/>
    <col min="13579" max="13579" width="1.66796875" style="268" customWidth="1"/>
    <col min="13580" max="13824" width="9.33203125" style="268" customWidth="1"/>
    <col min="13825" max="13825" width="8.33203125" style="268" customWidth="1"/>
    <col min="13826" max="13826" width="1.66796875" style="268" customWidth="1"/>
    <col min="13827" max="13828" width="5" style="268" customWidth="1"/>
    <col min="13829" max="13829" width="11.66015625" style="268" customWidth="1"/>
    <col min="13830" max="13830" width="9.16015625" style="268" customWidth="1"/>
    <col min="13831" max="13831" width="5" style="268" customWidth="1"/>
    <col min="13832" max="13832" width="77.83203125" style="268" customWidth="1"/>
    <col min="13833" max="13834" width="20" style="268" customWidth="1"/>
    <col min="13835" max="13835" width="1.66796875" style="268" customWidth="1"/>
    <col min="13836" max="14080" width="9.33203125" style="268" customWidth="1"/>
    <col min="14081" max="14081" width="8.33203125" style="268" customWidth="1"/>
    <col min="14082" max="14082" width="1.66796875" style="268" customWidth="1"/>
    <col min="14083" max="14084" width="5" style="268" customWidth="1"/>
    <col min="14085" max="14085" width="11.66015625" style="268" customWidth="1"/>
    <col min="14086" max="14086" width="9.16015625" style="268" customWidth="1"/>
    <col min="14087" max="14087" width="5" style="268" customWidth="1"/>
    <col min="14088" max="14088" width="77.83203125" style="268" customWidth="1"/>
    <col min="14089" max="14090" width="20" style="268" customWidth="1"/>
    <col min="14091" max="14091" width="1.66796875" style="268" customWidth="1"/>
    <col min="14092" max="14336" width="9.33203125" style="268" customWidth="1"/>
    <col min="14337" max="14337" width="8.33203125" style="268" customWidth="1"/>
    <col min="14338" max="14338" width="1.66796875" style="268" customWidth="1"/>
    <col min="14339" max="14340" width="5" style="268" customWidth="1"/>
    <col min="14341" max="14341" width="11.66015625" style="268" customWidth="1"/>
    <col min="14342" max="14342" width="9.16015625" style="268" customWidth="1"/>
    <col min="14343" max="14343" width="5" style="268" customWidth="1"/>
    <col min="14344" max="14344" width="77.83203125" style="268" customWidth="1"/>
    <col min="14345" max="14346" width="20" style="268" customWidth="1"/>
    <col min="14347" max="14347" width="1.66796875" style="268" customWidth="1"/>
    <col min="14348" max="14592" width="9.33203125" style="268" customWidth="1"/>
    <col min="14593" max="14593" width="8.33203125" style="268" customWidth="1"/>
    <col min="14594" max="14594" width="1.66796875" style="268" customWidth="1"/>
    <col min="14595" max="14596" width="5" style="268" customWidth="1"/>
    <col min="14597" max="14597" width="11.66015625" style="268" customWidth="1"/>
    <col min="14598" max="14598" width="9.16015625" style="268" customWidth="1"/>
    <col min="14599" max="14599" width="5" style="268" customWidth="1"/>
    <col min="14600" max="14600" width="77.83203125" style="268" customWidth="1"/>
    <col min="14601" max="14602" width="20" style="268" customWidth="1"/>
    <col min="14603" max="14603" width="1.66796875" style="268" customWidth="1"/>
    <col min="14604" max="14848" width="9.33203125" style="268" customWidth="1"/>
    <col min="14849" max="14849" width="8.33203125" style="268" customWidth="1"/>
    <col min="14850" max="14850" width="1.66796875" style="268" customWidth="1"/>
    <col min="14851" max="14852" width="5" style="268" customWidth="1"/>
    <col min="14853" max="14853" width="11.66015625" style="268" customWidth="1"/>
    <col min="14854" max="14854" width="9.16015625" style="268" customWidth="1"/>
    <col min="14855" max="14855" width="5" style="268" customWidth="1"/>
    <col min="14856" max="14856" width="77.83203125" style="268" customWidth="1"/>
    <col min="14857" max="14858" width="20" style="268" customWidth="1"/>
    <col min="14859" max="14859" width="1.66796875" style="268" customWidth="1"/>
    <col min="14860" max="15104" width="9.33203125" style="268" customWidth="1"/>
    <col min="15105" max="15105" width="8.33203125" style="268" customWidth="1"/>
    <col min="15106" max="15106" width="1.66796875" style="268" customWidth="1"/>
    <col min="15107" max="15108" width="5" style="268" customWidth="1"/>
    <col min="15109" max="15109" width="11.66015625" style="268" customWidth="1"/>
    <col min="15110" max="15110" width="9.16015625" style="268" customWidth="1"/>
    <col min="15111" max="15111" width="5" style="268" customWidth="1"/>
    <col min="15112" max="15112" width="77.83203125" style="268" customWidth="1"/>
    <col min="15113" max="15114" width="20" style="268" customWidth="1"/>
    <col min="15115" max="15115" width="1.66796875" style="268" customWidth="1"/>
    <col min="15116" max="15360" width="9.33203125" style="268" customWidth="1"/>
    <col min="15361" max="15361" width="8.33203125" style="268" customWidth="1"/>
    <col min="15362" max="15362" width="1.66796875" style="268" customWidth="1"/>
    <col min="15363" max="15364" width="5" style="268" customWidth="1"/>
    <col min="15365" max="15365" width="11.66015625" style="268" customWidth="1"/>
    <col min="15366" max="15366" width="9.16015625" style="268" customWidth="1"/>
    <col min="15367" max="15367" width="5" style="268" customWidth="1"/>
    <col min="15368" max="15368" width="77.83203125" style="268" customWidth="1"/>
    <col min="15369" max="15370" width="20" style="268" customWidth="1"/>
    <col min="15371" max="15371" width="1.66796875" style="268" customWidth="1"/>
    <col min="15372" max="15616" width="9.33203125" style="268" customWidth="1"/>
    <col min="15617" max="15617" width="8.33203125" style="268" customWidth="1"/>
    <col min="15618" max="15618" width="1.66796875" style="268" customWidth="1"/>
    <col min="15619" max="15620" width="5" style="268" customWidth="1"/>
    <col min="15621" max="15621" width="11.66015625" style="268" customWidth="1"/>
    <col min="15622" max="15622" width="9.16015625" style="268" customWidth="1"/>
    <col min="15623" max="15623" width="5" style="268" customWidth="1"/>
    <col min="15624" max="15624" width="77.83203125" style="268" customWidth="1"/>
    <col min="15625" max="15626" width="20" style="268" customWidth="1"/>
    <col min="15627" max="15627" width="1.66796875" style="268" customWidth="1"/>
    <col min="15628" max="15872" width="9.33203125" style="268" customWidth="1"/>
    <col min="15873" max="15873" width="8.33203125" style="268" customWidth="1"/>
    <col min="15874" max="15874" width="1.66796875" style="268" customWidth="1"/>
    <col min="15875" max="15876" width="5" style="268" customWidth="1"/>
    <col min="15877" max="15877" width="11.66015625" style="268" customWidth="1"/>
    <col min="15878" max="15878" width="9.16015625" style="268" customWidth="1"/>
    <col min="15879" max="15879" width="5" style="268" customWidth="1"/>
    <col min="15880" max="15880" width="77.83203125" style="268" customWidth="1"/>
    <col min="15881" max="15882" width="20" style="268" customWidth="1"/>
    <col min="15883" max="15883" width="1.66796875" style="268" customWidth="1"/>
    <col min="15884" max="16128" width="9.33203125" style="268" customWidth="1"/>
    <col min="16129" max="16129" width="8.33203125" style="268" customWidth="1"/>
    <col min="16130" max="16130" width="1.66796875" style="268" customWidth="1"/>
    <col min="16131" max="16132" width="5" style="268" customWidth="1"/>
    <col min="16133" max="16133" width="11.66015625" style="268" customWidth="1"/>
    <col min="16134" max="16134" width="9.16015625" style="268" customWidth="1"/>
    <col min="16135" max="16135" width="5" style="268" customWidth="1"/>
    <col min="16136" max="16136" width="77.83203125" style="268" customWidth="1"/>
    <col min="16137" max="16138" width="20" style="268" customWidth="1"/>
    <col min="16139" max="16139" width="1.66796875" style="268" customWidth="1"/>
    <col min="16140" max="16384" width="9.33203125" style="268" customWidth="1"/>
  </cols>
  <sheetData>
    <row r="1" ht="37.5" customHeight="1"/>
    <row r="2" spans="2:11" ht="7.5" customHeight="1">
      <c r="B2" s="269"/>
      <c r="C2" s="270"/>
      <c r="D2" s="270"/>
      <c r="E2" s="270"/>
      <c r="F2" s="270"/>
      <c r="G2" s="270"/>
      <c r="H2" s="270"/>
      <c r="I2" s="270"/>
      <c r="J2" s="270"/>
      <c r="K2" s="271"/>
    </row>
    <row r="3" spans="2:11" s="274" customFormat="1" ht="45" customHeight="1">
      <c r="B3" s="272"/>
      <c r="C3" s="393" t="s">
        <v>2798</v>
      </c>
      <c r="D3" s="393"/>
      <c r="E3" s="393"/>
      <c r="F3" s="393"/>
      <c r="G3" s="393"/>
      <c r="H3" s="393"/>
      <c r="I3" s="393"/>
      <c r="J3" s="393"/>
      <c r="K3" s="273"/>
    </row>
    <row r="4" spans="2:11" ht="25.5" customHeight="1">
      <c r="B4" s="275"/>
      <c r="C4" s="398" t="s">
        <v>2799</v>
      </c>
      <c r="D4" s="398"/>
      <c r="E4" s="398"/>
      <c r="F4" s="398"/>
      <c r="G4" s="398"/>
      <c r="H4" s="398"/>
      <c r="I4" s="398"/>
      <c r="J4" s="398"/>
      <c r="K4" s="276"/>
    </row>
    <row r="5" spans="2:11" ht="5.25" customHeight="1">
      <c r="B5" s="275"/>
      <c r="C5" s="277"/>
      <c r="D5" s="277"/>
      <c r="E5" s="277"/>
      <c r="F5" s="277"/>
      <c r="G5" s="277"/>
      <c r="H5" s="277"/>
      <c r="I5" s="277"/>
      <c r="J5" s="277"/>
      <c r="K5" s="276"/>
    </row>
    <row r="6" spans="2:11" ht="15" customHeight="1">
      <c r="B6" s="275"/>
      <c r="C6" s="395" t="s">
        <v>2800</v>
      </c>
      <c r="D6" s="395"/>
      <c r="E6" s="395"/>
      <c r="F6" s="395"/>
      <c r="G6" s="395"/>
      <c r="H6" s="395"/>
      <c r="I6" s="395"/>
      <c r="J6" s="395"/>
      <c r="K6" s="276"/>
    </row>
    <row r="7" spans="2:11" ht="15" customHeight="1">
      <c r="B7" s="278"/>
      <c r="C7" s="395" t="s">
        <v>2801</v>
      </c>
      <c r="D7" s="395"/>
      <c r="E7" s="395"/>
      <c r="F7" s="395"/>
      <c r="G7" s="395"/>
      <c r="H7" s="395"/>
      <c r="I7" s="395"/>
      <c r="J7" s="395"/>
      <c r="K7" s="276"/>
    </row>
    <row r="8" spans="2:11" ht="12.75" customHeight="1">
      <c r="B8" s="278"/>
      <c r="C8" s="279"/>
      <c r="D8" s="279"/>
      <c r="E8" s="279"/>
      <c r="F8" s="279"/>
      <c r="G8" s="279"/>
      <c r="H8" s="279"/>
      <c r="I8" s="279"/>
      <c r="J8" s="279"/>
      <c r="K8" s="276"/>
    </row>
    <row r="9" spans="2:11" ht="15" customHeight="1">
      <c r="B9" s="278"/>
      <c r="C9" s="395" t="s">
        <v>2802</v>
      </c>
      <c r="D9" s="395"/>
      <c r="E9" s="395"/>
      <c r="F9" s="395"/>
      <c r="G9" s="395"/>
      <c r="H9" s="395"/>
      <c r="I9" s="395"/>
      <c r="J9" s="395"/>
      <c r="K9" s="276"/>
    </row>
    <row r="10" spans="2:11" ht="15" customHeight="1">
      <c r="B10" s="278"/>
      <c r="C10" s="279"/>
      <c r="D10" s="395" t="s">
        <v>2803</v>
      </c>
      <c r="E10" s="395"/>
      <c r="F10" s="395"/>
      <c r="G10" s="395"/>
      <c r="H10" s="395"/>
      <c r="I10" s="395"/>
      <c r="J10" s="395"/>
      <c r="K10" s="276"/>
    </row>
    <row r="11" spans="2:11" ht="15" customHeight="1">
      <c r="B11" s="278"/>
      <c r="C11" s="280"/>
      <c r="D11" s="395" t="s">
        <v>2804</v>
      </c>
      <c r="E11" s="395"/>
      <c r="F11" s="395"/>
      <c r="G11" s="395"/>
      <c r="H11" s="395"/>
      <c r="I11" s="395"/>
      <c r="J11" s="395"/>
      <c r="K11" s="276"/>
    </row>
    <row r="12" spans="2:11" ht="12.75" customHeight="1">
      <c r="B12" s="278"/>
      <c r="C12" s="280"/>
      <c r="D12" s="280"/>
      <c r="E12" s="280"/>
      <c r="F12" s="280"/>
      <c r="G12" s="280"/>
      <c r="H12" s="280"/>
      <c r="I12" s="280"/>
      <c r="J12" s="280"/>
      <c r="K12" s="276"/>
    </row>
    <row r="13" spans="2:11" ht="15" customHeight="1">
      <c r="B13" s="278"/>
      <c r="C13" s="280"/>
      <c r="D13" s="395" t="s">
        <v>2805</v>
      </c>
      <c r="E13" s="395"/>
      <c r="F13" s="395"/>
      <c r="G13" s="395"/>
      <c r="H13" s="395"/>
      <c r="I13" s="395"/>
      <c r="J13" s="395"/>
      <c r="K13" s="276"/>
    </row>
    <row r="14" spans="2:11" ht="15" customHeight="1">
      <c r="B14" s="278"/>
      <c r="C14" s="280"/>
      <c r="D14" s="395" t="s">
        <v>2806</v>
      </c>
      <c r="E14" s="395"/>
      <c r="F14" s="395"/>
      <c r="G14" s="395"/>
      <c r="H14" s="395"/>
      <c r="I14" s="395"/>
      <c r="J14" s="395"/>
      <c r="K14" s="276"/>
    </row>
    <row r="15" spans="2:11" ht="15" customHeight="1">
      <c r="B15" s="278"/>
      <c r="C15" s="280"/>
      <c r="D15" s="395" t="s">
        <v>2807</v>
      </c>
      <c r="E15" s="395"/>
      <c r="F15" s="395"/>
      <c r="G15" s="395"/>
      <c r="H15" s="395"/>
      <c r="I15" s="395"/>
      <c r="J15" s="395"/>
      <c r="K15" s="276"/>
    </row>
    <row r="16" spans="2:11" ht="15" customHeight="1">
      <c r="B16" s="278"/>
      <c r="C16" s="280"/>
      <c r="D16" s="280"/>
      <c r="E16" s="281" t="s">
        <v>77</v>
      </c>
      <c r="F16" s="395" t="s">
        <v>2808</v>
      </c>
      <c r="G16" s="395"/>
      <c r="H16" s="395"/>
      <c r="I16" s="395"/>
      <c r="J16" s="395"/>
      <c r="K16" s="276"/>
    </row>
    <row r="17" spans="2:11" ht="15" customHeight="1">
      <c r="B17" s="278"/>
      <c r="C17" s="280"/>
      <c r="D17" s="280"/>
      <c r="E17" s="281" t="s">
        <v>2809</v>
      </c>
      <c r="F17" s="395" t="s">
        <v>2810</v>
      </c>
      <c r="G17" s="395"/>
      <c r="H17" s="395"/>
      <c r="I17" s="395"/>
      <c r="J17" s="395"/>
      <c r="K17" s="276"/>
    </row>
    <row r="18" spans="2:11" ht="15" customHeight="1">
      <c r="B18" s="278"/>
      <c r="C18" s="280"/>
      <c r="D18" s="280"/>
      <c r="E18" s="281" t="s">
        <v>2811</v>
      </c>
      <c r="F18" s="395" t="s">
        <v>2812</v>
      </c>
      <c r="G18" s="395"/>
      <c r="H18" s="395"/>
      <c r="I18" s="395"/>
      <c r="J18" s="395"/>
      <c r="K18" s="276"/>
    </row>
    <row r="19" spans="2:11" ht="15" customHeight="1">
      <c r="B19" s="278"/>
      <c r="C19" s="280"/>
      <c r="D19" s="280"/>
      <c r="E19" s="281" t="s">
        <v>2813</v>
      </c>
      <c r="F19" s="395" t="s">
        <v>2814</v>
      </c>
      <c r="G19" s="395"/>
      <c r="H19" s="395"/>
      <c r="I19" s="395"/>
      <c r="J19" s="395"/>
      <c r="K19" s="276"/>
    </row>
    <row r="20" spans="2:11" ht="15" customHeight="1">
      <c r="B20" s="278"/>
      <c r="C20" s="280"/>
      <c r="D20" s="280"/>
      <c r="E20" s="281" t="s">
        <v>2350</v>
      </c>
      <c r="F20" s="395" t="s">
        <v>2352</v>
      </c>
      <c r="G20" s="395"/>
      <c r="H20" s="395"/>
      <c r="I20" s="395"/>
      <c r="J20" s="395"/>
      <c r="K20" s="276"/>
    </row>
    <row r="21" spans="2:11" ht="15" customHeight="1">
      <c r="B21" s="278"/>
      <c r="C21" s="280"/>
      <c r="D21" s="280"/>
      <c r="E21" s="281" t="s">
        <v>2815</v>
      </c>
      <c r="F21" s="395" t="s">
        <v>2816</v>
      </c>
      <c r="G21" s="395"/>
      <c r="H21" s="395"/>
      <c r="I21" s="395"/>
      <c r="J21" s="395"/>
      <c r="K21" s="276"/>
    </row>
    <row r="22" spans="2:11" ht="12.75" customHeight="1">
      <c r="B22" s="278"/>
      <c r="C22" s="280"/>
      <c r="D22" s="280"/>
      <c r="E22" s="280"/>
      <c r="F22" s="280"/>
      <c r="G22" s="280"/>
      <c r="H22" s="280"/>
      <c r="I22" s="280"/>
      <c r="J22" s="280"/>
      <c r="K22" s="276"/>
    </row>
    <row r="23" spans="2:11" ht="15" customHeight="1">
      <c r="B23" s="278"/>
      <c r="C23" s="395" t="s">
        <v>2817</v>
      </c>
      <c r="D23" s="395"/>
      <c r="E23" s="395"/>
      <c r="F23" s="395"/>
      <c r="G23" s="395"/>
      <c r="H23" s="395"/>
      <c r="I23" s="395"/>
      <c r="J23" s="395"/>
      <c r="K23" s="276"/>
    </row>
    <row r="24" spans="2:11" ht="15" customHeight="1">
      <c r="B24" s="278"/>
      <c r="C24" s="395" t="s">
        <v>2818</v>
      </c>
      <c r="D24" s="395"/>
      <c r="E24" s="395"/>
      <c r="F24" s="395"/>
      <c r="G24" s="395"/>
      <c r="H24" s="395"/>
      <c r="I24" s="395"/>
      <c r="J24" s="395"/>
      <c r="K24" s="276"/>
    </row>
    <row r="25" spans="2:11" ht="15" customHeight="1">
      <c r="B25" s="278"/>
      <c r="C25" s="279"/>
      <c r="D25" s="395" t="s">
        <v>2819</v>
      </c>
      <c r="E25" s="395"/>
      <c r="F25" s="395"/>
      <c r="G25" s="395"/>
      <c r="H25" s="395"/>
      <c r="I25" s="395"/>
      <c r="J25" s="395"/>
      <c r="K25" s="276"/>
    </row>
    <row r="26" spans="2:11" ht="15" customHeight="1">
      <c r="B26" s="278"/>
      <c r="C26" s="280"/>
      <c r="D26" s="395" t="s">
        <v>2820</v>
      </c>
      <c r="E26" s="395"/>
      <c r="F26" s="395"/>
      <c r="G26" s="395"/>
      <c r="H26" s="395"/>
      <c r="I26" s="395"/>
      <c r="J26" s="395"/>
      <c r="K26" s="276"/>
    </row>
    <row r="27" spans="2:11" ht="12.75" customHeight="1">
      <c r="B27" s="278"/>
      <c r="C27" s="280"/>
      <c r="D27" s="280"/>
      <c r="E27" s="280"/>
      <c r="F27" s="280"/>
      <c r="G27" s="280"/>
      <c r="H27" s="280"/>
      <c r="I27" s="280"/>
      <c r="J27" s="280"/>
      <c r="K27" s="276"/>
    </row>
    <row r="28" spans="2:11" ht="15" customHeight="1">
      <c r="B28" s="278"/>
      <c r="C28" s="280"/>
      <c r="D28" s="395" t="s">
        <v>2821</v>
      </c>
      <c r="E28" s="395"/>
      <c r="F28" s="395"/>
      <c r="G28" s="395"/>
      <c r="H28" s="395"/>
      <c r="I28" s="395"/>
      <c r="J28" s="395"/>
      <c r="K28" s="276"/>
    </row>
    <row r="29" spans="2:11" ht="15" customHeight="1">
      <c r="B29" s="278"/>
      <c r="C29" s="280"/>
      <c r="D29" s="395" t="s">
        <v>2822</v>
      </c>
      <c r="E29" s="395"/>
      <c r="F29" s="395"/>
      <c r="G29" s="395"/>
      <c r="H29" s="395"/>
      <c r="I29" s="395"/>
      <c r="J29" s="395"/>
      <c r="K29" s="276"/>
    </row>
    <row r="30" spans="2:11" ht="12.75" customHeight="1">
      <c r="B30" s="278"/>
      <c r="C30" s="280"/>
      <c r="D30" s="280"/>
      <c r="E30" s="280"/>
      <c r="F30" s="280"/>
      <c r="G30" s="280"/>
      <c r="H30" s="280"/>
      <c r="I30" s="280"/>
      <c r="J30" s="280"/>
      <c r="K30" s="276"/>
    </row>
    <row r="31" spans="2:11" ht="15" customHeight="1">
      <c r="B31" s="278"/>
      <c r="C31" s="280"/>
      <c r="D31" s="395" t="s">
        <v>2823</v>
      </c>
      <c r="E31" s="395"/>
      <c r="F31" s="395"/>
      <c r="G31" s="395"/>
      <c r="H31" s="395"/>
      <c r="I31" s="395"/>
      <c r="J31" s="395"/>
      <c r="K31" s="276"/>
    </row>
    <row r="32" spans="2:11" ht="15" customHeight="1">
      <c r="B32" s="278"/>
      <c r="C32" s="280"/>
      <c r="D32" s="395" t="s">
        <v>2824</v>
      </c>
      <c r="E32" s="395"/>
      <c r="F32" s="395"/>
      <c r="G32" s="395"/>
      <c r="H32" s="395"/>
      <c r="I32" s="395"/>
      <c r="J32" s="395"/>
      <c r="K32" s="276"/>
    </row>
    <row r="33" spans="2:11" ht="15" customHeight="1">
      <c r="B33" s="278"/>
      <c r="C33" s="280"/>
      <c r="D33" s="395" t="s">
        <v>2825</v>
      </c>
      <c r="E33" s="395"/>
      <c r="F33" s="395"/>
      <c r="G33" s="395"/>
      <c r="H33" s="395"/>
      <c r="I33" s="395"/>
      <c r="J33" s="395"/>
      <c r="K33" s="276"/>
    </row>
    <row r="34" spans="2:11" ht="15" customHeight="1">
      <c r="B34" s="278"/>
      <c r="C34" s="280"/>
      <c r="D34" s="279"/>
      <c r="E34" s="282" t="s">
        <v>138</v>
      </c>
      <c r="F34" s="279"/>
      <c r="G34" s="395" t="s">
        <v>2826</v>
      </c>
      <c r="H34" s="395"/>
      <c r="I34" s="395"/>
      <c r="J34" s="395"/>
      <c r="K34" s="276"/>
    </row>
    <row r="35" spans="2:11" ht="30.75" customHeight="1">
      <c r="B35" s="278"/>
      <c r="C35" s="280"/>
      <c r="D35" s="279"/>
      <c r="E35" s="282" t="s">
        <v>2827</v>
      </c>
      <c r="F35" s="279"/>
      <c r="G35" s="395" t="s">
        <v>2828</v>
      </c>
      <c r="H35" s="395"/>
      <c r="I35" s="395"/>
      <c r="J35" s="395"/>
      <c r="K35" s="276"/>
    </row>
    <row r="36" spans="2:11" ht="15" customHeight="1">
      <c r="B36" s="278"/>
      <c r="C36" s="280"/>
      <c r="D36" s="279"/>
      <c r="E36" s="282" t="s">
        <v>52</v>
      </c>
      <c r="F36" s="279"/>
      <c r="G36" s="395" t="s">
        <v>2829</v>
      </c>
      <c r="H36" s="395"/>
      <c r="I36" s="395"/>
      <c r="J36" s="395"/>
      <c r="K36" s="276"/>
    </row>
    <row r="37" spans="2:11" ht="15" customHeight="1">
      <c r="B37" s="278"/>
      <c r="C37" s="280"/>
      <c r="D37" s="279"/>
      <c r="E37" s="282" t="s">
        <v>139</v>
      </c>
      <c r="F37" s="279"/>
      <c r="G37" s="395" t="s">
        <v>2830</v>
      </c>
      <c r="H37" s="395"/>
      <c r="I37" s="395"/>
      <c r="J37" s="395"/>
      <c r="K37" s="276"/>
    </row>
    <row r="38" spans="2:11" ht="15" customHeight="1">
      <c r="B38" s="278"/>
      <c r="C38" s="280"/>
      <c r="D38" s="279"/>
      <c r="E38" s="282" t="s">
        <v>140</v>
      </c>
      <c r="F38" s="279"/>
      <c r="G38" s="395" t="s">
        <v>2831</v>
      </c>
      <c r="H38" s="395"/>
      <c r="I38" s="395"/>
      <c r="J38" s="395"/>
      <c r="K38" s="276"/>
    </row>
    <row r="39" spans="2:11" ht="15" customHeight="1">
      <c r="B39" s="278"/>
      <c r="C39" s="280"/>
      <c r="D39" s="279"/>
      <c r="E39" s="282" t="s">
        <v>141</v>
      </c>
      <c r="F39" s="279"/>
      <c r="G39" s="395" t="s">
        <v>2832</v>
      </c>
      <c r="H39" s="395"/>
      <c r="I39" s="395"/>
      <c r="J39" s="395"/>
      <c r="K39" s="276"/>
    </row>
    <row r="40" spans="2:11" ht="15" customHeight="1">
      <c r="B40" s="278"/>
      <c r="C40" s="280"/>
      <c r="D40" s="279"/>
      <c r="E40" s="282" t="s">
        <v>2833</v>
      </c>
      <c r="F40" s="279"/>
      <c r="G40" s="395" t="s">
        <v>2834</v>
      </c>
      <c r="H40" s="395"/>
      <c r="I40" s="395"/>
      <c r="J40" s="395"/>
      <c r="K40" s="276"/>
    </row>
    <row r="41" spans="2:11" ht="15" customHeight="1">
      <c r="B41" s="278"/>
      <c r="C41" s="280"/>
      <c r="D41" s="279"/>
      <c r="E41" s="282"/>
      <c r="F41" s="279"/>
      <c r="G41" s="395" t="s">
        <v>2835</v>
      </c>
      <c r="H41" s="395"/>
      <c r="I41" s="395"/>
      <c r="J41" s="395"/>
      <c r="K41" s="276"/>
    </row>
    <row r="42" spans="2:11" ht="15" customHeight="1">
      <c r="B42" s="278"/>
      <c r="C42" s="280"/>
      <c r="D42" s="279"/>
      <c r="E42" s="282" t="s">
        <v>2836</v>
      </c>
      <c r="F42" s="279"/>
      <c r="G42" s="395" t="s">
        <v>2837</v>
      </c>
      <c r="H42" s="395"/>
      <c r="I42" s="395"/>
      <c r="J42" s="395"/>
      <c r="K42" s="276"/>
    </row>
    <row r="43" spans="2:11" ht="15" customHeight="1">
      <c r="B43" s="278"/>
      <c r="C43" s="280"/>
      <c r="D43" s="279"/>
      <c r="E43" s="282" t="s">
        <v>143</v>
      </c>
      <c r="F43" s="279"/>
      <c r="G43" s="395" t="s">
        <v>2838</v>
      </c>
      <c r="H43" s="395"/>
      <c r="I43" s="395"/>
      <c r="J43" s="395"/>
      <c r="K43" s="276"/>
    </row>
    <row r="44" spans="2:11" ht="12.75" customHeight="1">
      <c r="B44" s="278"/>
      <c r="C44" s="280"/>
      <c r="D44" s="279"/>
      <c r="E44" s="279"/>
      <c r="F44" s="279"/>
      <c r="G44" s="279"/>
      <c r="H44" s="279"/>
      <c r="I44" s="279"/>
      <c r="J44" s="279"/>
      <c r="K44" s="276"/>
    </row>
    <row r="45" spans="2:11" ht="15" customHeight="1">
      <c r="B45" s="278"/>
      <c r="C45" s="280"/>
      <c r="D45" s="395" t="s">
        <v>2839</v>
      </c>
      <c r="E45" s="395"/>
      <c r="F45" s="395"/>
      <c r="G45" s="395"/>
      <c r="H45" s="395"/>
      <c r="I45" s="395"/>
      <c r="J45" s="395"/>
      <c r="K45" s="276"/>
    </row>
    <row r="46" spans="2:11" ht="15" customHeight="1">
      <c r="B46" s="278"/>
      <c r="C46" s="280"/>
      <c r="D46" s="280"/>
      <c r="E46" s="395" t="s">
        <v>2840</v>
      </c>
      <c r="F46" s="395"/>
      <c r="G46" s="395"/>
      <c r="H46" s="395"/>
      <c r="I46" s="395"/>
      <c r="J46" s="395"/>
      <c r="K46" s="276"/>
    </row>
    <row r="47" spans="2:11" ht="15" customHeight="1">
      <c r="B47" s="278"/>
      <c r="C47" s="280"/>
      <c r="D47" s="280"/>
      <c r="E47" s="395" t="s">
        <v>2841</v>
      </c>
      <c r="F47" s="395"/>
      <c r="G47" s="395"/>
      <c r="H47" s="395"/>
      <c r="I47" s="395"/>
      <c r="J47" s="395"/>
      <c r="K47" s="276"/>
    </row>
    <row r="48" spans="2:11" ht="15" customHeight="1">
      <c r="B48" s="278"/>
      <c r="C48" s="280"/>
      <c r="D48" s="280"/>
      <c r="E48" s="395" t="s">
        <v>2842</v>
      </c>
      <c r="F48" s="395"/>
      <c r="G48" s="395"/>
      <c r="H48" s="395"/>
      <c r="I48" s="395"/>
      <c r="J48" s="395"/>
      <c r="K48" s="276"/>
    </row>
    <row r="49" spans="2:11" ht="15" customHeight="1">
      <c r="B49" s="278"/>
      <c r="C49" s="280"/>
      <c r="D49" s="395" t="s">
        <v>2843</v>
      </c>
      <c r="E49" s="395"/>
      <c r="F49" s="395"/>
      <c r="G49" s="395"/>
      <c r="H49" s="395"/>
      <c r="I49" s="395"/>
      <c r="J49" s="395"/>
      <c r="K49" s="276"/>
    </row>
    <row r="50" spans="2:11" ht="25.5" customHeight="1">
      <c r="B50" s="275"/>
      <c r="C50" s="398" t="s">
        <v>2844</v>
      </c>
      <c r="D50" s="398"/>
      <c r="E50" s="398"/>
      <c r="F50" s="398"/>
      <c r="G50" s="398"/>
      <c r="H50" s="398"/>
      <c r="I50" s="398"/>
      <c r="J50" s="398"/>
      <c r="K50" s="276"/>
    </row>
    <row r="51" spans="2:11" ht="5.25" customHeight="1">
      <c r="B51" s="275"/>
      <c r="C51" s="277"/>
      <c r="D51" s="277"/>
      <c r="E51" s="277"/>
      <c r="F51" s="277"/>
      <c r="G51" s="277"/>
      <c r="H51" s="277"/>
      <c r="I51" s="277"/>
      <c r="J51" s="277"/>
      <c r="K51" s="276"/>
    </row>
    <row r="52" spans="2:11" ht="15" customHeight="1">
      <c r="B52" s="275"/>
      <c r="C52" s="395" t="s">
        <v>2845</v>
      </c>
      <c r="D52" s="395"/>
      <c r="E52" s="395"/>
      <c r="F52" s="395"/>
      <c r="G52" s="395"/>
      <c r="H52" s="395"/>
      <c r="I52" s="395"/>
      <c r="J52" s="395"/>
      <c r="K52" s="276"/>
    </row>
    <row r="53" spans="2:11" ht="15" customHeight="1">
      <c r="B53" s="275"/>
      <c r="C53" s="395" t="s">
        <v>2846</v>
      </c>
      <c r="D53" s="395"/>
      <c r="E53" s="395"/>
      <c r="F53" s="395"/>
      <c r="G53" s="395"/>
      <c r="H53" s="395"/>
      <c r="I53" s="395"/>
      <c r="J53" s="395"/>
      <c r="K53" s="276"/>
    </row>
    <row r="54" spans="2:11" ht="12.75" customHeight="1">
      <c r="B54" s="275"/>
      <c r="C54" s="279"/>
      <c r="D54" s="279"/>
      <c r="E54" s="279"/>
      <c r="F54" s="279"/>
      <c r="G54" s="279"/>
      <c r="H54" s="279"/>
      <c r="I54" s="279"/>
      <c r="J54" s="279"/>
      <c r="K54" s="276"/>
    </row>
    <row r="55" spans="2:11" ht="15" customHeight="1">
      <c r="B55" s="275"/>
      <c r="C55" s="395" t="s">
        <v>2847</v>
      </c>
      <c r="D55" s="395"/>
      <c r="E55" s="395"/>
      <c r="F55" s="395"/>
      <c r="G55" s="395"/>
      <c r="H55" s="395"/>
      <c r="I55" s="395"/>
      <c r="J55" s="395"/>
      <c r="K55" s="276"/>
    </row>
    <row r="56" spans="2:11" ht="15" customHeight="1">
      <c r="B56" s="275"/>
      <c r="C56" s="280"/>
      <c r="D56" s="395" t="s">
        <v>2848</v>
      </c>
      <c r="E56" s="395"/>
      <c r="F56" s="395"/>
      <c r="G56" s="395"/>
      <c r="H56" s="395"/>
      <c r="I56" s="395"/>
      <c r="J56" s="395"/>
      <c r="K56" s="276"/>
    </row>
    <row r="57" spans="2:11" ht="15" customHeight="1">
      <c r="B57" s="275"/>
      <c r="C57" s="280"/>
      <c r="D57" s="395" t="s">
        <v>2849</v>
      </c>
      <c r="E57" s="395"/>
      <c r="F57" s="395"/>
      <c r="G57" s="395"/>
      <c r="H57" s="395"/>
      <c r="I57" s="395"/>
      <c r="J57" s="395"/>
      <c r="K57" s="276"/>
    </row>
    <row r="58" spans="2:11" ht="15" customHeight="1">
      <c r="B58" s="275"/>
      <c r="C58" s="280"/>
      <c r="D58" s="395" t="s">
        <v>2850</v>
      </c>
      <c r="E58" s="395"/>
      <c r="F58" s="395"/>
      <c r="G58" s="395"/>
      <c r="H58" s="395"/>
      <c r="I58" s="395"/>
      <c r="J58" s="395"/>
      <c r="K58" s="276"/>
    </row>
    <row r="59" spans="2:11" ht="15" customHeight="1">
      <c r="B59" s="275"/>
      <c r="C59" s="280"/>
      <c r="D59" s="395" t="s">
        <v>2851</v>
      </c>
      <c r="E59" s="395"/>
      <c r="F59" s="395"/>
      <c r="G59" s="395"/>
      <c r="H59" s="395"/>
      <c r="I59" s="395"/>
      <c r="J59" s="395"/>
      <c r="K59" s="276"/>
    </row>
    <row r="60" spans="2:11" ht="15" customHeight="1">
      <c r="B60" s="275"/>
      <c r="C60" s="280"/>
      <c r="D60" s="397" t="s">
        <v>2852</v>
      </c>
      <c r="E60" s="397"/>
      <c r="F60" s="397"/>
      <c r="G60" s="397"/>
      <c r="H60" s="397"/>
      <c r="I60" s="397"/>
      <c r="J60" s="397"/>
      <c r="K60" s="276"/>
    </row>
    <row r="61" spans="2:11" ht="15" customHeight="1">
      <c r="B61" s="275"/>
      <c r="C61" s="280"/>
      <c r="D61" s="395" t="s">
        <v>2853</v>
      </c>
      <c r="E61" s="395"/>
      <c r="F61" s="395"/>
      <c r="G61" s="395"/>
      <c r="H61" s="395"/>
      <c r="I61" s="395"/>
      <c r="J61" s="395"/>
      <c r="K61" s="276"/>
    </row>
    <row r="62" spans="2:11" ht="12.75" customHeight="1">
      <c r="B62" s="275"/>
      <c r="C62" s="280"/>
      <c r="D62" s="280"/>
      <c r="E62" s="283"/>
      <c r="F62" s="280"/>
      <c r="G62" s="280"/>
      <c r="H62" s="280"/>
      <c r="I62" s="280"/>
      <c r="J62" s="280"/>
      <c r="K62" s="276"/>
    </row>
    <row r="63" spans="2:11" ht="15" customHeight="1">
      <c r="B63" s="275"/>
      <c r="C63" s="280"/>
      <c r="D63" s="395" t="s">
        <v>2854</v>
      </c>
      <c r="E63" s="395"/>
      <c r="F63" s="395"/>
      <c r="G63" s="395"/>
      <c r="H63" s="395"/>
      <c r="I63" s="395"/>
      <c r="J63" s="395"/>
      <c r="K63" s="276"/>
    </row>
    <row r="64" spans="2:11" ht="15" customHeight="1">
      <c r="B64" s="275"/>
      <c r="C64" s="280"/>
      <c r="D64" s="397" t="s">
        <v>2855</v>
      </c>
      <c r="E64" s="397"/>
      <c r="F64" s="397"/>
      <c r="G64" s="397"/>
      <c r="H64" s="397"/>
      <c r="I64" s="397"/>
      <c r="J64" s="397"/>
      <c r="K64" s="276"/>
    </row>
    <row r="65" spans="2:11" ht="15" customHeight="1">
      <c r="B65" s="275"/>
      <c r="C65" s="280"/>
      <c r="D65" s="395" t="s">
        <v>2856</v>
      </c>
      <c r="E65" s="395"/>
      <c r="F65" s="395"/>
      <c r="G65" s="395"/>
      <c r="H65" s="395"/>
      <c r="I65" s="395"/>
      <c r="J65" s="395"/>
      <c r="K65" s="276"/>
    </row>
    <row r="66" spans="2:11" ht="15" customHeight="1">
      <c r="B66" s="275"/>
      <c r="C66" s="280"/>
      <c r="D66" s="395" t="s">
        <v>2857</v>
      </c>
      <c r="E66" s="395"/>
      <c r="F66" s="395"/>
      <c r="G66" s="395"/>
      <c r="H66" s="395"/>
      <c r="I66" s="395"/>
      <c r="J66" s="395"/>
      <c r="K66" s="276"/>
    </row>
    <row r="67" spans="2:11" ht="15" customHeight="1">
      <c r="B67" s="275"/>
      <c r="C67" s="280"/>
      <c r="D67" s="395" t="s">
        <v>2858</v>
      </c>
      <c r="E67" s="395"/>
      <c r="F67" s="395"/>
      <c r="G67" s="395"/>
      <c r="H67" s="395"/>
      <c r="I67" s="395"/>
      <c r="J67" s="395"/>
      <c r="K67" s="276"/>
    </row>
    <row r="68" spans="2:11" ht="15" customHeight="1">
      <c r="B68" s="275"/>
      <c r="C68" s="280"/>
      <c r="D68" s="395" t="s">
        <v>2859</v>
      </c>
      <c r="E68" s="395"/>
      <c r="F68" s="395"/>
      <c r="G68" s="395"/>
      <c r="H68" s="395"/>
      <c r="I68" s="395"/>
      <c r="J68" s="395"/>
      <c r="K68" s="276"/>
    </row>
    <row r="69" spans="2:11" ht="12.75" customHeight="1">
      <c r="B69" s="284"/>
      <c r="C69" s="285"/>
      <c r="D69" s="285"/>
      <c r="E69" s="285"/>
      <c r="F69" s="285"/>
      <c r="G69" s="285"/>
      <c r="H69" s="285"/>
      <c r="I69" s="285"/>
      <c r="J69" s="285"/>
      <c r="K69" s="286"/>
    </row>
    <row r="70" spans="2:11" ht="18.75" customHeight="1">
      <c r="B70" s="287"/>
      <c r="C70" s="287"/>
      <c r="D70" s="287"/>
      <c r="E70" s="287"/>
      <c r="F70" s="287"/>
      <c r="G70" s="287"/>
      <c r="H70" s="287"/>
      <c r="I70" s="287"/>
      <c r="J70" s="287"/>
      <c r="K70" s="288"/>
    </row>
    <row r="71" spans="2:11" ht="18.75" customHeight="1">
      <c r="B71" s="288"/>
      <c r="C71" s="288"/>
      <c r="D71" s="288"/>
      <c r="E71" s="288"/>
      <c r="F71" s="288"/>
      <c r="G71" s="288"/>
      <c r="H71" s="288"/>
      <c r="I71" s="288"/>
      <c r="J71" s="288"/>
      <c r="K71" s="288"/>
    </row>
    <row r="72" spans="2:11" ht="7.5" customHeight="1">
      <c r="B72" s="289"/>
      <c r="C72" s="290"/>
      <c r="D72" s="290"/>
      <c r="E72" s="290"/>
      <c r="F72" s="290"/>
      <c r="G72" s="290"/>
      <c r="H72" s="290"/>
      <c r="I72" s="290"/>
      <c r="J72" s="290"/>
      <c r="K72" s="291"/>
    </row>
    <row r="73" spans="2:11" ht="45" customHeight="1">
      <c r="B73" s="292"/>
      <c r="C73" s="396" t="s">
        <v>2797</v>
      </c>
      <c r="D73" s="396"/>
      <c r="E73" s="396"/>
      <c r="F73" s="396"/>
      <c r="G73" s="396"/>
      <c r="H73" s="396"/>
      <c r="I73" s="396"/>
      <c r="J73" s="396"/>
      <c r="K73" s="293"/>
    </row>
    <row r="74" spans="2:11" ht="17.25" customHeight="1">
      <c r="B74" s="292"/>
      <c r="C74" s="294" t="s">
        <v>2860</v>
      </c>
      <c r="D74" s="294"/>
      <c r="E74" s="294"/>
      <c r="F74" s="294" t="s">
        <v>2861</v>
      </c>
      <c r="G74" s="295"/>
      <c r="H74" s="294" t="s">
        <v>139</v>
      </c>
      <c r="I74" s="294" t="s">
        <v>56</v>
      </c>
      <c r="J74" s="294" t="s">
        <v>2862</v>
      </c>
      <c r="K74" s="293"/>
    </row>
    <row r="75" spans="2:11" ht="17.25" customHeight="1">
      <c r="B75" s="292"/>
      <c r="C75" s="296" t="s">
        <v>2863</v>
      </c>
      <c r="D75" s="296"/>
      <c r="E75" s="296"/>
      <c r="F75" s="297" t="s">
        <v>2864</v>
      </c>
      <c r="G75" s="298"/>
      <c r="H75" s="296"/>
      <c r="I75" s="296"/>
      <c r="J75" s="296" t="s">
        <v>2865</v>
      </c>
      <c r="K75" s="293"/>
    </row>
    <row r="76" spans="2:11" ht="5.25" customHeight="1">
      <c r="B76" s="292"/>
      <c r="C76" s="299"/>
      <c r="D76" s="299"/>
      <c r="E76" s="299"/>
      <c r="F76" s="299"/>
      <c r="G76" s="300"/>
      <c r="H76" s="299"/>
      <c r="I76" s="299"/>
      <c r="J76" s="299"/>
      <c r="K76" s="293"/>
    </row>
    <row r="77" spans="2:11" ht="15" customHeight="1">
      <c r="B77" s="292"/>
      <c r="C77" s="282" t="s">
        <v>52</v>
      </c>
      <c r="D77" s="299"/>
      <c r="E77" s="299"/>
      <c r="F77" s="301" t="s">
        <v>2866</v>
      </c>
      <c r="G77" s="300"/>
      <c r="H77" s="282" t="s">
        <v>2867</v>
      </c>
      <c r="I77" s="282" t="s">
        <v>2868</v>
      </c>
      <c r="J77" s="282">
        <v>20</v>
      </c>
      <c r="K77" s="293"/>
    </row>
    <row r="78" spans="2:11" ht="15" customHeight="1">
      <c r="B78" s="292"/>
      <c r="C78" s="282" t="s">
        <v>2869</v>
      </c>
      <c r="D78" s="282"/>
      <c r="E78" s="282"/>
      <c r="F78" s="301" t="s">
        <v>2866</v>
      </c>
      <c r="G78" s="300"/>
      <c r="H78" s="282" t="s">
        <v>2870</v>
      </c>
      <c r="I78" s="282" t="s">
        <v>2868</v>
      </c>
      <c r="J78" s="282">
        <v>120</v>
      </c>
      <c r="K78" s="293"/>
    </row>
    <row r="79" spans="2:11" ht="15" customHeight="1">
      <c r="B79" s="302"/>
      <c r="C79" s="282" t="s">
        <v>2871</v>
      </c>
      <c r="D79" s="282"/>
      <c r="E79" s="282"/>
      <c r="F79" s="301" t="s">
        <v>2872</v>
      </c>
      <c r="G79" s="300"/>
      <c r="H79" s="282" t="s">
        <v>2873</v>
      </c>
      <c r="I79" s="282" t="s">
        <v>2868</v>
      </c>
      <c r="J79" s="282">
        <v>50</v>
      </c>
      <c r="K79" s="293"/>
    </row>
    <row r="80" spans="2:11" ht="15" customHeight="1">
      <c r="B80" s="302"/>
      <c r="C80" s="282" t="s">
        <v>2874</v>
      </c>
      <c r="D80" s="282"/>
      <c r="E80" s="282"/>
      <c r="F80" s="301" t="s">
        <v>2866</v>
      </c>
      <c r="G80" s="300"/>
      <c r="H80" s="282" t="s">
        <v>2875</v>
      </c>
      <c r="I80" s="282" t="s">
        <v>2876</v>
      </c>
      <c r="J80" s="282"/>
      <c r="K80" s="293"/>
    </row>
    <row r="81" spans="2:11" ht="15" customHeight="1">
      <c r="B81" s="302"/>
      <c r="C81" s="303" t="s">
        <v>2877</v>
      </c>
      <c r="D81" s="303"/>
      <c r="E81" s="303"/>
      <c r="F81" s="304" t="s">
        <v>2872</v>
      </c>
      <c r="G81" s="303"/>
      <c r="H81" s="303" t="s">
        <v>2878</v>
      </c>
      <c r="I81" s="303" t="s">
        <v>2868</v>
      </c>
      <c r="J81" s="303">
        <v>15</v>
      </c>
      <c r="K81" s="293"/>
    </row>
    <row r="82" spans="2:11" ht="15" customHeight="1">
      <c r="B82" s="302"/>
      <c r="C82" s="303" t="s">
        <v>2879</v>
      </c>
      <c r="D82" s="303"/>
      <c r="E82" s="303"/>
      <c r="F82" s="304" t="s">
        <v>2872</v>
      </c>
      <c r="G82" s="303"/>
      <c r="H82" s="303" t="s">
        <v>2880</v>
      </c>
      <c r="I82" s="303" t="s">
        <v>2868</v>
      </c>
      <c r="J82" s="303">
        <v>15</v>
      </c>
      <c r="K82" s="293"/>
    </row>
    <row r="83" spans="2:11" ht="15" customHeight="1">
      <c r="B83" s="302"/>
      <c r="C83" s="303" t="s">
        <v>2881</v>
      </c>
      <c r="D83" s="303"/>
      <c r="E83" s="303"/>
      <c r="F83" s="304" t="s">
        <v>2872</v>
      </c>
      <c r="G83" s="303"/>
      <c r="H83" s="303" t="s">
        <v>2882</v>
      </c>
      <c r="I83" s="303" t="s">
        <v>2868</v>
      </c>
      <c r="J83" s="303">
        <v>20</v>
      </c>
      <c r="K83" s="293"/>
    </row>
    <row r="84" spans="2:11" ht="15" customHeight="1">
      <c r="B84" s="302"/>
      <c r="C84" s="303" t="s">
        <v>2883</v>
      </c>
      <c r="D84" s="303"/>
      <c r="E84" s="303"/>
      <c r="F84" s="304" t="s">
        <v>2872</v>
      </c>
      <c r="G84" s="303"/>
      <c r="H84" s="303" t="s">
        <v>2884</v>
      </c>
      <c r="I84" s="303" t="s">
        <v>2868</v>
      </c>
      <c r="J84" s="303">
        <v>20</v>
      </c>
      <c r="K84" s="293"/>
    </row>
    <row r="85" spans="2:11" ht="15" customHeight="1">
      <c r="B85" s="302"/>
      <c r="C85" s="282" t="s">
        <v>2885</v>
      </c>
      <c r="D85" s="282"/>
      <c r="E85" s="282"/>
      <c r="F85" s="301" t="s">
        <v>2872</v>
      </c>
      <c r="G85" s="300"/>
      <c r="H85" s="282" t="s">
        <v>2886</v>
      </c>
      <c r="I85" s="282" t="s">
        <v>2868</v>
      </c>
      <c r="J85" s="282">
        <v>50</v>
      </c>
      <c r="K85" s="293"/>
    </row>
    <row r="86" spans="2:11" ht="15" customHeight="1">
      <c r="B86" s="302"/>
      <c r="C86" s="282" t="s">
        <v>2887</v>
      </c>
      <c r="D86" s="282"/>
      <c r="E86" s="282"/>
      <c r="F86" s="301" t="s">
        <v>2872</v>
      </c>
      <c r="G86" s="300"/>
      <c r="H86" s="282" t="s">
        <v>2888</v>
      </c>
      <c r="I86" s="282" t="s">
        <v>2868</v>
      </c>
      <c r="J86" s="282">
        <v>20</v>
      </c>
      <c r="K86" s="293"/>
    </row>
    <row r="87" spans="2:11" ht="15" customHeight="1">
      <c r="B87" s="302"/>
      <c r="C87" s="282" t="s">
        <v>2889</v>
      </c>
      <c r="D87" s="282"/>
      <c r="E87" s="282"/>
      <c r="F87" s="301" t="s">
        <v>2872</v>
      </c>
      <c r="G87" s="300"/>
      <c r="H87" s="282" t="s">
        <v>2890</v>
      </c>
      <c r="I87" s="282" t="s">
        <v>2868</v>
      </c>
      <c r="J87" s="282">
        <v>20</v>
      </c>
      <c r="K87" s="293"/>
    </row>
    <row r="88" spans="2:11" ht="15" customHeight="1">
      <c r="B88" s="302"/>
      <c r="C88" s="282" t="s">
        <v>2891</v>
      </c>
      <c r="D88" s="282"/>
      <c r="E88" s="282"/>
      <c r="F88" s="301" t="s">
        <v>2872</v>
      </c>
      <c r="G88" s="300"/>
      <c r="H88" s="282" t="s">
        <v>2892</v>
      </c>
      <c r="I88" s="282" t="s">
        <v>2868</v>
      </c>
      <c r="J88" s="282">
        <v>50</v>
      </c>
      <c r="K88" s="293"/>
    </row>
    <row r="89" spans="2:11" ht="15" customHeight="1">
      <c r="B89" s="302"/>
      <c r="C89" s="282" t="s">
        <v>2893</v>
      </c>
      <c r="D89" s="282"/>
      <c r="E89" s="282"/>
      <c r="F89" s="301" t="s">
        <v>2872</v>
      </c>
      <c r="G89" s="300"/>
      <c r="H89" s="282" t="s">
        <v>2893</v>
      </c>
      <c r="I89" s="282" t="s">
        <v>2868</v>
      </c>
      <c r="J89" s="282">
        <v>50</v>
      </c>
      <c r="K89" s="293"/>
    </row>
    <row r="90" spans="2:11" ht="15" customHeight="1">
      <c r="B90" s="302"/>
      <c r="C90" s="282" t="s">
        <v>144</v>
      </c>
      <c r="D90" s="282"/>
      <c r="E90" s="282"/>
      <c r="F90" s="301" t="s">
        <v>2872</v>
      </c>
      <c r="G90" s="300"/>
      <c r="H90" s="282" t="s">
        <v>2894</v>
      </c>
      <c r="I90" s="282" t="s">
        <v>2868</v>
      </c>
      <c r="J90" s="282">
        <v>255</v>
      </c>
      <c r="K90" s="293"/>
    </row>
    <row r="91" spans="2:11" ht="15" customHeight="1">
      <c r="B91" s="302"/>
      <c r="C91" s="282" t="s">
        <v>2895</v>
      </c>
      <c r="D91" s="282"/>
      <c r="E91" s="282"/>
      <c r="F91" s="301" t="s">
        <v>2866</v>
      </c>
      <c r="G91" s="300"/>
      <c r="H91" s="282" t="s">
        <v>2896</v>
      </c>
      <c r="I91" s="282" t="s">
        <v>2897</v>
      </c>
      <c r="J91" s="282"/>
      <c r="K91" s="293"/>
    </row>
    <row r="92" spans="2:11" ht="15" customHeight="1">
      <c r="B92" s="302"/>
      <c r="C92" s="282" t="s">
        <v>2898</v>
      </c>
      <c r="D92" s="282"/>
      <c r="E92" s="282"/>
      <c r="F92" s="301" t="s">
        <v>2866</v>
      </c>
      <c r="G92" s="300"/>
      <c r="H92" s="282" t="s">
        <v>2899</v>
      </c>
      <c r="I92" s="282" t="s">
        <v>2900</v>
      </c>
      <c r="J92" s="282"/>
      <c r="K92" s="293"/>
    </row>
    <row r="93" spans="2:11" ht="15" customHeight="1">
      <c r="B93" s="302"/>
      <c r="C93" s="282" t="s">
        <v>2901</v>
      </c>
      <c r="D93" s="282"/>
      <c r="E93" s="282"/>
      <c r="F93" s="301" t="s">
        <v>2866</v>
      </c>
      <c r="G93" s="300"/>
      <c r="H93" s="282" t="s">
        <v>2901</v>
      </c>
      <c r="I93" s="282" t="s">
        <v>2900</v>
      </c>
      <c r="J93" s="282"/>
      <c r="K93" s="293"/>
    </row>
    <row r="94" spans="2:11" ht="15" customHeight="1">
      <c r="B94" s="302"/>
      <c r="C94" s="282" t="s">
        <v>37</v>
      </c>
      <c r="D94" s="282"/>
      <c r="E94" s="282"/>
      <c r="F94" s="301" t="s">
        <v>2866</v>
      </c>
      <c r="G94" s="300"/>
      <c r="H94" s="282" t="s">
        <v>2902</v>
      </c>
      <c r="I94" s="282" t="s">
        <v>2900</v>
      </c>
      <c r="J94" s="282"/>
      <c r="K94" s="293"/>
    </row>
    <row r="95" spans="2:11" ht="15" customHeight="1">
      <c r="B95" s="302"/>
      <c r="C95" s="282" t="s">
        <v>47</v>
      </c>
      <c r="D95" s="282"/>
      <c r="E95" s="282"/>
      <c r="F95" s="301" t="s">
        <v>2866</v>
      </c>
      <c r="G95" s="300"/>
      <c r="H95" s="282" t="s">
        <v>2903</v>
      </c>
      <c r="I95" s="282" t="s">
        <v>2900</v>
      </c>
      <c r="J95" s="282"/>
      <c r="K95" s="293"/>
    </row>
    <row r="96" spans="2:11" ht="15" customHeight="1">
      <c r="B96" s="305"/>
      <c r="C96" s="306"/>
      <c r="D96" s="306"/>
      <c r="E96" s="306"/>
      <c r="F96" s="306"/>
      <c r="G96" s="306"/>
      <c r="H96" s="306"/>
      <c r="I96" s="306"/>
      <c r="J96" s="306"/>
      <c r="K96" s="307"/>
    </row>
    <row r="97" spans="2:11" ht="18.75" customHeight="1">
      <c r="B97" s="308"/>
      <c r="C97" s="309"/>
      <c r="D97" s="309"/>
      <c r="E97" s="309"/>
      <c r="F97" s="309"/>
      <c r="G97" s="309"/>
      <c r="H97" s="309"/>
      <c r="I97" s="309"/>
      <c r="J97" s="309"/>
      <c r="K97" s="308"/>
    </row>
    <row r="98" spans="2:11" ht="18.75" customHeight="1">
      <c r="B98" s="288"/>
      <c r="C98" s="288"/>
      <c r="D98" s="288"/>
      <c r="E98" s="288"/>
      <c r="F98" s="288"/>
      <c r="G98" s="288"/>
      <c r="H98" s="288"/>
      <c r="I98" s="288"/>
      <c r="J98" s="288"/>
      <c r="K98" s="288"/>
    </row>
    <row r="99" spans="2:11" ht="7.5" customHeight="1">
      <c r="B99" s="289"/>
      <c r="C99" s="290"/>
      <c r="D99" s="290"/>
      <c r="E99" s="290"/>
      <c r="F99" s="290"/>
      <c r="G99" s="290"/>
      <c r="H99" s="290"/>
      <c r="I99" s="290"/>
      <c r="J99" s="290"/>
      <c r="K99" s="291"/>
    </row>
    <row r="100" spans="2:11" ht="45" customHeight="1">
      <c r="B100" s="292"/>
      <c r="C100" s="396" t="s">
        <v>2904</v>
      </c>
      <c r="D100" s="396"/>
      <c r="E100" s="396"/>
      <c r="F100" s="396"/>
      <c r="G100" s="396"/>
      <c r="H100" s="396"/>
      <c r="I100" s="396"/>
      <c r="J100" s="396"/>
      <c r="K100" s="293"/>
    </row>
    <row r="101" spans="2:11" ht="17.25" customHeight="1">
      <c r="B101" s="292"/>
      <c r="C101" s="294" t="s">
        <v>2860</v>
      </c>
      <c r="D101" s="294"/>
      <c r="E101" s="294"/>
      <c r="F101" s="294" t="s">
        <v>2861</v>
      </c>
      <c r="G101" s="295"/>
      <c r="H101" s="294" t="s">
        <v>139</v>
      </c>
      <c r="I101" s="294" t="s">
        <v>56</v>
      </c>
      <c r="J101" s="294" t="s">
        <v>2862</v>
      </c>
      <c r="K101" s="293"/>
    </row>
    <row r="102" spans="2:11" ht="17.25" customHeight="1">
      <c r="B102" s="292"/>
      <c r="C102" s="296" t="s">
        <v>2863</v>
      </c>
      <c r="D102" s="296"/>
      <c r="E102" s="296"/>
      <c r="F102" s="297" t="s">
        <v>2864</v>
      </c>
      <c r="G102" s="298"/>
      <c r="H102" s="296"/>
      <c r="I102" s="296"/>
      <c r="J102" s="296" t="s">
        <v>2865</v>
      </c>
      <c r="K102" s="293"/>
    </row>
    <row r="103" spans="2:11" ht="5.25" customHeight="1">
      <c r="B103" s="292"/>
      <c r="C103" s="294"/>
      <c r="D103" s="294"/>
      <c r="E103" s="294"/>
      <c r="F103" s="294"/>
      <c r="G103" s="310"/>
      <c r="H103" s="294"/>
      <c r="I103" s="294"/>
      <c r="J103" s="294"/>
      <c r="K103" s="293"/>
    </row>
    <row r="104" spans="2:11" ht="15" customHeight="1">
      <c r="B104" s="292"/>
      <c r="C104" s="282" t="s">
        <v>52</v>
      </c>
      <c r="D104" s="299"/>
      <c r="E104" s="299"/>
      <c r="F104" s="301" t="s">
        <v>2866</v>
      </c>
      <c r="G104" s="310"/>
      <c r="H104" s="282" t="s">
        <v>2905</v>
      </c>
      <c r="I104" s="282" t="s">
        <v>2868</v>
      </c>
      <c r="J104" s="282">
        <v>20</v>
      </c>
      <c r="K104" s="293"/>
    </row>
    <row r="105" spans="2:11" ht="15" customHeight="1">
      <c r="B105" s="292"/>
      <c r="C105" s="282" t="s">
        <v>2869</v>
      </c>
      <c r="D105" s="282"/>
      <c r="E105" s="282"/>
      <c r="F105" s="301" t="s">
        <v>2866</v>
      </c>
      <c r="G105" s="282"/>
      <c r="H105" s="282" t="s">
        <v>2905</v>
      </c>
      <c r="I105" s="282" t="s">
        <v>2868</v>
      </c>
      <c r="J105" s="282">
        <v>120</v>
      </c>
      <c r="K105" s="293"/>
    </row>
    <row r="106" spans="2:11" ht="15" customHeight="1">
      <c r="B106" s="302"/>
      <c r="C106" s="282" t="s">
        <v>2871</v>
      </c>
      <c r="D106" s="282"/>
      <c r="E106" s="282"/>
      <c r="F106" s="301" t="s">
        <v>2872</v>
      </c>
      <c r="G106" s="282"/>
      <c r="H106" s="282" t="s">
        <v>2905</v>
      </c>
      <c r="I106" s="282" t="s">
        <v>2868</v>
      </c>
      <c r="J106" s="282">
        <v>50</v>
      </c>
      <c r="K106" s="293"/>
    </row>
    <row r="107" spans="2:11" ht="15" customHeight="1">
      <c r="B107" s="302"/>
      <c r="C107" s="282" t="s">
        <v>2874</v>
      </c>
      <c r="D107" s="282"/>
      <c r="E107" s="282"/>
      <c r="F107" s="301" t="s">
        <v>2866</v>
      </c>
      <c r="G107" s="282"/>
      <c r="H107" s="282" t="s">
        <v>2905</v>
      </c>
      <c r="I107" s="282" t="s">
        <v>2876</v>
      </c>
      <c r="J107" s="282"/>
      <c r="K107" s="293"/>
    </row>
    <row r="108" spans="2:11" ht="15" customHeight="1">
      <c r="B108" s="302"/>
      <c r="C108" s="282" t="s">
        <v>2885</v>
      </c>
      <c r="D108" s="282"/>
      <c r="E108" s="282"/>
      <c r="F108" s="301" t="s">
        <v>2872</v>
      </c>
      <c r="G108" s="282"/>
      <c r="H108" s="282" t="s">
        <v>2905</v>
      </c>
      <c r="I108" s="282" t="s">
        <v>2868</v>
      </c>
      <c r="J108" s="282">
        <v>50</v>
      </c>
      <c r="K108" s="293"/>
    </row>
    <row r="109" spans="2:11" ht="15" customHeight="1">
      <c r="B109" s="302"/>
      <c r="C109" s="282" t="s">
        <v>2893</v>
      </c>
      <c r="D109" s="282"/>
      <c r="E109" s="282"/>
      <c r="F109" s="301" t="s">
        <v>2872</v>
      </c>
      <c r="G109" s="282"/>
      <c r="H109" s="282" t="s">
        <v>2905</v>
      </c>
      <c r="I109" s="282" t="s">
        <v>2868</v>
      </c>
      <c r="J109" s="282">
        <v>50</v>
      </c>
      <c r="K109" s="293"/>
    </row>
    <row r="110" spans="2:11" ht="15" customHeight="1">
      <c r="B110" s="302"/>
      <c r="C110" s="282" t="s">
        <v>2891</v>
      </c>
      <c r="D110" s="282"/>
      <c r="E110" s="282"/>
      <c r="F110" s="301" t="s">
        <v>2872</v>
      </c>
      <c r="G110" s="282"/>
      <c r="H110" s="282" t="s">
        <v>2905</v>
      </c>
      <c r="I110" s="282" t="s">
        <v>2868</v>
      </c>
      <c r="J110" s="282">
        <v>50</v>
      </c>
      <c r="K110" s="293"/>
    </row>
    <row r="111" spans="2:11" ht="15" customHeight="1">
      <c r="B111" s="302"/>
      <c r="C111" s="282" t="s">
        <v>52</v>
      </c>
      <c r="D111" s="282"/>
      <c r="E111" s="282"/>
      <c r="F111" s="301" t="s">
        <v>2866</v>
      </c>
      <c r="G111" s="282"/>
      <c r="H111" s="282" t="s">
        <v>2906</v>
      </c>
      <c r="I111" s="282" t="s">
        <v>2868</v>
      </c>
      <c r="J111" s="282">
        <v>20</v>
      </c>
      <c r="K111" s="293"/>
    </row>
    <row r="112" spans="2:11" ht="15" customHeight="1">
      <c r="B112" s="302"/>
      <c r="C112" s="282" t="s">
        <v>2907</v>
      </c>
      <c r="D112" s="282"/>
      <c r="E112" s="282"/>
      <c r="F112" s="301" t="s">
        <v>2866</v>
      </c>
      <c r="G112" s="282"/>
      <c r="H112" s="282" t="s">
        <v>2908</v>
      </c>
      <c r="I112" s="282" t="s">
        <v>2868</v>
      </c>
      <c r="J112" s="282">
        <v>120</v>
      </c>
      <c r="K112" s="293"/>
    </row>
    <row r="113" spans="2:11" ht="15" customHeight="1">
      <c r="B113" s="302"/>
      <c r="C113" s="282" t="s">
        <v>37</v>
      </c>
      <c r="D113" s="282"/>
      <c r="E113" s="282"/>
      <c r="F113" s="301" t="s">
        <v>2866</v>
      </c>
      <c r="G113" s="282"/>
      <c r="H113" s="282" t="s">
        <v>2909</v>
      </c>
      <c r="I113" s="282" t="s">
        <v>2900</v>
      </c>
      <c r="J113" s="282"/>
      <c r="K113" s="293"/>
    </row>
    <row r="114" spans="2:11" ht="15" customHeight="1">
      <c r="B114" s="302"/>
      <c r="C114" s="282" t="s">
        <v>47</v>
      </c>
      <c r="D114" s="282"/>
      <c r="E114" s="282"/>
      <c r="F114" s="301" t="s">
        <v>2866</v>
      </c>
      <c r="G114" s="282"/>
      <c r="H114" s="282" t="s">
        <v>2910</v>
      </c>
      <c r="I114" s="282" t="s">
        <v>2900</v>
      </c>
      <c r="J114" s="282"/>
      <c r="K114" s="293"/>
    </row>
    <row r="115" spans="2:11" ht="15" customHeight="1">
      <c r="B115" s="302"/>
      <c r="C115" s="282" t="s">
        <v>56</v>
      </c>
      <c r="D115" s="282"/>
      <c r="E115" s="282"/>
      <c r="F115" s="301" t="s">
        <v>2866</v>
      </c>
      <c r="G115" s="282"/>
      <c r="H115" s="282" t="s">
        <v>2911</v>
      </c>
      <c r="I115" s="282" t="s">
        <v>2912</v>
      </c>
      <c r="J115" s="282"/>
      <c r="K115" s="293"/>
    </row>
    <row r="116" spans="2:11" ht="15" customHeight="1">
      <c r="B116" s="305"/>
      <c r="C116" s="311"/>
      <c r="D116" s="311"/>
      <c r="E116" s="311"/>
      <c r="F116" s="311"/>
      <c r="G116" s="311"/>
      <c r="H116" s="311"/>
      <c r="I116" s="311"/>
      <c r="J116" s="311"/>
      <c r="K116" s="307"/>
    </row>
    <row r="117" spans="2:11" ht="18.75" customHeight="1">
      <c r="B117" s="312"/>
      <c r="C117" s="279"/>
      <c r="D117" s="279"/>
      <c r="E117" s="279"/>
      <c r="F117" s="313"/>
      <c r="G117" s="279"/>
      <c r="H117" s="279"/>
      <c r="I117" s="279"/>
      <c r="J117" s="279"/>
      <c r="K117" s="312"/>
    </row>
    <row r="118" spans="2:11" ht="18.75" customHeight="1">
      <c r="B118" s="288"/>
      <c r="C118" s="288"/>
      <c r="D118" s="288"/>
      <c r="E118" s="288"/>
      <c r="F118" s="288"/>
      <c r="G118" s="288"/>
      <c r="H118" s="288"/>
      <c r="I118" s="288"/>
      <c r="J118" s="288"/>
      <c r="K118" s="288"/>
    </row>
    <row r="119" spans="2:11" ht="7.5" customHeight="1">
      <c r="B119" s="314"/>
      <c r="C119" s="315"/>
      <c r="D119" s="315"/>
      <c r="E119" s="315"/>
      <c r="F119" s="315"/>
      <c r="G119" s="315"/>
      <c r="H119" s="315"/>
      <c r="I119" s="315"/>
      <c r="J119" s="315"/>
      <c r="K119" s="316"/>
    </row>
    <row r="120" spans="2:11" ht="45" customHeight="1">
      <c r="B120" s="317"/>
      <c r="C120" s="393" t="s">
        <v>2913</v>
      </c>
      <c r="D120" s="393"/>
      <c r="E120" s="393"/>
      <c r="F120" s="393"/>
      <c r="G120" s="393"/>
      <c r="H120" s="393"/>
      <c r="I120" s="393"/>
      <c r="J120" s="393"/>
      <c r="K120" s="318"/>
    </row>
    <row r="121" spans="2:11" ht="17.25" customHeight="1">
      <c r="B121" s="319"/>
      <c r="C121" s="294" t="s">
        <v>2860</v>
      </c>
      <c r="D121" s="294"/>
      <c r="E121" s="294"/>
      <c r="F121" s="294" t="s">
        <v>2861</v>
      </c>
      <c r="G121" s="295"/>
      <c r="H121" s="294" t="s">
        <v>139</v>
      </c>
      <c r="I121" s="294" t="s">
        <v>56</v>
      </c>
      <c r="J121" s="294" t="s">
        <v>2862</v>
      </c>
      <c r="K121" s="320"/>
    </row>
    <row r="122" spans="2:11" ht="17.25" customHeight="1">
      <c r="B122" s="319"/>
      <c r="C122" s="296" t="s">
        <v>2863</v>
      </c>
      <c r="D122" s="296"/>
      <c r="E122" s="296"/>
      <c r="F122" s="297" t="s">
        <v>2864</v>
      </c>
      <c r="G122" s="298"/>
      <c r="H122" s="296"/>
      <c r="I122" s="296"/>
      <c r="J122" s="296" t="s">
        <v>2865</v>
      </c>
      <c r="K122" s="320"/>
    </row>
    <row r="123" spans="2:11" ht="5.25" customHeight="1">
      <c r="B123" s="321"/>
      <c r="C123" s="299"/>
      <c r="D123" s="299"/>
      <c r="E123" s="299"/>
      <c r="F123" s="299"/>
      <c r="G123" s="282"/>
      <c r="H123" s="299"/>
      <c r="I123" s="299"/>
      <c r="J123" s="299"/>
      <c r="K123" s="322"/>
    </row>
    <row r="124" spans="2:11" ht="15" customHeight="1">
      <c r="B124" s="321"/>
      <c r="C124" s="282" t="s">
        <v>2869</v>
      </c>
      <c r="D124" s="299"/>
      <c r="E124" s="299"/>
      <c r="F124" s="301" t="s">
        <v>2866</v>
      </c>
      <c r="G124" s="282"/>
      <c r="H124" s="282" t="s">
        <v>2905</v>
      </c>
      <c r="I124" s="282" t="s">
        <v>2868</v>
      </c>
      <c r="J124" s="282">
        <v>120</v>
      </c>
      <c r="K124" s="323"/>
    </row>
    <row r="125" spans="2:11" ht="15" customHeight="1">
      <c r="B125" s="321"/>
      <c r="C125" s="282" t="s">
        <v>2914</v>
      </c>
      <c r="D125" s="282"/>
      <c r="E125" s="282"/>
      <c r="F125" s="301" t="s">
        <v>2866</v>
      </c>
      <c r="G125" s="282"/>
      <c r="H125" s="282" t="s">
        <v>2915</v>
      </c>
      <c r="I125" s="282" t="s">
        <v>2868</v>
      </c>
      <c r="J125" s="282" t="s">
        <v>2916</v>
      </c>
      <c r="K125" s="323"/>
    </row>
    <row r="126" spans="2:11" ht="15" customHeight="1">
      <c r="B126" s="321"/>
      <c r="C126" s="282" t="s">
        <v>2815</v>
      </c>
      <c r="D126" s="282"/>
      <c r="E126" s="282"/>
      <c r="F126" s="301" t="s">
        <v>2866</v>
      </c>
      <c r="G126" s="282"/>
      <c r="H126" s="282" t="s">
        <v>2917</v>
      </c>
      <c r="I126" s="282" t="s">
        <v>2868</v>
      </c>
      <c r="J126" s="282" t="s">
        <v>2916</v>
      </c>
      <c r="K126" s="323"/>
    </row>
    <row r="127" spans="2:11" ht="15" customHeight="1">
      <c r="B127" s="321"/>
      <c r="C127" s="282" t="s">
        <v>2877</v>
      </c>
      <c r="D127" s="282"/>
      <c r="E127" s="282"/>
      <c r="F127" s="301" t="s">
        <v>2872</v>
      </c>
      <c r="G127" s="282"/>
      <c r="H127" s="282" t="s">
        <v>2878</v>
      </c>
      <c r="I127" s="282" t="s">
        <v>2868</v>
      </c>
      <c r="J127" s="282">
        <v>15</v>
      </c>
      <c r="K127" s="323"/>
    </row>
    <row r="128" spans="2:11" ht="15" customHeight="1">
      <c r="B128" s="321"/>
      <c r="C128" s="303" t="s">
        <v>2879</v>
      </c>
      <c r="D128" s="303"/>
      <c r="E128" s="303"/>
      <c r="F128" s="304" t="s">
        <v>2872</v>
      </c>
      <c r="G128" s="303"/>
      <c r="H128" s="303" t="s">
        <v>2880</v>
      </c>
      <c r="I128" s="303" t="s">
        <v>2868</v>
      </c>
      <c r="J128" s="303">
        <v>15</v>
      </c>
      <c r="K128" s="323"/>
    </row>
    <row r="129" spans="2:11" ht="15" customHeight="1">
      <c r="B129" s="321"/>
      <c r="C129" s="303" t="s">
        <v>2881</v>
      </c>
      <c r="D129" s="303"/>
      <c r="E129" s="303"/>
      <c r="F129" s="304" t="s">
        <v>2872</v>
      </c>
      <c r="G129" s="303"/>
      <c r="H129" s="303" t="s">
        <v>2882</v>
      </c>
      <c r="I129" s="303" t="s">
        <v>2868</v>
      </c>
      <c r="J129" s="303">
        <v>20</v>
      </c>
      <c r="K129" s="323"/>
    </row>
    <row r="130" spans="2:11" ht="15" customHeight="1">
      <c r="B130" s="321"/>
      <c r="C130" s="303" t="s">
        <v>2883</v>
      </c>
      <c r="D130" s="303"/>
      <c r="E130" s="303"/>
      <c r="F130" s="304" t="s">
        <v>2872</v>
      </c>
      <c r="G130" s="303"/>
      <c r="H130" s="303" t="s">
        <v>2884</v>
      </c>
      <c r="I130" s="303" t="s">
        <v>2868</v>
      </c>
      <c r="J130" s="303">
        <v>20</v>
      </c>
      <c r="K130" s="323"/>
    </row>
    <row r="131" spans="2:11" ht="15" customHeight="1">
      <c r="B131" s="321"/>
      <c r="C131" s="282" t="s">
        <v>2871</v>
      </c>
      <c r="D131" s="282"/>
      <c r="E131" s="282"/>
      <c r="F131" s="301" t="s">
        <v>2872</v>
      </c>
      <c r="G131" s="282"/>
      <c r="H131" s="282" t="s">
        <v>2905</v>
      </c>
      <c r="I131" s="282" t="s">
        <v>2868</v>
      </c>
      <c r="J131" s="282">
        <v>50</v>
      </c>
      <c r="K131" s="323"/>
    </row>
    <row r="132" spans="2:11" ht="15" customHeight="1">
      <c r="B132" s="321"/>
      <c r="C132" s="282" t="s">
        <v>2885</v>
      </c>
      <c r="D132" s="282"/>
      <c r="E132" s="282"/>
      <c r="F132" s="301" t="s">
        <v>2872</v>
      </c>
      <c r="G132" s="282"/>
      <c r="H132" s="282" t="s">
        <v>2905</v>
      </c>
      <c r="I132" s="282" t="s">
        <v>2868</v>
      </c>
      <c r="J132" s="282">
        <v>50</v>
      </c>
      <c r="K132" s="323"/>
    </row>
    <row r="133" spans="2:11" ht="15" customHeight="1">
      <c r="B133" s="321"/>
      <c r="C133" s="282" t="s">
        <v>2891</v>
      </c>
      <c r="D133" s="282"/>
      <c r="E133" s="282"/>
      <c r="F133" s="301" t="s">
        <v>2872</v>
      </c>
      <c r="G133" s="282"/>
      <c r="H133" s="282" t="s">
        <v>2905</v>
      </c>
      <c r="I133" s="282" t="s">
        <v>2868</v>
      </c>
      <c r="J133" s="282">
        <v>50</v>
      </c>
      <c r="K133" s="323"/>
    </row>
    <row r="134" spans="2:11" ht="15" customHeight="1">
      <c r="B134" s="321"/>
      <c r="C134" s="282" t="s">
        <v>2893</v>
      </c>
      <c r="D134" s="282"/>
      <c r="E134" s="282"/>
      <c r="F134" s="301" t="s">
        <v>2872</v>
      </c>
      <c r="G134" s="282"/>
      <c r="H134" s="282" t="s">
        <v>2905</v>
      </c>
      <c r="I134" s="282" t="s">
        <v>2868</v>
      </c>
      <c r="J134" s="282">
        <v>50</v>
      </c>
      <c r="K134" s="323"/>
    </row>
    <row r="135" spans="2:11" ht="15" customHeight="1">
      <c r="B135" s="321"/>
      <c r="C135" s="282" t="s">
        <v>144</v>
      </c>
      <c r="D135" s="282"/>
      <c r="E135" s="282"/>
      <c r="F135" s="301" t="s">
        <v>2872</v>
      </c>
      <c r="G135" s="282"/>
      <c r="H135" s="282" t="s">
        <v>2918</v>
      </c>
      <c r="I135" s="282" t="s">
        <v>2868</v>
      </c>
      <c r="J135" s="282">
        <v>255</v>
      </c>
      <c r="K135" s="323"/>
    </row>
    <row r="136" spans="2:11" ht="15" customHeight="1">
      <c r="B136" s="321"/>
      <c r="C136" s="282" t="s">
        <v>2895</v>
      </c>
      <c r="D136" s="282"/>
      <c r="E136" s="282"/>
      <c r="F136" s="301" t="s">
        <v>2866</v>
      </c>
      <c r="G136" s="282"/>
      <c r="H136" s="282" t="s">
        <v>2919</v>
      </c>
      <c r="I136" s="282" t="s">
        <v>2897</v>
      </c>
      <c r="J136" s="282"/>
      <c r="K136" s="323"/>
    </row>
    <row r="137" spans="2:11" ht="15" customHeight="1">
      <c r="B137" s="321"/>
      <c r="C137" s="282" t="s">
        <v>2898</v>
      </c>
      <c r="D137" s="282"/>
      <c r="E137" s="282"/>
      <c r="F137" s="301" t="s">
        <v>2866</v>
      </c>
      <c r="G137" s="282"/>
      <c r="H137" s="282" t="s">
        <v>2920</v>
      </c>
      <c r="I137" s="282" t="s">
        <v>2900</v>
      </c>
      <c r="J137" s="282"/>
      <c r="K137" s="323"/>
    </row>
    <row r="138" spans="2:11" ht="15" customHeight="1">
      <c r="B138" s="321"/>
      <c r="C138" s="282" t="s">
        <v>2901</v>
      </c>
      <c r="D138" s="282"/>
      <c r="E138" s="282"/>
      <c r="F138" s="301" t="s">
        <v>2866</v>
      </c>
      <c r="G138" s="282"/>
      <c r="H138" s="282" t="s">
        <v>2901</v>
      </c>
      <c r="I138" s="282" t="s">
        <v>2900</v>
      </c>
      <c r="J138" s="282"/>
      <c r="K138" s="323"/>
    </row>
    <row r="139" spans="2:11" ht="15" customHeight="1">
      <c r="B139" s="321"/>
      <c r="C139" s="282" t="s">
        <v>37</v>
      </c>
      <c r="D139" s="282"/>
      <c r="E139" s="282"/>
      <c r="F139" s="301" t="s">
        <v>2866</v>
      </c>
      <c r="G139" s="282"/>
      <c r="H139" s="282" t="s">
        <v>2921</v>
      </c>
      <c r="I139" s="282" t="s">
        <v>2900</v>
      </c>
      <c r="J139" s="282"/>
      <c r="K139" s="323"/>
    </row>
    <row r="140" spans="2:11" ht="15" customHeight="1">
      <c r="B140" s="321"/>
      <c r="C140" s="282" t="s">
        <v>2922</v>
      </c>
      <c r="D140" s="282"/>
      <c r="E140" s="282"/>
      <c r="F140" s="301" t="s">
        <v>2866</v>
      </c>
      <c r="G140" s="282"/>
      <c r="H140" s="282" t="s">
        <v>2923</v>
      </c>
      <c r="I140" s="282" t="s">
        <v>2900</v>
      </c>
      <c r="J140" s="282"/>
      <c r="K140" s="323"/>
    </row>
    <row r="141" spans="2:11" ht="15" customHeight="1">
      <c r="B141" s="324"/>
      <c r="C141" s="325"/>
      <c r="D141" s="325"/>
      <c r="E141" s="325"/>
      <c r="F141" s="325"/>
      <c r="G141" s="325"/>
      <c r="H141" s="325"/>
      <c r="I141" s="325"/>
      <c r="J141" s="325"/>
      <c r="K141" s="326"/>
    </row>
    <row r="142" spans="2:11" ht="18.75" customHeight="1">
      <c r="B142" s="279"/>
      <c r="C142" s="279"/>
      <c r="D142" s="279"/>
      <c r="E142" s="279"/>
      <c r="F142" s="313"/>
      <c r="G142" s="279"/>
      <c r="H142" s="279"/>
      <c r="I142" s="279"/>
      <c r="J142" s="279"/>
      <c r="K142" s="279"/>
    </row>
    <row r="143" spans="2:11" ht="18.75" customHeight="1">
      <c r="B143" s="288"/>
      <c r="C143" s="288"/>
      <c r="D143" s="288"/>
      <c r="E143" s="288"/>
      <c r="F143" s="288"/>
      <c r="G143" s="288"/>
      <c r="H143" s="288"/>
      <c r="I143" s="288"/>
      <c r="J143" s="288"/>
      <c r="K143" s="288"/>
    </row>
    <row r="144" spans="2:11" ht="7.5" customHeight="1">
      <c r="B144" s="289"/>
      <c r="C144" s="290"/>
      <c r="D144" s="290"/>
      <c r="E144" s="290"/>
      <c r="F144" s="290"/>
      <c r="G144" s="290"/>
      <c r="H144" s="290"/>
      <c r="I144" s="290"/>
      <c r="J144" s="290"/>
      <c r="K144" s="291"/>
    </row>
    <row r="145" spans="2:11" ht="45" customHeight="1">
      <c r="B145" s="292"/>
      <c r="C145" s="396" t="s">
        <v>2924</v>
      </c>
      <c r="D145" s="396"/>
      <c r="E145" s="396"/>
      <c r="F145" s="396"/>
      <c r="G145" s="396"/>
      <c r="H145" s="396"/>
      <c r="I145" s="396"/>
      <c r="J145" s="396"/>
      <c r="K145" s="293"/>
    </row>
    <row r="146" spans="2:11" ht="17.25" customHeight="1">
      <c r="B146" s="292"/>
      <c r="C146" s="294" t="s">
        <v>2860</v>
      </c>
      <c r="D146" s="294"/>
      <c r="E146" s="294"/>
      <c r="F146" s="294" t="s">
        <v>2861</v>
      </c>
      <c r="G146" s="295"/>
      <c r="H146" s="294" t="s">
        <v>139</v>
      </c>
      <c r="I146" s="294" t="s">
        <v>56</v>
      </c>
      <c r="J146" s="294" t="s">
        <v>2862</v>
      </c>
      <c r="K146" s="293"/>
    </row>
    <row r="147" spans="2:11" ht="17.25" customHeight="1">
      <c r="B147" s="292"/>
      <c r="C147" s="296" t="s">
        <v>2863</v>
      </c>
      <c r="D147" s="296"/>
      <c r="E147" s="296"/>
      <c r="F147" s="297" t="s">
        <v>2864</v>
      </c>
      <c r="G147" s="298"/>
      <c r="H147" s="296"/>
      <c r="I147" s="296"/>
      <c r="J147" s="296" t="s">
        <v>2865</v>
      </c>
      <c r="K147" s="293"/>
    </row>
    <row r="148" spans="2:11" ht="5.25" customHeight="1">
      <c r="B148" s="302"/>
      <c r="C148" s="299"/>
      <c r="D148" s="299"/>
      <c r="E148" s="299"/>
      <c r="F148" s="299"/>
      <c r="G148" s="300"/>
      <c r="H148" s="299"/>
      <c r="I148" s="299"/>
      <c r="J148" s="299"/>
      <c r="K148" s="323"/>
    </row>
    <row r="149" spans="2:11" ht="15" customHeight="1">
      <c r="B149" s="302"/>
      <c r="C149" s="327" t="s">
        <v>2869</v>
      </c>
      <c r="D149" s="282"/>
      <c r="E149" s="282"/>
      <c r="F149" s="328" t="s">
        <v>2866</v>
      </c>
      <c r="G149" s="282"/>
      <c r="H149" s="327" t="s">
        <v>2905</v>
      </c>
      <c r="I149" s="327" t="s">
        <v>2868</v>
      </c>
      <c r="J149" s="327">
        <v>120</v>
      </c>
      <c r="K149" s="323"/>
    </row>
    <row r="150" spans="2:11" ht="15" customHeight="1">
      <c r="B150" s="302"/>
      <c r="C150" s="327" t="s">
        <v>2914</v>
      </c>
      <c r="D150" s="282"/>
      <c r="E150" s="282"/>
      <c r="F150" s="328" t="s">
        <v>2866</v>
      </c>
      <c r="G150" s="282"/>
      <c r="H150" s="327" t="s">
        <v>2925</v>
      </c>
      <c r="I150" s="327" t="s">
        <v>2868</v>
      </c>
      <c r="J150" s="327" t="s">
        <v>2916</v>
      </c>
      <c r="K150" s="323"/>
    </row>
    <row r="151" spans="2:11" ht="15" customHeight="1">
      <c r="B151" s="302"/>
      <c r="C151" s="327" t="s">
        <v>2815</v>
      </c>
      <c r="D151" s="282"/>
      <c r="E151" s="282"/>
      <c r="F151" s="328" t="s">
        <v>2866</v>
      </c>
      <c r="G151" s="282"/>
      <c r="H151" s="327" t="s">
        <v>2926</v>
      </c>
      <c r="I151" s="327" t="s">
        <v>2868</v>
      </c>
      <c r="J151" s="327" t="s">
        <v>2916</v>
      </c>
      <c r="K151" s="323"/>
    </row>
    <row r="152" spans="2:11" ht="15" customHeight="1">
      <c r="B152" s="302"/>
      <c r="C152" s="327" t="s">
        <v>2871</v>
      </c>
      <c r="D152" s="282"/>
      <c r="E152" s="282"/>
      <c r="F152" s="328" t="s">
        <v>2872</v>
      </c>
      <c r="G152" s="282"/>
      <c r="H152" s="327" t="s">
        <v>2905</v>
      </c>
      <c r="I152" s="327" t="s">
        <v>2868</v>
      </c>
      <c r="J152" s="327">
        <v>50</v>
      </c>
      <c r="K152" s="323"/>
    </row>
    <row r="153" spans="2:11" ht="15" customHeight="1">
      <c r="B153" s="302"/>
      <c r="C153" s="327" t="s">
        <v>2874</v>
      </c>
      <c r="D153" s="282"/>
      <c r="E153" s="282"/>
      <c r="F153" s="328" t="s">
        <v>2866</v>
      </c>
      <c r="G153" s="282"/>
      <c r="H153" s="327" t="s">
        <v>2905</v>
      </c>
      <c r="I153" s="327" t="s">
        <v>2876</v>
      </c>
      <c r="J153" s="327"/>
      <c r="K153" s="323"/>
    </row>
    <row r="154" spans="2:11" ht="15" customHeight="1">
      <c r="B154" s="302"/>
      <c r="C154" s="327" t="s">
        <v>2885</v>
      </c>
      <c r="D154" s="282"/>
      <c r="E154" s="282"/>
      <c r="F154" s="328" t="s">
        <v>2872</v>
      </c>
      <c r="G154" s="282"/>
      <c r="H154" s="327" t="s">
        <v>2905</v>
      </c>
      <c r="I154" s="327" t="s">
        <v>2868</v>
      </c>
      <c r="J154" s="327">
        <v>50</v>
      </c>
      <c r="K154" s="323"/>
    </row>
    <row r="155" spans="2:11" ht="15" customHeight="1">
      <c r="B155" s="302"/>
      <c r="C155" s="327" t="s">
        <v>2893</v>
      </c>
      <c r="D155" s="282"/>
      <c r="E155" s="282"/>
      <c r="F155" s="328" t="s">
        <v>2872</v>
      </c>
      <c r="G155" s="282"/>
      <c r="H155" s="327" t="s">
        <v>2905</v>
      </c>
      <c r="I155" s="327" t="s">
        <v>2868</v>
      </c>
      <c r="J155" s="327">
        <v>50</v>
      </c>
      <c r="K155" s="323"/>
    </row>
    <row r="156" spans="2:11" ht="15" customHeight="1">
      <c r="B156" s="302"/>
      <c r="C156" s="327" t="s">
        <v>2891</v>
      </c>
      <c r="D156" s="282"/>
      <c r="E156" s="282"/>
      <c r="F156" s="328" t="s">
        <v>2872</v>
      </c>
      <c r="G156" s="282"/>
      <c r="H156" s="327" t="s">
        <v>2905</v>
      </c>
      <c r="I156" s="327" t="s">
        <v>2868</v>
      </c>
      <c r="J156" s="327">
        <v>50</v>
      </c>
      <c r="K156" s="323"/>
    </row>
    <row r="157" spans="2:11" ht="15" customHeight="1">
      <c r="B157" s="302"/>
      <c r="C157" s="327" t="s">
        <v>107</v>
      </c>
      <c r="D157" s="282"/>
      <c r="E157" s="282"/>
      <c r="F157" s="328" t="s">
        <v>2866</v>
      </c>
      <c r="G157" s="282"/>
      <c r="H157" s="327" t="s">
        <v>2927</v>
      </c>
      <c r="I157" s="327" t="s">
        <v>2868</v>
      </c>
      <c r="J157" s="327" t="s">
        <v>2928</v>
      </c>
      <c r="K157" s="323"/>
    </row>
    <row r="158" spans="2:11" ht="15" customHeight="1">
      <c r="B158" s="302"/>
      <c r="C158" s="327" t="s">
        <v>2929</v>
      </c>
      <c r="D158" s="282"/>
      <c r="E158" s="282"/>
      <c r="F158" s="328" t="s">
        <v>2866</v>
      </c>
      <c r="G158" s="282"/>
      <c r="H158" s="327" t="s">
        <v>2930</v>
      </c>
      <c r="I158" s="327" t="s">
        <v>2900</v>
      </c>
      <c r="J158" s="327"/>
      <c r="K158" s="323"/>
    </row>
    <row r="159" spans="2:11" ht="15" customHeight="1">
      <c r="B159" s="329"/>
      <c r="C159" s="311"/>
      <c r="D159" s="311"/>
      <c r="E159" s="311"/>
      <c r="F159" s="311"/>
      <c r="G159" s="311"/>
      <c r="H159" s="311"/>
      <c r="I159" s="311"/>
      <c r="J159" s="311"/>
      <c r="K159" s="330"/>
    </row>
    <row r="160" spans="2:11" ht="18.75" customHeight="1">
      <c r="B160" s="279"/>
      <c r="C160" s="282"/>
      <c r="D160" s="282"/>
      <c r="E160" s="282"/>
      <c r="F160" s="301"/>
      <c r="G160" s="282"/>
      <c r="H160" s="282"/>
      <c r="I160" s="282"/>
      <c r="J160" s="282"/>
      <c r="K160" s="279"/>
    </row>
    <row r="161" spans="2:11" ht="18.75" customHeight="1">
      <c r="B161" s="288"/>
      <c r="C161" s="288"/>
      <c r="D161" s="288"/>
      <c r="E161" s="288"/>
      <c r="F161" s="288"/>
      <c r="G161" s="288"/>
      <c r="H161" s="288"/>
      <c r="I161" s="288"/>
      <c r="J161" s="288"/>
      <c r="K161" s="288"/>
    </row>
    <row r="162" spans="2:11" ht="7.5" customHeight="1">
      <c r="B162" s="269"/>
      <c r="C162" s="270"/>
      <c r="D162" s="270"/>
      <c r="E162" s="270"/>
      <c r="F162" s="270"/>
      <c r="G162" s="270"/>
      <c r="H162" s="270"/>
      <c r="I162" s="270"/>
      <c r="J162" s="270"/>
      <c r="K162" s="271"/>
    </row>
    <row r="163" spans="2:11" ht="45" customHeight="1">
      <c r="B163" s="272"/>
      <c r="C163" s="393" t="s">
        <v>2931</v>
      </c>
      <c r="D163" s="393"/>
      <c r="E163" s="393"/>
      <c r="F163" s="393"/>
      <c r="G163" s="393"/>
      <c r="H163" s="393"/>
      <c r="I163" s="393"/>
      <c r="J163" s="393"/>
      <c r="K163" s="273"/>
    </row>
    <row r="164" spans="2:11" ht="17.25" customHeight="1">
      <c r="B164" s="272"/>
      <c r="C164" s="294" t="s">
        <v>2860</v>
      </c>
      <c r="D164" s="294"/>
      <c r="E164" s="294"/>
      <c r="F164" s="294" t="s">
        <v>2861</v>
      </c>
      <c r="G164" s="331"/>
      <c r="H164" s="332" t="s">
        <v>139</v>
      </c>
      <c r="I164" s="332" t="s">
        <v>56</v>
      </c>
      <c r="J164" s="294" t="s">
        <v>2862</v>
      </c>
      <c r="K164" s="273"/>
    </row>
    <row r="165" spans="2:11" ht="17.25" customHeight="1">
      <c r="B165" s="275"/>
      <c r="C165" s="296" t="s">
        <v>2863</v>
      </c>
      <c r="D165" s="296"/>
      <c r="E165" s="296"/>
      <c r="F165" s="297" t="s">
        <v>2864</v>
      </c>
      <c r="G165" s="333"/>
      <c r="H165" s="334"/>
      <c r="I165" s="334"/>
      <c r="J165" s="296" t="s">
        <v>2865</v>
      </c>
      <c r="K165" s="276"/>
    </row>
    <row r="166" spans="2:11" ht="5.25" customHeight="1">
      <c r="B166" s="302"/>
      <c r="C166" s="299"/>
      <c r="D166" s="299"/>
      <c r="E166" s="299"/>
      <c r="F166" s="299"/>
      <c r="G166" s="300"/>
      <c r="H166" s="299"/>
      <c r="I166" s="299"/>
      <c r="J166" s="299"/>
      <c r="K166" s="323"/>
    </row>
    <row r="167" spans="2:11" ht="15" customHeight="1">
      <c r="B167" s="302"/>
      <c r="C167" s="282" t="s">
        <v>2869</v>
      </c>
      <c r="D167" s="282"/>
      <c r="E167" s="282"/>
      <c r="F167" s="301" t="s">
        <v>2866</v>
      </c>
      <c r="G167" s="282"/>
      <c r="H167" s="282" t="s">
        <v>2905</v>
      </c>
      <c r="I167" s="282" t="s">
        <v>2868</v>
      </c>
      <c r="J167" s="282">
        <v>120</v>
      </c>
      <c r="K167" s="323"/>
    </row>
    <row r="168" spans="2:11" ht="15" customHeight="1">
      <c r="B168" s="302"/>
      <c r="C168" s="282" t="s">
        <v>2914</v>
      </c>
      <c r="D168" s="282"/>
      <c r="E168" s="282"/>
      <c r="F168" s="301" t="s">
        <v>2866</v>
      </c>
      <c r="G168" s="282"/>
      <c r="H168" s="282" t="s">
        <v>2915</v>
      </c>
      <c r="I168" s="282" t="s">
        <v>2868</v>
      </c>
      <c r="J168" s="282" t="s">
        <v>2916</v>
      </c>
      <c r="K168" s="323"/>
    </row>
    <row r="169" spans="2:11" ht="15" customHeight="1">
      <c r="B169" s="302"/>
      <c r="C169" s="282" t="s">
        <v>2815</v>
      </c>
      <c r="D169" s="282"/>
      <c r="E169" s="282"/>
      <c r="F169" s="301" t="s">
        <v>2866</v>
      </c>
      <c r="G169" s="282"/>
      <c r="H169" s="282" t="s">
        <v>2932</v>
      </c>
      <c r="I169" s="282" t="s">
        <v>2868</v>
      </c>
      <c r="J169" s="282" t="s">
        <v>2916</v>
      </c>
      <c r="K169" s="323"/>
    </row>
    <row r="170" spans="2:11" ht="15" customHeight="1">
      <c r="B170" s="302"/>
      <c r="C170" s="282" t="s">
        <v>2871</v>
      </c>
      <c r="D170" s="282"/>
      <c r="E170" s="282"/>
      <c r="F170" s="301" t="s">
        <v>2872</v>
      </c>
      <c r="G170" s="282"/>
      <c r="H170" s="282" t="s">
        <v>2932</v>
      </c>
      <c r="I170" s="282" t="s">
        <v>2868</v>
      </c>
      <c r="J170" s="282">
        <v>50</v>
      </c>
      <c r="K170" s="323"/>
    </row>
    <row r="171" spans="2:11" ht="15" customHeight="1">
      <c r="B171" s="302"/>
      <c r="C171" s="282" t="s">
        <v>2874</v>
      </c>
      <c r="D171" s="282"/>
      <c r="E171" s="282"/>
      <c r="F171" s="301" t="s">
        <v>2866</v>
      </c>
      <c r="G171" s="282"/>
      <c r="H171" s="282" t="s">
        <v>2932</v>
      </c>
      <c r="I171" s="282" t="s">
        <v>2876</v>
      </c>
      <c r="J171" s="282"/>
      <c r="K171" s="323"/>
    </row>
    <row r="172" spans="2:11" ht="15" customHeight="1">
      <c r="B172" s="302"/>
      <c r="C172" s="282" t="s">
        <v>2885</v>
      </c>
      <c r="D172" s="282"/>
      <c r="E172" s="282"/>
      <c r="F172" s="301" t="s">
        <v>2872</v>
      </c>
      <c r="G172" s="282"/>
      <c r="H172" s="282" t="s">
        <v>2932</v>
      </c>
      <c r="I172" s="282" t="s">
        <v>2868</v>
      </c>
      <c r="J172" s="282">
        <v>50</v>
      </c>
      <c r="K172" s="323"/>
    </row>
    <row r="173" spans="2:11" ht="15" customHeight="1">
      <c r="B173" s="302"/>
      <c r="C173" s="282" t="s">
        <v>2893</v>
      </c>
      <c r="D173" s="282"/>
      <c r="E173" s="282"/>
      <c r="F173" s="301" t="s">
        <v>2872</v>
      </c>
      <c r="G173" s="282"/>
      <c r="H173" s="282" t="s">
        <v>2932</v>
      </c>
      <c r="I173" s="282" t="s">
        <v>2868</v>
      </c>
      <c r="J173" s="282">
        <v>50</v>
      </c>
      <c r="K173" s="323"/>
    </row>
    <row r="174" spans="2:11" ht="15" customHeight="1">
      <c r="B174" s="302"/>
      <c r="C174" s="282" t="s">
        <v>2891</v>
      </c>
      <c r="D174" s="282"/>
      <c r="E174" s="282"/>
      <c r="F174" s="301" t="s">
        <v>2872</v>
      </c>
      <c r="G174" s="282"/>
      <c r="H174" s="282" t="s">
        <v>2932</v>
      </c>
      <c r="I174" s="282" t="s">
        <v>2868</v>
      </c>
      <c r="J174" s="282">
        <v>50</v>
      </c>
      <c r="K174" s="323"/>
    </row>
    <row r="175" spans="2:11" ht="15" customHeight="1">
      <c r="B175" s="302"/>
      <c r="C175" s="282" t="s">
        <v>138</v>
      </c>
      <c r="D175" s="282"/>
      <c r="E175" s="282"/>
      <c r="F175" s="301" t="s">
        <v>2866</v>
      </c>
      <c r="G175" s="282"/>
      <c r="H175" s="282" t="s">
        <v>2933</v>
      </c>
      <c r="I175" s="282" t="s">
        <v>2934</v>
      </c>
      <c r="J175" s="282"/>
      <c r="K175" s="323"/>
    </row>
    <row r="176" spans="2:11" ht="15" customHeight="1">
      <c r="B176" s="302"/>
      <c r="C176" s="282" t="s">
        <v>56</v>
      </c>
      <c r="D176" s="282"/>
      <c r="E176" s="282"/>
      <c r="F176" s="301" t="s">
        <v>2866</v>
      </c>
      <c r="G176" s="282"/>
      <c r="H176" s="282" t="s">
        <v>2935</v>
      </c>
      <c r="I176" s="282" t="s">
        <v>2936</v>
      </c>
      <c r="J176" s="282">
        <v>1</v>
      </c>
      <c r="K176" s="323"/>
    </row>
    <row r="177" spans="2:11" ht="15" customHeight="1">
      <c r="B177" s="302"/>
      <c r="C177" s="282" t="s">
        <v>52</v>
      </c>
      <c r="D177" s="282"/>
      <c r="E177" s="282"/>
      <c r="F177" s="301" t="s">
        <v>2866</v>
      </c>
      <c r="G177" s="282"/>
      <c r="H177" s="282" t="s">
        <v>2937</v>
      </c>
      <c r="I177" s="282" t="s">
        <v>2868</v>
      </c>
      <c r="J177" s="282">
        <v>20</v>
      </c>
      <c r="K177" s="323"/>
    </row>
    <row r="178" spans="2:11" ht="15" customHeight="1">
      <c r="B178" s="302"/>
      <c r="C178" s="282" t="s">
        <v>139</v>
      </c>
      <c r="D178" s="282"/>
      <c r="E178" s="282"/>
      <c r="F178" s="301" t="s">
        <v>2866</v>
      </c>
      <c r="G178" s="282"/>
      <c r="H178" s="282" t="s">
        <v>2938</v>
      </c>
      <c r="I178" s="282" t="s">
        <v>2868</v>
      </c>
      <c r="J178" s="282">
        <v>255</v>
      </c>
      <c r="K178" s="323"/>
    </row>
    <row r="179" spans="2:11" ht="15" customHeight="1">
      <c r="B179" s="302"/>
      <c r="C179" s="282" t="s">
        <v>140</v>
      </c>
      <c r="D179" s="282"/>
      <c r="E179" s="282"/>
      <c r="F179" s="301" t="s">
        <v>2866</v>
      </c>
      <c r="G179" s="282"/>
      <c r="H179" s="282" t="s">
        <v>2831</v>
      </c>
      <c r="I179" s="282" t="s">
        <v>2868</v>
      </c>
      <c r="J179" s="282">
        <v>10</v>
      </c>
      <c r="K179" s="323"/>
    </row>
    <row r="180" spans="2:11" ht="15" customHeight="1">
      <c r="B180" s="302"/>
      <c r="C180" s="282" t="s">
        <v>141</v>
      </c>
      <c r="D180" s="282"/>
      <c r="E180" s="282"/>
      <c r="F180" s="301" t="s">
        <v>2866</v>
      </c>
      <c r="G180" s="282"/>
      <c r="H180" s="282" t="s">
        <v>2939</v>
      </c>
      <c r="I180" s="282" t="s">
        <v>2900</v>
      </c>
      <c r="J180" s="282"/>
      <c r="K180" s="323"/>
    </row>
    <row r="181" spans="2:11" ht="15" customHeight="1">
      <c r="B181" s="302"/>
      <c r="C181" s="282" t="s">
        <v>2940</v>
      </c>
      <c r="D181" s="282"/>
      <c r="E181" s="282"/>
      <c r="F181" s="301" t="s">
        <v>2866</v>
      </c>
      <c r="G181" s="282"/>
      <c r="H181" s="282" t="s">
        <v>2941</v>
      </c>
      <c r="I181" s="282" t="s">
        <v>2900</v>
      </c>
      <c r="J181" s="282"/>
      <c r="K181" s="323"/>
    </row>
    <row r="182" spans="2:11" ht="15" customHeight="1">
      <c r="B182" s="302"/>
      <c r="C182" s="282" t="s">
        <v>2929</v>
      </c>
      <c r="D182" s="282"/>
      <c r="E182" s="282"/>
      <c r="F182" s="301" t="s">
        <v>2866</v>
      </c>
      <c r="G182" s="282"/>
      <c r="H182" s="282" t="s">
        <v>2942</v>
      </c>
      <c r="I182" s="282" t="s">
        <v>2900</v>
      </c>
      <c r="J182" s="282"/>
      <c r="K182" s="323"/>
    </row>
    <row r="183" spans="2:11" ht="15" customHeight="1">
      <c r="B183" s="302"/>
      <c r="C183" s="282" t="s">
        <v>143</v>
      </c>
      <c r="D183" s="282"/>
      <c r="E183" s="282"/>
      <c r="F183" s="301" t="s">
        <v>2872</v>
      </c>
      <c r="G183" s="282"/>
      <c r="H183" s="282" t="s">
        <v>2943</v>
      </c>
      <c r="I183" s="282" t="s">
        <v>2868</v>
      </c>
      <c r="J183" s="282">
        <v>50</v>
      </c>
      <c r="K183" s="323"/>
    </row>
    <row r="184" spans="2:11" ht="15" customHeight="1">
      <c r="B184" s="302"/>
      <c r="C184" s="282" t="s">
        <v>2944</v>
      </c>
      <c r="D184" s="282"/>
      <c r="E184" s="282"/>
      <c r="F184" s="301" t="s">
        <v>2872</v>
      </c>
      <c r="G184" s="282"/>
      <c r="H184" s="282" t="s">
        <v>2945</v>
      </c>
      <c r="I184" s="282" t="s">
        <v>2946</v>
      </c>
      <c r="J184" s="282"/>
      <c r="K184" s="323"/>
    </row>
    <row r="185" spans="2:11" ht="15" customHeight="1">
      <c r="B185" s="302"/>
      <c r="C185" s="282" t="s">
        <v>2947</v>
      </c>
      <c r="D185" s="282"/>
      <c r="E185" s="282"/>
      <c r="F185" s="301" t="s">
        <v>2872</v>
      </c>
      <c r="G185" s="282"/>
      <c r="H185" s="282" t="s">
        <v>2948</v>
      </c>
      <c r="I185" s="282" t="s">
        <v>2946</v>
      </c>
      <c r="J185" s="282"/>
      <c r="K185" s="323"/>
    </row>
    <row r="186" spans="2:11" ht="15" customHeight="1">
      <c r="B186" s="302"/>
      <c r="C186" s="282" t="s">
        <v>2949</v>
      </c>
      <c r="D186" s="282"/>
      <c r="E186" s="282"/>
      <c r="F186" s="301" t="s">
        <v>2872</v>
      </c>
      <c r="G186" s="282"/>
      <c r="H186" s="282" t="s">
        <v>2950</v>
      </c>
      <c r="I186" s="282" t="s">
        <v>2946</v>
      </c>
      <c r="J186" s="282"/>
      <c r="K186" s="323"/>
    </row>
    <row r="187" spans="2:11" ht="15" customHeight="1">
      <c r="B187" s="302"/>
      <c r="C187" s="335" t="s">
        <v>2951</v>
      </c>
      <c r="D187" s="282"/>
      <c r="E187" s="282"/>
      <c r="F187" s="301" t="s">
        <v>2872</v>
      </c>
      <c r="G187" s="282"/>
      <c r="H187" s="282" t="s">
        <v>2952</v>
      </c>
      <c r="I187" s="282" t="s">
        <v>2953</v>
      </c>
      <c r="J187" s="336" t="s">
        <v>2954</v>
      </c>
      <c r="K187" s="323"/>
    </row>
    <row r="188" spans="2:11" ht="15" customHeight="1">
      <c r="B188" s="302"/>
      <c r="C188" s="287" t="s">
        <v>41</v>
      </c>
      <c r="D188" s="282"/>
      <c r="E188" s="282"/>
      <c r="F188" s="301" t="s">
        <v>2866</v>
      </c>
      <c r="G188" s="282"/>
      <c r="H188" s="279" t="s">
        <v>2955</v>
      </c>
      <c r="I188" s="282" t="s">
        <v>2956</v>
      </c>
      <c r="J188" s="282"/>
      <c r="K188" s="323"/>
    </row>
    <row r="189" spans="2:11" ht="15" customHeight="1">
      <c r="B189" s="302"/>
      <c r="C189" s="287" t="s">
        <v>2957</v>
      </c>
      <c r="D189" s="282"/>
      <c r="E189" s="282"/>
      <c r="F189" s="301" t="s">
        <v>2866</v>
      </c>
      <c r="G189" s="282"/>
      <c r="H189" s="282" t="s">
        <v>2958</v>
      </c>
      <c r="I189" s="282" t="s">
        <v>2900</v>
      </c>
      <c r="J189" s="282"/>
      <c r="K189" s="323"/>
    </row>
    <row r="190" spans="2:11" ht="15" customHeight="1">
      <c r="B190" s="302"/>
      <c r="C190" s="287" t="s">
        <v>2959</v>
      </c>
      <c r="D190" s="282"/>
      <c r="E190" s="282"/>
      <c r="F190" s="301" t="s">
        <v>2866</v>
      </c>
      <c r="G190" s="282"/>
      <c r="H190" s="282" t="s">
        <v>2960</v>
      </c>
      <c r="I190" s="282" t="s">
        <v>2900</v>
      </c>
      <c r="J190" s="282"/>
      <c r="K190" s="323"/>
    </row>
    <row r="191" spans="2:11" ht="15" customHeight="1">
      <c r="B191" s="302"/>
      <c r="C191" s="287" t="s">
        <v>2961</v>
      </c>
      <c r="D191" s="282"/>
      <c r="E191" s="282"/>
      <c r="F191" s="301" t="s">
        <v>2872</v>
      </c>
      <c r="G191" s="282"/>
      <c r="H191" s="282" t="s">
        <v>2962</v>
      </c>
      <c r="I191" s="282" t="s">
        <v>2900</v>
      </c>
      <c r="J191" s="282"/>
      <c r="K191" s="323"/>
    </row>
    <row r="192" spans="2:11" ht="15" customHeight="1">
      <c r="B192" s="329"/>
      <c r="C192" s="337"/>
      <c r="D192" s="311"/>
      <c r="E192" s="311"/>
      <c r="F192" s="311"/>
      <c r="G192" s="311"/>
      <c r="H192" s="311"/>
      <c r="I192" s="311"/>
      <c r="J192" s="311"/>
      <c r="K192" s="330"/>
    </row>
    <row r="193" spans="2:11" ht="18.75" customHeight="1">
      <c r="B193" s="279"/>
      <c r="C193" s="282"/>
      <c r="D193" s="282"/>
      <c r="E193" s="282"/>
      <c r="F193" s="301"/>
      <c r="G193" s="282"/>
      <c r="H193" s="282"/>
      <c r="I193" s="282"/>
      <c r="J193" s="282"/>
      <c r="K193" s="279"/>
    </row>
    <row r="194" spans="2:11" ht="18.75" customHeight="1">
      <c r="B194" s="279"/>
      <c r="C194" s="282"/>
      <c r="D194" s="282"/>
      <c r="E194" s="282"/>
      <c r="F194" s="301"/>
      <c r="G194" s="282"/>
      <c r="H194" s="282"/>
      <c r="I194" s="282"/>
      <c r="J194" s="282"/>
      <c r="K194" s="279"/>
    </row>
    <row r="195" spans="2:11" ht="18.75" customHeight="1">
      <c r="B195" s="288"/>
      <c r="C195" s="288"/>
      <c r="D195" s="288"/>
      <c r="E195" s="288"/>
      <c r="F195" s="288"/>
      <c r="G195" s="288"/>
      <c r="H195" s="288"/>
      <c r="I195" s="288"/>
      <c r="J195" s="288"/>
      <c r="K195" s="288"/>
    </row>
    <row r="196" spans="2:11" ht="13.5">
      <c r="B196" s="269"/>
      <c r="C196" s="270"/>
      <c r="D196" s="270"/>
      <c r="E196" s="270"/>
      <c r="F196" s="270"/>
      <c r="G196" s="270"/>
      <c r="H196" s="270"/>
      <c r="I196" s="270"/>
      <c r="J196" s="270"/>
      <c r="K196" s="271"/>
    </row>
    <row r="197" spans="2:11" ht="21">
      <c r="B197" s="272"/>
      <c r="C197" s="393" t="s">
        <v>2963</v>
      </c>
      <c r="D197" s="393"/>
      <c r="E197" s="393"/>
      <c r="F197" s="393"/>
      <c r="G197" s="393"/>
      <c r="H197" s="393"/>
      <c r="I197" s="393"/>
      <c r="J197" s="393"/>
      <c r="K197" s="273"/>
    </row>
    <row r="198" spans="2:11" ht="25.5" customHeight="1">
      <c r="B198" s="272"/>
      <c r="C198" s="338" t="s">
        <v>2964</v>
      </c>
      <c r="D198" s="338"/>
      <c r="E198" s="338"/>
      <c r="F198" s="338" t="s">
        <v>2965</v>
      </c>
      <c r="G198" s="339"/>
      <c r="H198" s="394" t="s">
        <v>2966</v>
      </c>
      <c r="I198" s="394"/>
      <c r="J198" s="394"/>
      <c r="K198" s="273"/>
    </row>
    <row r="199" spans="2:11" ht="5.25" customHeight="1">
      <c r="B199" s="302"/>
      <c r="C199" s="299"/>
      <c r="D199" s="299"/>
      <c r="E199" s="299"/>
      <c r="F199" s="299"/>
      <c r="G199" s="282"/>
      <c r="H199" s="299"/>
      <c r="I199" s="299"/>
      <c r="J199" s="299"/>
      <c r="K199" s="323"/>
    </row>
    <row r="200" spans="2:11" ht="15" customHeight="1">
      <c r="B200" s="302"/>
      <c r="C200" s="282" t="s">
        <v>2956</v>
      </c>
      <c r="D200" s="282"/>
      <c r="E200" s="282"/>
      <c r="F200" s="301" t="s">
        <v>42</v>
      </c>
      <c r="G200" s="282"/>
      <c r="H200" s="392" t="s">
        <v>2967</v>
      </c>
      <c r="I200" s="392"/>
      <c r="J200" s="392"/>
      <c r="K200" s="323"/>
    </row>
    <row r="201" spans="2:11" ht="15" customHeight="1">
      <c r="B201" s="302"/>
      <c r="C201" s="308"/>
      <c r="D201" s="282"/>
      <c r="E201" s="282"/>
      <c r="F201" s="301" t="s">
        <v>43</v>
      </c>
      <c r="G201" s="282"/>
      <c r="H201" s="392" t="s">
        <v>2968</v>
      </c>
      <c r="I201" s="392"/>
      <c r="J201" s="392"/>
      <c r="K201" s="323"/>
    </row>
    <row r="202" spans="2:11" ht="15" customHeight="1">
      <c r="B202" s="302"/>
      <c r="C202" s="308"/>
      <c r="D202" s="282"/>
      <c r="E202" s="282"/>
      <c r="F202" s="301" t="s">
        <v>46</v>
      </c>
      <c r="G202" s="282"/>
      <c r="H202" s="392" t="s">
        <v>2969</v>
      </c>
      <c r="I202" s="392"/>
      <c r="J202" s="392"/>
      <c r="K202" s="323"/>
    </row>
    <row r="203" spans="2:11" ht="15" customHeight="1">
      <c r="B203" s="302"/>
      <c r="C203" s="282"/>
      <c r="D203" s="282"/>
      <c r="E203" s="282"/>
      <c r="F203" s="301" t="s">
        <v>44</v>
      </c>
      <c r="G203" s="282"/>
      <c r="H203" s="392" t="s">
        <v>2970</v>
      </c>
      <c r="I203" s="392"/>
      <c r="J203" s="392"/>
      <c r="K203" s="323"/>
    </row>
    <row r="204" spans="2:11" ht="15" customHeight="1">
      <c r="B204" s="302"/>
      <c r="C204" s="282"/>
      <c r="D204" s="282"/>
      <c r="E204" s="282"/>
      <c r="F204" s="301" t="s">
        <v>45</v>
      </c>
      <c r="G204" s="282"/>
      <c r="H204" s="392" t="s">
        <v>2971</v>
      </c>
      <c r="I204" s="392"/>
      <c r="J204" s="392"/>
      <c r="K204" s="323"/>
    </row>
    <row r="205" spans="2:11" ht="15" customHeight="1">
      <c r="B205" s="302"/>
      <c r="C205" s="282"/>
      <c r="D205" s="282"/>
      <c r="E205" s="282"/>
      <c r="F205" s="301"/>
      <c r="G205" s="282"/>
      <c r="H205" s="282"/>
      <c r="I205" s="282"/>
      <c r="J205" s="282"/>
      <c r="K205" s="323"/>
    </row>
    <row r="206" spans="2:11" ht="15" customHeight="1">
      <c r="B206" s="302"/>
      <c r="C206" s="282" t="s">
        <v>2912</v>
      </c>
      <c r="D206" s="282"/>
      <c r="E206" s="282"/>
      <c r="F206" s="301" t="s">
        <v>77</v>
      </c>
      <c r="G206" s="282"/>
      <c r="H206" s="392" t="s">
        <v>2972</v>
      </c>
      <c r="I206" s="392"/>
      <c r="J206" s="392"/>
      <c r="K206" s="323"/>
    </row>
    <row r="207" spans="2:11" ht="15" customHeight="1">
      <c r="B207" s="302"/>
      <c r="C207" s="308"/>
      <c r="D207" s="282"/>
      <c r="E207" s="282"/>
      <c r="F207" s="301" t="s">
        <v>2811</v>
      </c>
      <c r="G207" s="282"/>
      <c r="H207" s="392" t="s">
        <v>2812</v>
      </c>
      <c r="I207" s="392"/>
      <c r="J207" s="392"/>
      <c r="K207" s="323"/>
    </row>
    <row r="208" spans="2:11" ht="15" customHeight="1">
      <c r="B208" s="302"/>
      <c r="C208" s="282"/>
      <c r="D208" s="282"/>
      <c r="E208" s="282"/>
      <c r="F208" s="301" t="s">
        <v>2809</v>
      </c>
      <c r="G208" s="282"/>
      <c r="H208" s="392" t="s">
        <v>2973</v>
      </c>
      <c r="I208" s="392"/>
      <c r="J208" s="392"/>
      <c r="K208" s="323"/>
    </row>
    <row r="209" spans="2:11" ht="15" customHeight="1">
      <c r="B209" s="340"/>
      <c r="C209" s="308"/>
      <c r="D209" s="308"/>
      <c r="E209" s="308"/>
      <c r="F209" s="301" t="s">
        <v>2813</v>
      </c>
      <c r="G209" s="287"/>
      <c r="H209" s="391" t="s">
        <v>2814</v>
      </c>
      <c r="I209" s="391"/>
      <c r="J209" s="391"/>
      <c r="K209" s="341"/>
    </row>
    <row r="210" spans="2:11" ht="15" customHeight="1">
      <c r="B210" s="340"/>
      <c r="C210" s="308"/>
      <c r="D210" s="308"/>
      <c r="E210" s="308"/>
      <c r="F210" s="301" t="s">
        <v>2350</v>
      </c>
      <c r="G210" s="287"/>
      <c r="H210" s="391" t="s">
        <v>2974</v>
      </c>
      <c r="I210" s="391"/>
      <c r="J210" s="391"/>
      <c r="K210" s="341"/>
    </row>
    <row r="211" spans="2:11" ht="15" customHeight="1">
      <c r="B211" s="340"/>
      <c r="C211" s="308"/>
      <c r="D211" s="308"/>
      <c r="E211" s="308"/>
      <c r="F211" s="342"/>
      <c r="G211" s="287"/>
      <c r="H211" s="343"/>
      <c r="I211" s="343"/>
      <c r="J211" s="343"/>
      <c r="K211" s="341"/>
    </row>
    <row r="212" spans="2:11" ht="15" customHeight="1">
      <c r="B212" s="340"/>
      <c r="C212" s="282" t="s">
        <v>2936</v>
      </c>
      <c r="D212" s="308"/>
      <c r="E212" s="308"/>
      <c r="F212" s="301">
        <v>1</v>
      </c>
      <c r="G212" s="287"/>
      <c r="H212" s="391" t="s">
        <v>2975</v>
      </c>
      <c r="I212" s="391"/>
      <c r="J212" s="391"/>
      <c r="K212" s="341"/>
    </row>
    <row r="213" spans="2:11" ht="15" customHeight="1">
      <c r="B213" s="340"/>
      <c r="C213" s="308"/>
      <c r="D213" s="308"/>
      <c r="E213" s="308"/>
      <c r="F213" s="301">
        <v>2</v>
      </c>
      <c r="G213" s="287"/>
      <c r="H213" s="391" t="s">
        <v>2976</v>
      </c>
      <c r="I213" s="391"/>
      <c r="J213" s="391"/>
      <c r="K213" s="341"/>
    </row>
    <row r="214" spans="2:11" ht="15" customHeight="1">
      <c r="B214" s="340"/>
      <c r="C214" s="308"/>
      <c r="D214" s="308"/>
      <c r="E214" s="308"/>
      <c r="F214" s="301">
        <v>3</v>
      </c>
      <c r="G214" s="287"/>
      <c r="H214" s="391" t="s">
        <v>2977</v>
      </c>
      <c r="I214" s="391"/>
      <c r="J214" s="391"/>
      <c r="K214" s="341"/>
    </row>
    <row r="215" spans="2:11" ht="15" customHeight="1">
      <c r="B215" s="340"/>
      <c r="C215" s="308"/>
      <c r="D215" s="308"/>
      <c r="E215" s="308"/>
      <c r="F215" s="301">
        <v>4</v>
      </c>
      <c r="G215" s="287"/>
      <c r="H215" s="391" t="s">
        <v>2978</v>
      </c>
      <c r="I215" s="391"/>
      <c r="J215" s="391"/>
      <c r="K215" s="341"/>
    </row>
    <row r="216" spans="2:11" ht="12.75" customHeight="1">
      <c r="B216" s="344"/>
      <c r="C216" s="345"/>
      <c r="D216" s="345"/>
      <c r="E216" s="345"/>
      <c r="F216" s="345"/>
      <c r="G216" s="345"/>
      <c r="H216" s="345"/>
      <c r="I216" s="345"/>
      <c r="J216" s="345"/>
      <c r="K216" s="346"/>
    </row>
  </sheetData>
  <mergeCells count="77">
    <mergeCell ref="F17:J17"/>
    <mergeCell ref="C3:J3"/>
    <mergeCell ref="C4:J4"/>
    <mergeCell ref="C6:J6"/>
    <mergeCell ref="C7:J7"/>
    <mergeCell ref="C9:J9"/>
    <mergeCell ref="D10:J10"/>
    <mergeCell ref="D11:J11"/>
    <mergeCell ref="D13:J13"/>
    <mergeCell ref="D14:J14"/>
    <mergeCell ref="D15:J15"/>
    <mergeCell ref="F16:J16"/>
    <mergeCell ref="D32:J32"/>
    <mergeCell ref="F18:J18"/>
    <mergeCell ref="F19:J19"/>
    <mergeCell ref="F20:J20"/>
    <mergeCell ref="F21:J21"/>
    <mergeCell ref="C23:J23"/>
    <mergeCell ref="C24:J24"/>
    <mergeCell ref="D25:J25"/>
    <mergeCell ref="D26:J26"/>
    <mergeCell ref="D28:J28"/>
    <mergeCell ref="D29:J29"/>
    <mergeCell ref="D31:J31"/>
    <mergeCell ref="D45:J45"/>
    <mergeCell ref="D33:J33"/>
    <mergeCell ref="G34:J34"/>
    <mergeCell ref="G35:J35"/>
    <mergeCell ref="G36:J36"/>
    <mergeCell ref="G37:J37"/>
    <mergeCell ref="G38:J38"/>
    <mergeCell ref="G39:J39"/>
    <mergeCell ref="G40:J40"/>
    <mergeCell ref="G41:J41"/>
    <mergeCell ref="G42:J42"/>
    <mergeCell ref="G43:J43"/>
    <mergeCell ref="D59:J59"/>
    <mergeCell ref="E46:J46"/>
    <mergeCell ref="E47:J47"/>
    <mergeCell ref="E48:J48"/>
    <mergeCell ref="D49:J49"/>
    <mergeCell ref="C50:J50"/>
    <mergeCell ref="C52:J52"/>
    <mergeCell ref="C53:J53"/>
    <mergeCell ref="C55:J55"/>
    <mergeCell ref="D56:J56"/>
    <mergeCell ref="D57:J57"/>
    <mergeCell ref="D58:J58"/>
    <mergeCell ref="C145:J145"/>
    <mergeCell ref="D60:J60"/>
    <mergeCell ref="D61:J61"/>
    <mergeCell ref="D63:J63"/>
    <mergeCell ref="D64:J64"/>
    <mergeCell ref="D65:J65"/>
    <mergeCell ref="D66:J66"/>
    <mergeCell ref="D67:J67"/>
    <mergeCell ref="D68:J68"/>
    <mergeCell ref="C73:J73"/>
    <mergeCell ref="C100:J100"/>
    <mergeCell ref="C120:J120"/>
    <mergeCell ref="H209:J209"/>
    <mergeCell ref="C163:J163"/>
    <mergeCell ref="C197:J197"/>
    <mergeCell ref="H198:J198"/>
    <mergeCell ref="H200:J200"/>
    <mergeCell ref="H201:J201"/>
    <mergeCell ref="H202:J202"/>
    <mergeCell ref="H203:J203"/>
    <mergeCell ref="H204:J204"/>
    <mergeCell ref="H206:J206"/>
    <mergeCell ref="H207:J207"/>
    <mergeCell ref="H208:J208"/>
    <mergeCell ref="H210:J210"/>
    <mergeCell ref="H212:J212"/>
    <mergeCell ref="H213:J213"/>
    <mergeCell ref="H214:J214"/>
    <mergeCell ref="H215:J215"/>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9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62"/>
      <c r="C1" s="262"/>
      <c r="D1" s="261" t="s">
        <v>1</v>
      </c>
      <c r="E1" s="262"/>
      <c r="F1" s="263" t="s">
        <v>2794</v>
      </c>
      <c r="G1" s="387" t="s">
        <v>2795</v>
      </c>
      <c r="H1" s="387"/>
      <c r="I1" s="267"/>
      <c r="J1" s="263" t="s">
        <v>2796</v>
      </c>
      <c r="K1" s="261" t="s">
        <v>102</v>
      </c>
      <c r="L1" s="263" t="s">
        <v>2797</v>
      </c>
      <c r="M1" s="263"/>
      <c r="N1" s="263"/>
      <c r="O1" s="263"/>
      <c r="P1" s="263"/>
      <c r="Q1" s="263"/>
      <c r="R1" s="263"/>
      <c r="S1" s="263"/>
      <c r="T1" s="263"/>
      <c r="U1" s="259"/>
      <c r="V1" s="259"/>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349"/>
      <c r="M2" s="349"/>
      <c r="N2" s="349"/>
      <c r="O2" s="349"/>
      <c r="P2" s="349"/>
      <c r="Q2" s="349"/>
      <c r="R2" s="349"/>
      <c r="S2" s="349"/>
      <c r="T2" s="349"/>
      <c r="U2" s="349"/>
      <c r="V2" s="349"/>
      <c r="AT2" s="17" t="s">
        <v>79</v>
      </c>
    </row>
    <row r="3" spans="2:46" ht="6.95" customHeight="1">
      <c r="B3" s="18"/>
      <c r="C3" s="19"/>
      <c r="D3" s="19"/>
      <c r="E3" s="19"/>
      <c r="F3" s="19"/>
      <c r="G3" s="19"/>
      <c r="H3" s="19"/>
      <c r="I3" s="105"/>
      <c r="J3" s="19"/>
      <c r="K3" s="20"/>
      <c r="AT3" s="17" t="s">
        <v>80</v>
      </c>
    </row>
    <row r="4" spans="2:46" ht="36.95" customHeight="1">
      <c r="B4" s="21"/>
      <c r="C4" s="22"/>
      <c r="D4" s="23" t="s">
        <v>103</v>
      </c>
      <c r="E4" s="22"/>
      <c r="F4" s="22"/>
      <c r="G4" s="22"/>
      <c r="H4" s="22"/>
      <c r="I4" s="106"/>
      <c r="J4" s="22"/>
      <c r="K4" s="24"/>
      <c r="M4" s="25" t="s">
        <v>10</v>
      </c>
      <c r="AT4" s="17" t="s">
        <v>4</v>
      </c>
    </row>
    <row r="5" spans="2:11" ht="6.95" customHeight="1">
      <c r="B5" s="21"/>
      <c r="C5" s="22"/>
      <c r="D5" s="22"/>
      <c r="E5" s="22"/>
      <c r="F5" s="22"/>
      <c r="G5" s="22"/>
      <c r="H5" s="22"/>
      <c r="I5" s="106"/>
      <c r="J5" s="22"/>
      <c r="K5" s="24"/>
    </row>
    <row r="6" spans="2:11" ht="15">
      <c r="B6" s="21"/>
      <c r="C6" s="22"/>
      <c r="D6" s="30" t="s">
        <v>16</v>
      </c>
      <c r="E6" s="22"/>
      <c r="F6" s="22"/>
      <c r="G6" s="22"/>
      <c r="H6" s="22"/>
      <c r="I6" s="106"/>
      <c r="J6" s="22"/>
      <c r="K6" s="24"/>
    </row>
    <row r="7" spans="2:11" ht="22.5" customHeight="1">
      <c r="B7" s="21"/>
      <c r="C7" s="22"/>
      <c r="D7" s="22"/>
      <c r="E7" s="388" t="str">
        <f>'Rekapitulace stavby'!K6</f>
        <v>Rekonstrukce části domu č.p. 1345, ul. Míru, k.ú. Frýdek</v>
      </c>
      <c r="F7" s="379"/>
      <c r="G7" s="379"/>
      <c r="H7" s="379"/>
      <c r="I7" s="106"/>
      <c r="J7" s="22"/>
      <c r="K7" s="24"/>
    </row>
    <row r="8" spans="2:11" s="1" customFormat="1" ht="15">
      <c r="B8" s="34"/>
      <c r="C8" s="35"/>
      <c r="D8" s="30" t="s">
        <v>104</v>
      </c>
      <c r="E8" s="35"/>
      <c r="F8" s="35"/>
      <c r="G8" s="35"/>
      <c r="H8" s="35"/>
      <c r="I8" s="107"/>
      <c r="J8" s="35"/>
      <c r="K8" s="38"/>
    </row>
    <row r="9" spans="2:11" s="1" customFormat="1" ht="36.95" customHeight="1">
      <c r="B9" s="34"/>
      <c r="C9" s="35"/>
      <c r="D9" s="35"/>
      <c r="E9" s="389" t="s">
        <v>105</v>
      </c>
      <c r="F9" s="363"/>
      <c r="G9" s="363"/>
      <c r="H9" s="363"/>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22</v>
      </c>
      <c r="G12" s="35"/>
      <c r="H12" s="35"/>
      <c r="I12" s="108" t="s">
        <v>23</v>
      </c>
      <c r="J12" s="109" t="str">
        <f>'Rekapitulace stavby'!AN8</f>
        <v>26. 10. 2016</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27</v>
      </c>
      <c r="K14" s="38"/>
    </row>
    <row r="15" spans="2:11" s="1" customFormat="1" ht="18" customHeight="1">
      <c r="B15" s="34"/>
      <c r="C15" s="35"/>
      <c r="D15" s="35"/>
      <c r="E15" s="28" t="s">
        <v>28</v>
      </c>
      <c r="F15" s="35"/>
      <c r="G15" s="35"/>
      <c r="H15" s="35"/>
      <c r="I15" s="108" t="s">
        <v>29</v>
      </c>
      <c r="J15" s="28" t="s">
        <v>30</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31</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29</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33</v>
      </c>
      <c r="E20" s="35"/>
      <c r="F20" s="35"/>
      <c r="G20" s="35"/>
      <c r="H20" s="35"/>
      <c r="I20" s="108" t="s">
        <v>26</v>
      </c>
      <c r="J20" s="28" t="str">
        <f>IF('Rekapitulace stavby'!AN16="","",'Rekapitulace stavby'!AN16)</f>
        <v/>
      </c>
      <c r="K20" s="38"/>
    </row>
    <row r="21" spans="2:11" s="1" customFormat="1" ht="18" customHeight="1">
      <c r="B21" s="34"/>
      <c r="C21" s="35"/>
      <c r="D21" s="35"/>
      <c r="E21" s="28" t="str">
        <f>IF('Rekapitulace stavby'!E17="","",'Rekapitulace stavby'!E17)</f>
        <v xml:space="preserve"> </v>
      </c>
      <c r="F21" s="35"/>
      <c r="G21" s="35"/>
      <c r="H21" s="35"/>
      <c r="I21" s="108" t="s">
        <v>29</v>
      </c>
      <c r="J21" s="28" t="str">
        <f>IF('Rekapitulace stavby'!AN17="","",'Rekapitulace stavby'!AN17)</f>
        <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35</v>
      </c>
      <c r="E23" s="35"/>
      <c r="F23" s="35"/>
      <c r="G23" s="35"/>
      <c r="H23" s="35"/>
      <c r="I23" s="107"/>
      <c r="J23" s="35"/>
      <c r="K23" s="38"/>
    </row>
    <row r="24" spans="2:11" s="6" customFormat="1" ht="120" customHeight="1">
      <c r="B24" s="110"/>
      <c r="C24" s="111"/>
      <c r="D24" s="111"/>
      <c r="E24" s="382" t="s">
        <v>36</v>
      </c>
      <c r="F24" s="390"/>
      <c r="G24" s="390"/>
      <c r="H24" s="390"/>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37</v>
      </c>
      <c r="E27" s="35"/>
      <c r="F27" s="35"/>
      <c r="G27" s="35"/>
      <c r="H27" s="35"/>
      <c r="I27" s="107"/>
      <c r="J27" s="117">
        <f>ROUND(J102,2)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39</v>
      </c>
      <c r="G29" s="35"/>
      <c r="H29" s="35"/>
      <c r="I29" s="118" t="s">
        <v>38</v>
      </c>
      <c r="J29" s="39" t="s">
        <v>40</v>
      </c>
      <c r="K29" s="38"/>
    </row>
    <row r="30" spans="2:11" s="1" customFormat="1" ht="14.45" customHeight="1">
      <c r="B30" s="34"/>
      <c r="C30" s="35"/>
      <c r="D30" s="42" t="s">
        <v>41</v>
      </c>
      <c r="E30" s="42" t="s">
        <v>42</v>
      </c>
      <c r="F30" s="119">
        <f>ROUND(SUM(BE102:BE1197),2)</f>
        <v>0</v>
      </c>
      <c r="G30" s="35"/>
      <c r="H30" s="35"/>
      <c r="I30" s="120">
        <v>0.21</v>
      </c>
      <c r="J30" s="119">
        <f>ROUND(ROUND((SUM(BE102:BE1197)),2)*I30,2)</f>
        <v>0</v>
      </c>
      <c r="K30" s="38"/>
    </row>
    <row r="31" spans="2:11" s="1" customFormat="1" ht="14.45" customHeight="1">
      <c r="B31" s="34"/>
      <c r="C31" s="35"/>
      <c r="D31" s="35"/>
      <c r="E31" s="42" t="s">
        <v>43</v>
      </c>
      <c r="F31" s="119">
        <f>ROUND(SUM(BF102:BF1197),2)</f>
        <v>0</v>
      </c>
      <c r="G31" s="35"/>
      <c r="H31" s="35"/>
      <c r="I31" s="120">
        <v>0.15</v>
      </c>
      <c r="J31" s="119">
        <f>ROUND(ROUND((SUM(BF102:BF1197)),2)*I31,2)</f>
        <v>0</v>
      </c>
      <c r="K31" s="38"/>
    </row>
    <row r="32" spans="2:11" s="1" customFormat="1" ht="14.45" customHeight="1" hidden="1">
      <c r="B32" s="34"/>
      <c r="C32" s="35"/>
      <c r="D32" s="35"/>
      <c r="E32" s="42" t="s">
        <v>44</v>
      </c>
      <c r="F32" s="119">
        <f>ROUND(SUM(BG102:BG1197),2)</f>
        <v>0</v>
      </c>
      <c r="G32" s="35"/>
      <c r="H32" s="35"/>
      <c r="I32" s="120">
        <v>0.21</v>
      </c>
      <c r="J32" s="119">
        <v>0</v>
      </c>
      <c r="K32" s="38"/>
    </row>
    <row r="33" spans="2:11" s="1" customFormat="1" ht="14.45" customHeight="1" hidden="1">
      <c r="B33" s="34"/>
      <c r="C33" s="35"/>
      <c r="D33" s="35"/>
      <c r="E33" s="42" t="s">
        <v>45</v>
      </c>
      <c r="F33" s="119">
        <f>ROUND(SUM(BH102:BH1197),2)</f>
        <v>0</v>
      </c>
      <c r="G33" s="35"/>
      <c r="H33" s="35"/>
      <c r="I33" s="120">
        <v>0.15</v>
      </c>
      <c r="J33" s="119">
        <v>0</v>
      </c>
      <c r="K33" s="38"/>
    </row>
    <row r="34" spans="2:11" s="1" customFormat="1" ht="14.45" customHeight="1" hidden="1">
      <c r="B34" s="34"/>
      <c r="C34" s="35"/>
      <c r="D34" s="35"/>
      <c r="E34" s="42" t="s">
        <v>46</v>
      </c>
      <c r="F34" s="119">
        <f>ROUND(SUM(BI102:BI1197),2)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47</v>
      </c>
      <c r="E36" s="73"/>
      <c r="F36" s="73"/>
      <c r="G36" s="123" t="s">
        <v>48</v>
      </c>
      <c r="H36" s="124" t="s">
        <v>49</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106</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388" t="str">
        <f>E7</f>
        <v>Rekonstrukce části domu č.p. 1345, ul. Míru, k.ú. Frýdek</v>
      </c>
      <c r="F45" s="363"/>
      <c r="G45" s="363"/>
      <c r="H45" s="363"/>
      <c r="I45" s="107"/>
      <c r="J45" s="35"/>
      <c r="K45" s="38"/>
    </row>
    <row r="46" spans="2:11" s="1" customFormat="1" ht="14.45" customHeight="1">
      <c r="B46" s="34"/>
      <c r="C46" s="30" t="s">
        <v>104</v>
      </c>
      <c r="D46" s="35"/>
      <c r="E46" s="35"/>
      <c r="F46" s="35"/>
      <c r="G46" s="35"/>
      <c r="H46" s="35"/>
      <c r="I46" s="107"/>
      <c r="J46" s="35"/>
      <c r="K46" s="38"/>
    </row>
    <row r="47" spans="2:11" s="1" customFormat="1" ht="23.25" customHeight="1">
      <c r="B47" s="34"/>
      <c r="C47" s="35"/>
      <c r="D47" s="35"/>
      <c r="E47" s="389" t="str">
        <f>E9</f>
        <v xml:space="preserve">011 - Rekonstrukce části domu č.p. 1345, ul. Míru, k.ú. Frýdek </v>
      </c>
      <c r="F47" s="363"/>
      <c r="G47" s="363"/>
      <c r="H47" s="363"/>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26. 10. 2016</v>
      </c>
      <c r="K49" s="38"/>
    </row>
    <row r="50" spans="2:11" s="1" customFormat="1" ht="6.95" customHeight="1">
      <c r="B50" s="34"/>
      <c r="C50" s="35"/>
      <c r="D50" s="35"/>
      <c r="E50" s="35"/>
      <c r="F50" s="35"/>
      <c r="G50" s="35"/>
      <c r="H50" s="35"/>
      <c r="I50" s="107"/>
      <c r="J50" s="35"/>
      <c r="K50" s="38"/>
    </row>
    <row r="51" spans="2:11" s="1" customFormat="1" ht="15">
      <c r="B51" s="34"/>
      <c r="C51" s="30" t="s">
        <v>25</v>
      </c>
      <c r="D51" s="35"/>
      <c r="E51" s="35"/>
      <c r="F51" s="28" t="str">
        <f>E15</f>
        <v xml:space="preserve">Statutární město Frýdek - Místek, Radniční 1148, </v>
      </c>
      <c r="G51" s="35"/>
      <c r="H51" s="35"/>
      <c r="I51" s="108" t="s">
        <v>33</v>
      </c>
      <c r="J51" s="28" t="str">
        <f>E21</f>
        <v xml:space="preserve"> </v>
      </c>
      <c r="K51" s="38"/>
    </row>
    <row r="52" spans="2:11" s="1" customFormat="1" ht="14.45" customHeight="1">
      <c r="B52" s="34"/>
      <c r="C52" s="30" t="s">
        <v>31</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107</v>
      </c>
      <c r="D54" s="121"/>
      <c r="E54" s="121"/>
      <c r="F54" s="121"/>
      <c r="G54" s="121"/>
      <c r="H54" s="121"/>
      <c r="I54" s="134"/>
      <c r="J54" s="135" t="s">
        <v>108</v>
      </c>
      <c r="K54" s="136"/>
    </row>
    <row r="55" spans="2:11" s="1" customFormat="1" ht="10.35" customHeight="1">
      <c r="B55" s="34"/>
      <c r="C55" s="35"/>
      <c r="D55" s="35"/>
      <c r="E55" s="35"/>
      <c r="F55" s="35"/>
      <c r="G55" s="35"/>
      <c r="H55" s="35"/>
      <c r="I55" s="107"/>
      <c r="J55" s="35"/>
      <c r="K55" s="38"/>
    </row>
    <row r="56" spans="2:47" s="1" customFormat="1" ht="29.25" customHeight="1">
      <c r="B56" s="34"/>
      <c r="C56" s="137" t="s">
        <v>109</v>
      </c>
      <c r="D56" s="35"/>
      <c r="E56" s="35"/>
      <c r="F56" s="35"/>
      <c r="G56" s="35"/>
      <c r="H56" s="35"/>
      <c r="I56" s="107"/>
      <c r="J56" s="117">
        <f>J102</f>
        <v>0</v>
      </c>
      <c r="K56" s="38"/>
      <c r="AU56" s="17" t="s">
        <v>110</v>
      </c>
    </row>
    <row r="57" spans="2:11" s="7" customFormat="1" ht="24.95" customHeight="1">
      <c r="B57" s="138"/>
      <c r="C57" s="139"/>
      <c r="D57" s="140" t="s">
        <v>111</v>
      </c>
      <c r="E57" s="141"/>
      <c r="F57" s="141"/>
      <c r="G57" s="141"/>
      <c r="H57" s="141"/>
      <c r="I57" s="142"/>
      <c r="J57" s="143">
        <f>J103</f>
        <v>0</v>
      </c>
      <c r="K57" s="144"/>
    </row>
    <row r="58" spans="2:11" s="8" customFormat="1" ht="19.9" customHeight="1">
      <c r="B58" s="145"/>
      <c r="C58" s="146"/>
      <c r="D58" s="147" t="s">
        <v>112</v>
      </c>
      <c r="E58" s="148"/>
      <c r="F58" s="148"/>
      <c r="G58" s="148"/>
      <c r="H58" s="148"/>
      <c r="I58" s="149"/>
      <c r="J58" s="150">
        <f>J104</f>
        <v>0</v>
      </c>
      <c r="K58" s="151"/>
    </row>
    <row r="59" spans="2:11" s="8" customFormat="1" ht="19.9" customHeight="1">
      <c r="B59" s="145"/>
      <c r="C59" s="146"/>
      <c r="D59" s="147" t="s">
        <v>113</v>
      </c>
      <c r="E59" s="148"/>
      <c r="F59" s="148"/>
      <c r="G59" s="148"/>
      <c r="H59" s="148"/>
      <c r="I59" s="149"/>
      <c r="J59" s="150">
        <f>J123</f>
        <v>0</v>
      </c>
      <c r="K59" s="151"/>
    </row>
    <row r="60" spans="2:11" s="8" customFormat="1" ht="19.9" customHeight="1">
      <c r="B60" s="145"/>
      <c r="C60" s="146"/>
      <c r="D60" s="147" t="s">
        <v>114</v>
      </c>
      <c r="E60" s="148"/>
      <c r="F60" s="148"/>
      <c r="G60" s="148"/>
      <c r="H60" s="148"/>
      <c r="I60" s="149"/>
      <c r="J60" s="150">
        <f>J127</f>
        <v>0</v>
      </c>
      <c r="K60" s="151"/>
    </row>
    <row r="61" spans="2:11" s="8" customFormat="1" ht="19.9" customHeight="1">
      <c r="B61" s="145"/>
      <c r="C61" s="146"/>
      <c r="D61" s="147" t="s">
        <v>115</v>
      </c>
      <c r="E61" s="148"/>
      <c r="F61" s="148"/>
      <c r="G61" s="148"/>
      <c r="H61" s="148"/>
      <c r="I61" s="149"/>
      <c r="J61" s="150">
        <f>J177</f>
        <v>0</v>
      </c>
      <c r="K61" s="151"/>
    </row>
    <row r="62" spans="2:11" s="8" customFormat="1" ht="19.9" customHeight="1">
      <c r="B62" s="145"/>
      <c r="C62" s="146"/>
      <c r="D62" s="147" t="s">
        <v>116</v>
      </c>
      <c r="E62" s="148"/>
      <c r="F62" s="148"/>
      <c r="G62" s="148"/>
      <c r="H62" s="148"/>
      <c r="I62" s="149"/>
      <c r="J62" s="150">
        <f>J208</f>
        <v>0</v>
      </c>
      <c r="K62" s="151"/>
    </row>
    <row r="63" spans="2:11" s="8" customFormat="1" ht="19.9" customHeight="1">
      <c r="B63" s="145"/>
      <c r="C63" s="146"/>
      <c r="D63" s="147" t="s">
        <v>117</v>
      </c>
      <c r="E63" s="148"/>
      <c r="F63" s="148"/>
      <c r="G63" s="148"/>
      <c r="H63" s="148"/>
      <c r="I63" s="149"/>
      <c r="J63" s="150">
        <f>J405</f>
        <v>0</v>
      </c>
      <c r="K63" s="151"/>
    </row>
    <row r="64" spans="2:11" s="8" customFormat="1" ht="19.9" customHeight="1">
      <c r="B64" s="145"/>
      <c r="C64" s="146"/>
      <c r="D64" s="147" t="s">
        <v>118</v>
      </c>
      <c r="E64" s="148"/>
      <c r="F64" s="148"/>
      <c r="G64" s="148"/>
      <c r="H64" s="148"/>
      <c r="I64" s="149"/>
      <c r="J64" s="150">
        <f>J407</f>
        <v>0</v>
      </c>
      <c r="K64" s="151"/>
    </row>
    <row r="65" spans="2:11" s="8" customFormat="1" ht="19.9" customHeight="1">
      <c r="B65" s="145"/>
      <c r="C65" s="146"/>
      <c r="D65" s="147" t="s">
        <v>119</v>
      </c>
      <c r="E65" s="148"/>
      <c r="F65" s="148"/>
      <c r="G65" s="148"/>
      <c r="H65" s="148"/>
      <c r="I65" s="149"/>
      <c r="J65" s="150">
        <f>J630</f>
        <v>0</v>
      </c>
      <c r="K65" s="151"/>
    </row>
    <row r="66" spans="2:11" s="8" customFormat="1" ht="19.9" customHeight="1">
      <c r="B66" s="145"/>
      <c r="C66" s="146"/>
      <c r="D66" s="147" t="s">
        <v>120</v>
      </c>
      <c r="E66" s="148"/>
      <c r="F66" s="148"/>
      <c r="G66" s="148"/>
      <c r="H66" s="148"/>
      <c r="I66" s="149"/>
      <c r="J66" s="150">
        <f>J636</f>
        <v>0</v>
      </c>
      <c r="K66" s="151"/>
    </row>
    <row r="67" spans="2:11" s="7" customFormat="1" ht="24.95" customHeight="1">
      <c r="B67" s="138"/>
      <c r="C67" s="139"/>
      <c r="D67" s="140" t="s">
        <v>121</v>
      </c>
      <c r="E67" s="141"/>
      <c r="F67" s="141"/>
      <c r="G67" s="141"/>
      <c r="H67" s="141"/>
      <c r="I67" s="142"/>
      <c r="J67" s="143">
        <f>J638</f>
        <v>0</v>
      </c>
      <c r="K67" s="144"/>
    </row>
    <row r="68" spans="2:11" s="8" customFormat="1" ht="19.9" customHeight="1">
      <c r="B68" s="145"/>
      <c r="C68" s="146"/>
      <c r="D68" s="147" t="s">
        <v>122</v>
      </c>
      <c r="E68" s="148"/>
      <c r="F68" s="148"/>
      <c r="G68" s="148"/>
      <c r="H68" s="148"/>
      <c r="I68" s="149"/>
      <c r="J68" s="150">
        <f>J639</f>
        <v>0</v>
      </c>
      <c r="K68" s="151"/>
    </row>
    <row r="69" spans="2:11" s="8" customFormat="1" ht="19.9" customHeight="1">
      <c r="B69" s="145"/>
      <c r="C69" s="146"/>
      <c r="D69" s="147" t="s">
        <v>123</v>
      </c>
      <c r="E69" s="148"/>
      <c r="F69" s="148"/>
      <c r="G69" s="148"/>
      <c r="H69" s="148"/>
      <c r="I69" s="149"/>
      <c r="J69" s="150">
        <f>J673</f>
        <v>0</v>
      </c>
      <c r="K69" s="151"/>
    </row>
    <row r="70" spans="2:11" s="8" customFormat="1" ht="19.9" customHeight="1">
      <c r="B70" s="145"/>
      <c r="C70" s="146"/>
      <c r="D70" s="147" t="s">
        <v>124</v>
      </c>
      <c r="E70" s="148"/>
      <c r="F70" s="148"/>
      <c r="G70" s="148"/>
      <c r="H70" s="148"/>
      <c r="I70" s="149"/>
      <c r="J70" s="150">
        <f>J720</f>
        <v>0</v>
      </c>
      <c r="K70" s="151"/>
    </row>
    <row r="71" spans="2:11" s="8" customFormat="1" ht="19.9" customHeight="1">
      <c r="B71" s="145"/>
      <c r="C71" s="146"/>
      <c r="D71" s="147" t="s">
        <v>125</v>
      </c>
      <c r="E71" s="148"/>
      <c r="F71" s="148"/>
      <c r="G71" s="148"/>
      <c r="H71" s="148"/>
      <c r="I71" s="149"/>
      <c r="J71" s="150">
        <f>J723</f>
        <v>0</v>
      </c>
      <c r="K71" s="151"/>
    </row>
    <row r="72" spans="2:11" s="8" customFormat="1" ht="19.9" customHeight="1">
      <c r="B72" s="145"/>
      <c r="C72" s="146"/>
      <c r="D72" s="147" t="s">
        <v>126</v>
      </c>
      <c r="E72" s="148"/>
      <c r="F72" s="148"/>
      <c r="G72" s="148"/>
      <c r="H72" s="148"/>
      <c r="I72" s="149"/>
      <c r="J72" s="150">
        <f>J795</f>
        <v>0</v>
      </c>
      <c r="K72" s="151"/>
    </row>
    <row r="73" spans="2:11" s="8" customFormat="1" ht="19.9" customHeight="1">
      <c r="B73" s="145"/>
      <c r="C73" s="146"/>
      <c r="D73" s="147" t="s">
        <v>127</v>
      </c>
      <c r="E73" s="148"/>
      <c r="F73" s="148"/>
      <c r="G73" s="148"/>
      <c r="H73" s="148"/>
      <c r="I73" s="149"/>
      <c r="J73" s="150">
        <f>J863</f>
        <v>0</v>
      </c>
      <c r="K73" s="151"/>
    </row>
    <row r="74" spans="2:11" s="8" customFormat="1" ht="19.9" customHeight="1">
      <c r="B74" s="145"/>
      <c r="C74" s="146"/>
      <c r="D74" s="147" t="s">
        <v>128</v>
      </c>
      <c r="E74" s="148"/>
      <c r="F74" s="148"/>
      <c r="G74" s="148"/>
      <c r="H74" s="148"/>
      <c r="I74" s="149"/>
      <c r="J74" s="150">
        <f>J890</f>
        <v>0</v>
      </c>
      <c r="K74" s="151"/>
    </row>
    <row r="75" spans="2:11" s="8" customFormat="1" ht="19.9" customHeight="1">
      <c r="B75" s="145"/>
      <c r="C75" s="146"/>
      <c r="D75" s="147" t="s">
        <v>129</v>
      </c>
      <c r="E75" s="148"/>
      <c r="F75" s="148"/>
      <c r="G75" s="148"/>
      <c r="H75" s="148"/>
      <c r="I75" s="149"/>
      <c r="J75" s="150">
        <f>J952</f>
        <v>0</v>
      </c>
      <c r="K75" s="151"/>
    </row>
    <row r="76" spans="2:11" s="8" customFormat="1" ht="19.9" customHeight="1">
      <c r="B76" s="145"/>
      <c r="C76" s="146"/>
      <c r="D76" s="147" t="s">
        <v>130</v>
      </c>
      <c r="E76" s="148"/>
      <c r="F76" s="148"/>
      <c r="G76" s="148"/>
      <c r="H76" s="148"/>
      <c r="I76" s="149"/>
      <c r="J76" s="150">
        <f>J964</f>
        <v>0</v>
      </c>
      <c r="K76" s="151"/>
    </row>
    <row r="77" spans="2:11" s="8" customFormat="1" ht="19.9" customHeight="1">
      <c r="B77" s="145"/>
      <c r="C77" s="146"/>
      <c r="D77" s="147" t="s">
        <v>131</v>
      </c>
      <c r="E77" s="148"/>
      <c r="F77" s="148"/>
      <c r="G77" s="148"/>
      <c r="H77" s="148"/>
      <c r="I77" s="149"/>
      <c r="J77" s="150">
        <f>J973</f>
        <v>0</v>
      </c>
      <c r="K77" s="151"/>
    </row>
    <row r="78" spans="2:11" s="8" customFormat="1" ht="19.9" customHeight="1">
      <c r="B78" s="145"/>
      <c r="C78" s="146"/>
      <c r="D78" s="147" t="s">
        <v>132</v>
      </c>
      <c r="E78" s="148"/>
      <c r="F78" s="148"/>
      <c r="G78" s="148"/>
      <c r="H78" s="148"/>
      <c r="I78" s="149"/>
      <c r="J78" s="150">
        <f>J1001</f>
        <v>0</v>
      </c>
      <c r="K78" s="151"/>
    </row>
    <row r="79" spans="2:11" s="8" customFormat="1" ht="19.9" customHeight="1">
      <c r="B79" s="145"/>
      <c r="C79" s="146"/>
      <c r="D79" s="147" t="s">
        <v>133</v>
      </c>
      <c r="E79" s="148"/>
      <c r="F79" s="148"/>
      <c r="G79" s="148"/>
      <c r="H79" s="148"/>
      <c r="I79" s="149"/>
      <c r="J79" s="150">
        <f>J1090</f>
        <v>0</v>
      </c>
      <c r="K79" s="151"/>
    </row>
    <row r="80" spans="2:11" s="8" customFormat="1" ht="19.9" customHeight="1">
      <c r="B80" s="145"/>
      <c r="C80" s="146"/>
      <c r="D80" s="147" t="s">
        <v>134</v>
      </c>
      <c r="E80" s="148"/>
      <c r="F80" s="148"/>
      <c r="G80" s="148"/>
      <c r="H80" s="148"/>
      <c r="I80" s="149"/>
      <c r="J80" s="150">
        <f>J1106</f>
        <v>0</v>
      </c>
      <c r="K80" s="151"/>
    </row>
    <row r="81" spans="2:11" s="8" customFormat="1" ht="19.9" customHeight="1">
      <c r="B81" s="145"/>
      <c r="C81" s="146"/>
      <c r="D81" s="147" t="s">
        <v>135</v>
      </c>
      <c r="E81" s="148"/>
      <c r="F81" s="148"/>
      <c r="G81" s="148"/>
      <c r="H81" s="148"/>
      <c r="I81" s="149"/>
      <c r="J81" s="150">
        <f>J1134</f>
        <v>0</v>
      </c>
      <c r="K81" s="151"/>
    </row>
    <row r="82" spans="2:11" s="8" customFormat="1" ht="19.9" customHeight="1">
      <c r="B82" s="145"/>
      <c r="C82" s="146"/>
      <c r="D82" s="147" t="s">
        <v>136</v>
      </c>
      <c r="E82" s="148"/>
      <c r="F82" s="148"/>
      <c r="G82" s="148"/>
      <c r="H82" s="148"/>
      <c r="I82" s="149"/>
      <c r="J82" s="150">
        <f>J1191</f>
        <v>0</v>
      </c>
      <c r="K82" s="151"/>
    </row>
    <row r="83" spans="2:11" s="1" customFormat="1" ht="21.75" customHeight="1">
      <c r="B83" s="34"/>
      <c r="C83" s="35"/>
      <c r="D83" s="35"/>
      <c r="E83" s="35"/>
      <c r="F83" s="35"/>
      <c r="G83" s="35"/>
      <c r="H83" s="35"/>
      <c r="I83" s="107"/>
      <c r="J83" s="35"/>
      <c r="K83" s="38"/>
    </row>
    <row r="84" spans="2:11" s="1" customFormat="1" ht="6.95" customHeight="1">
      <c r="B84" s="49"/>
      <c r="C84" s="50"/>
      <c r="D84" s="50"/>
      <c r="E84" s="50"/>
      <c r="F84" s="50"/>
      <c r="G84" s="50"/>
      <c r="H84" s="50"/>
      <c r="I84" s="128"/>
      <c r="J84" s="50"/>
      <c r="K84" s="51"/>
    </row>
    <row r="88" spans="2:12" s="1" customFormat="1" ht="6.95" customHeight="1">
      <c r="B88" s="52"/>
      <c r="C88" s="53"/>
      <c r="D88" s="53"/>
      <c r="E88" s="53"/>
      <c r="F88" s="53"/>
      <c r="G88" s="53"/>
      <c r="H88" s="53"/>
      <c r="I88" s="131"/>
      <c r="J88" s="53"/>
      <c r="K88" s="53"/>
      <c r="L88" s="54"/>
    </row>
    <row r="89" spans="2:12" s="1" customFormat="1" ht="36.95" customHeight="1">
      <c r="B89" s="34"/>
      <c r="C89" s="55" t="s">
        <v>137</v>
      </c>
      <c r="D89" s="56"/>
      <c r="E89" s="56"/>
      <c r="F89" s="56"/>
      <c r="G89" s="56"/>
      <c r="H89" s="56"/>
      <c r="I89" s="152"/>
      <c r="J89" s="56"/>
      <c r="K89" s="56"/>
      <c r="L89" s="54"/>
    </row>
    <row r="90" spans="2:12" s="1" customFormat="1" ht="6.95" customHeight="1">
      <c r="B90" s="34"/>
      <c r="C90" s="56"/>
      <c r="D90" s="56"/>
      <c r="E90" s="56"/>
      <c r="F90" s="56"/>
      <c r="G90" s="56"/>
      <c r="H90" s="56"/>
      <c r="I90" s="152"/>
      <c r="J90" s="56"/>
      <c r="K90" s="56"/>
      <c r="L90" s="54"/>
    </row>
    <row r="91" spans="2:12" s="1" customFormat="1" ht="14.45" customHeight="1">
      <c r="B91" s="34"/>
      <c r="C91" s="58" t="s">
        <v>16</v>
      </c>
      <c r="D91" s="56"/>
      <c r="E91" s="56"/>
      <c r="F91" s="56"/>
      <c r="G91" s="56"/>
      <c r="H91" s="56"/>
      <c r="I91" s="152"/>
      <c r="J91" s="56"/>
      <c r="K91" s="56"/>
      <c r="L91" s="54"/>
    </row>
    <row r="92" spans="2:12" s="1" customFormat="1" ht="22.5" customHeight="1">
      <c r="B92" s="34"/>
      <c r="C92" s="56"/>
      <c r="D92" s="56"/>
      <c r="E92" s="386" t="str">
        <f>E7</f>
        <v>Rekonstrukce části domu č.p. 1345, ul. Míru, k.ú. Frýdek</v>
      </c>
      <c r="F92" s="356"/>
      <c r="G92" s="356"/>
      <c r="H92" s="356"/>
      <c r="I92" s="152"/>
      <c r="J92" s="56"/>
      <c r="K92" s="56"/>
      <c r="L92" s="54"/>
    </row>
    <row r="93" spans="2:12" s="1" customFormat="1" ht="14.45" customHeight="1">
      <c r="B93" s="34"/>
      <c r="C93" s="58" t="s">
        <v>104</v>
      </c>
      <c r="D93" s="56"/>
      <c r="E93" s="56"/>
      <c r="F93" s="56"/>
      <c r="G93" s="56"/>
      <c r="H93" s="56"/>
      <c r="I93" s="152"/>
      <c r="J93" s="56"/>
      <c r="K93" s="56"/>
      <c r="L93" s="54"/>
    </row>
    <row r="94" spans="2:12" s="1" customFormat="1" ht="23.25" customHeight="1">
      <c r="B94" s="34"/>
      <c r="C94" s="56"/>
      <c r="D94" s="56"/>
      <c r="E94" s="353" t="str">
        <f>E9</f>
        <v xml:space="preserve">011 - Rekonstrukce části domu č.p. 1345, ul. Míru, k.ú. Frýdek </v>
      </c>
      <c r="F94" s="356"/>
      <c r="G94" s="356"/>
      <c r="H94" s="356"/>
      <c r="I94" s="152"/>
      <c r="J94" s="56"/>
      <c r="K94" s="56"/>
      <c r="L94" s="54"/>
    </row>
    <row r="95" spans="2:12" s="1" customFormat="1" ht="6.95" customHeight="1">
      <c r="B95" s="34"/>
      <c r="C95" s="56"/>
      <c r="D95" s="56"/>
      <c r="E95" s="56"/>
      <c r="F95" s="56"/>
      <c r="G95" s="56"/>
      <c r="H95" s="56"/>
      <c r="I95" s="152"/>
      <c r="J95" s="56"/>
      <c r="K95" s="56"/>
      <c r="L95" s="54"/>
    </row>
    <row r="96" spans="2:12" s="1" customFormat="1" ht="18" customHeight="1">
      <c r="B96" s="34"/>
      <c r="C96" s="58" t="s">
        <v>21</v>
      </c>
      <c r="D96" s="56"/>
      <c r="E96" s="56"/>
      <c r="F96" s="153" t="str">
        <f>F12</f>
        <v xml:space="preserve"> </v>
      </c>
      <c r="G96" s="56"/>
      <c r="H96" s="56"/>
      <c r="I96" s="154" t="s">
        <v>23</v>
      </c>
      <c r="J96" s="66" t="str">
        <f>IF(J12="","",J12)</f>
        <v>26. 10. 2016</v>
      </c>
      <c r="K96" s="56"/>
      <c r="L96" s="54"/>
    </row>
    <row r="97" spans="2:12" s="1" customFormat="1" ht="6.95" customHeight="1">
      <c r="B97" s="34"/>
      <c r="C97" s="56"/>
      <c r="D97" s="56"/>
      <c r="E97" s="56"/>
      <c r="F97" s="56"/>
      <c r="G97" s="56"/>
      <c r="H97" s="56"/>
      <c r="I97" s="152"/>
      <c r="J97" s="56"/>
      <c r="K97" s="56"/>
      <c r="L97" s="54"/>
    </row>
    <row r="98" spans="2:12" s="1" customFormat="1" ht="15">
      <c r="B98" s="34"/>
      <c r="C98" s="58" t="s">
        <v>25</v>
      </c>
      <c r="D98" s="56"/>
      <c r="E98" s="56"/>
      <c r="F98" s="153" t="str">
        <f>E15</f>
        <v xml:space="preserve">Statutární město Frýdek - Místek, Radniční 1148, </v>
      </c>
      <c r="G98" s="56"/>
      <c r="H98" s="56"/>
      <c r="I98" s="154" t="s">
        <v>33</v>
      </c>
      <c r="J98" s="153" t="str">
        <f>E21</f>
        <v xml:space="preserve"> </v>
      </c>
      <c r="K98" s="56"/>
      <c r="L98" s="54"/>
    </row>
    <row r="99" spans="2:12" s="1" customFormat="1" ht="14.45" customHeight="1">
      <c r="B99" s="34"/>
      <c r="C99" s="58" t="s">
        <v>31</v>
      </c>
      <c r="D99" s="56"/>
      <c r="E99" s="56"/>
      <c r="F99" s="153" t="str">
        <f>IF(E18="","",E18)</f>
        <v/>
      </c>
      <c r="G99" s="56"/>
      <c r="H99" s="56"/>
      <c r="I99" s="152"/>
      <c r="J99" s="56"/>
      <c r="K99" s="56"/>
      <c r="L99" s="54"/>
    </row>
    <row r="100" spans="2:12" s="1" customFormat="1" ht="10.35" customHeight="1">
      <c r="B100" s="34"/>
      <c r="C100" s="56"/>
      <c r="D100" s="56"/>
      <c r="E100" s="56"/>
      <c r="F100" s="56"/>
      <c r="G100" s="56"/>
      <c r="H100" s="56"/>
      <c r="I100" s="152"/>
      <c r="J100" s="56"/>
      <c r="K100" s="56"/>
      <c r="L100" s="54"/>
    </row>
    <row r="101" spans="2:20" s="9" customFormat="1" ht="29.25" customHeight="1">
      <c r="B101" s="155"/>
      <c r="C101" s="156" t="s">
        <v>138</v>
      </c>
      <c r="D101" s="157" t="s">
        <v>56</v>
      </c>
      <c r="E101" s="157" t="s">
        <v>52</v>
      </c>
      <c r="F101" s="157" t="s">
        <v>139</v>
      </c>
      <c r="G101" s="157" t="s">
        <v>140</v>
      </c>
      <c r="H101" s="157" t="s">
        <v>141</v>
      </c>
      <c r="I101" s="158" t="s">
        <v>142</v>
      </c>
      <c r="J101" s="157" t="s">
        <v>108</v>
      </c>
      <c r="K101" s="159" t="s">
        <v>143</v>
      </c>
      <c r="L101" s="160"/>
      <c r="M101" s="75" t="s">
        <v>144</v>
      </c>
      <c r="N101" s="76" t="s">
        <v>41</v>
      </c>
      <c r="O101" s="76" t="s">
        <v>145</v>
      </c>
      <c r="P101" s="76" t="s">
        <v>146</v>
      </c>
      <c r="Q101" s="76" t="s">
        <v>147</v>
      </c>
      <c r="R101" s="76" t="s">
        <v>148</v>
      </c>
      <c r="S101" s="76" t="s">
        <v>149</v>
      </c>
      <c r="T101" s="77" t="s">
        <v>150</v>
      </c>
    </row>
    <row r="102" spans="2:63" s="1" customFormat="1" ht="29.25" customHeight="1">
      <c r="B102" s="34"/>
      <c r="C102" s="81" t="s">
        <v>109</v>
      </c>
      <c r="D102" s="56"/>
      <c r="E102" s="56"/>
      <c r="F102" s="56"/>
      <c r="G102" s="56"/>
      <c r="H102" s="56"/>
      <c r="I102" s="152"/>
      <c r="J102" s="161">
        <f>BK102</f>
        <v>0</v>
      </c>
      <c r="K102" s="56"/>
      <c r="L102" s="54"/>
      <c r="M102" s="78"/>
      <c r="N102" s="79"/>
      <c r="O102" s="79"/>
      <c r="P102" s="162">
        <f>P103+P638</f>
        <v>0</v>
      </c>
      <c r="Q102" s="79"/>
      <c r="R102" s="162">
        <f>R103+R638</f>
        <v>152.41501880473578</v>
      </c>
      <c r="S102" s="79"/>
      <c r="T102" s="163">
        <f>T103+T638</f>
        <v>134.60609699999998</v>
      </c>
      <c r="AT102" s="17" t="s">
        <v>70</v>
      </c>
      <c r="AU102" s="17" t="s">
        <v>110</v>
      </c>
      <c r="BK102" s="164">
        <f>BK103+BK638</f>
        <v>0</v>
      </c>
    </row>
    <row r="103" spans="2:63" s="10" customFormat="1" ht="37.35" customHeight="1">
      <c r="B103" s="165"/>
      <c r="C103" s="166"/>
      <c r="D103" s="167" t="s">
        <v>70</v>
      </c>
      <c r="E103" s="168" t="s">
        <v>151</v>
      </c>
      <c r="F103" s="168" t="s">
        <v>152</v>
      </c>
      <c r="G103" s="166"/>
      <c r="H103" s="166"/>
      <c r="I103" s="169"/>
      <c r="J103" s="170">
        <f>BK103</f>
        <v>0</v>
      </c>
      <c r="K103" s="166"/>
      <c r="L103" s="171"/>
      <c r="M103" s="172"/>
      <c r="N103" s="173"/>
      <c r="O103" s="173"/>
      <c r="P103" s="174">
        <f>P104+P123+P127+P177+P208+P405+P407+P630+P636</f>
        <v>0</v>
      </c>
      <c r="Q103" s="173"/>
      <c r="R103" s="174">
        <f>R104+R123+R127+R177+R208+R405+R407+R630+R636</f>
        <v>118.49879272837478</v>
      </c>
      <c r="S103" s="173"/>
      <c r="T103" s="175">
        <f>T104+T123+T127+T177+T208+T405+T407+T630+T636</f>
        <v>122.83514699999999</v>
      </c>
      <c r="AR103" s="176" t="s">
        <v>78</v>
      </c>
      <c r="AT103" s="177" t="s">
        <v>70</v>
      </c>
      <c r="AU103" s="177" t="s">
        <v>71</v>
      </c>
      <c r="AY103" s="176" t="s">
        <v>153</v>
      </c>
      <c r="BK103" s="178">
        <f>BK104+BK123+BK127+BK177+BK208+BK405+BK407+BK630+BK636</f>
        <v>0</v>
      </c>
    </row>
    <row r="104" spans="2:63" s="10" customFormat="1" ht="19.9" customHeight="1">
      <c r="B104" s="165"/>
      <c r="C104" s="166"/>
      <c r="D104" s="179" t="s">
        <v>70</v>
      </c>
      <c r="E104" s="180" t="s">
        <v>78</v>
      </c>
      <c r="F104" s="180" t="s">
        <v>154</v>
      </c>
      <c r="G104" s="166"/>
      <c r="H104" s="166"/>
      <c r="I104" s="169"/>
      <c r="J104" s="181">
        <f>BK104</f>
        <v>0</v>
      </c>
      <c r="K104" s="166"/>
      <c r="L104" s="171"/>
      <c r="M104" s="172"/>
      <c r="N104" s="173"/>
      <c r="O104" s="173"/>
      <c r="P104" s="174">
        <f>SUM(P105:P122)</f>
        <v>0</v>
      </c>
      <c r="Q104" s="173"/>
      <c r="R104" s="174">
        <f>SUM(R105:R122)</f>
        <v>3.667</v>
      </c>
      <c r="S104" s="173"/>
      <c r="T104" s="175">
        <f>SUM(T105:T122)</f>
        <v>0</v>
      </c>
      <c r="AR104" s="176" t="s">
        <v>78</v>
      </c>
      <c r="AT104" s="177" t="s">
        <v>70</v>
      </c>
      <c r="AU104" s="177" t="s">
        <v>78</v>
      </c>
      <c r="AY104" s="176" t="s">
        <v>153</v>
      </c>
      <c r="BK104" s="178">
        <f>SUM(BK105:BK122)</f>
        <v>0</v>
      </c>
    </row>
    <row r="105" spans="2:65" s="1" customFormat="1" ht="31.5" customHeight="1">
      <c r="B105" s="34"/>
      <c r="C105" s="182" t="s">
        <v>78</v>
      </c>
      <c r="D105" s="182" t="s">
        <v>155</v>
      </c>
      <c r="E105" s="183" t="s">
        <v>156</v>
      </c>
      <c r="F105" s="184" t="s">
        <v>157</v>
      </c>
      <c r="G105" s="185" t="s">
        <v>158</v>
      </c>
      <c r="H105" s="186">
        <v>4.8</v>
      </c>
      <c r="I105" s="187"/>
      <c r="J105" s="188">
        <f>ROUND(I105*H105,2)</f>
        <v>0</v>
      </c>
      <c r="K105" s="184" t="s">
        <v>159</v>
      </c>
      <c r="L105" s="54"/>
      <c r="M105" s="189" t="s">
        <v>19</v>
      </c>
      <c r="N105" s="190" t="s">
        <v>42</v>
      </c>
      <c r="O105" s="35"/>
      <c r="P105" s="191">
        <f>O105*H105</f>
        <v>0</v>
      </c>
      <c r="Q105" s="191">
        <v>0</v>
      </c>
      <c r="R105" s="191">
        <f>Q105*H105</f>
        <v>0</v>
      </c>
      <c r="S105" s="191">
        <v>0</v>
      </c>
      <c r="T105" s="192">
        <f>S105*H105</f>
        <v>0</v>
      </c>
      <c r="AR105" s="17" t="s">
        <v>160</v>
      </c>
      <c r="AT105" s="17" t="s">
        <v>155</v>
      </c>
      <c r="AU105" s="17" t="s">
        <v>80</v>
      </c>
      <c r="AY105" s="17" t="s">
        <v>153</v>
      </c>
      <c r="BE105" s="193">
        <f>IF(N105="základní",J105,0)</f>
        <v>0</v>
      </c>
      <c r="BF105" s="193">
        <f>IF(N105="snížená",J105,0)</f>
        <v>0</v>
      </c>
      <c r="BG105" s="193">
        <f>IF(N105="zákl. přenesená",J105,0)</f>
        <v>0</v>
      </c>
      <c r="BH105" s="193">
        <f>IF(N105="sníž. přenesená",J105,0)</f>
        <v>0</v>
      </c>
      <c r="BI105" s="193">
        <f>IF(N105="nulová",J105,0)</f>
        <v>0</v>
      </c>
      <c r="BJ105" s="17" t="s">
        <v>78</v>
      </c>
      <c r="BK105" s="193">
        <f>ROUND(I105*H105,2)</f>
        <v>0</v>
      </c>
      <c r="BL105" s="17" t="s">
        <v>160</v>
      </c>
      <c r="BM105" s="17" t="s">
        <v>78</v>
      </c>
    </row>
    <row r="106" spans="2:51" s="11" customFormat="1" ht="13.5">
      <c r="B106" s="194"/>
      <c r="C106" s="195"/>
      <c r="D106" s="196" t="s">
        <v>161</v>
      </c>
      <c r="E106" s="197" t="s">
        <v>19</v>
      </c>
      <c r="F106" s="198" t="s">
        <v>162</v>
      </c>
      <c r="G106" s="195"/>
      <c r="H106" s="199">
        <v>4.8</v>
      </c>
      <c r="I106" s="200"/>
      <c r="J106" s="195"/>
      <c r="K106" s="195"/>
      <c r="L106" s="201"/>
      <c r="M106" s="202"/>
      <c r="N106" s="203"/>
      <c r="O106" s="203"/>
      <c r="P106" s="203"/>
      <c r="Q106" s="203"/>
      <c r="R106" s="203"/>
      <c r="S106" s="203"/>
      <c r="T106" s="204"/>
      <c r="AT106" s="205" t="s">
        <v>161</v>
      </c>
      <c r="AU106" s="205" t="s">
        <v>80</v>
      </c>
      <c r="AV106" s="11" t="s">
        <v>80</v>
      </c>
      <c r="AW106" s="11" t="s">
        <v>34</v>
      </c>
      <c r="AX106" s="11" t="s">
        <v>71</v>
      </c>
      <c r="AY106" s="205" t="s">
        <v>153</v>
      </c>
    </row>
    <row r="107" spans="2:51" s="12" customFormat="1" ht="13.5">
      <c r="B107" s="206"/>
      <c r="C107" s="207"/>
      <c r="D107" s="208" t="s">
        <v>161</v>
      </c>
      <c r="E107" s="209" t="s">
        <v>19</v>
      </c>
      <c r="F107" s="210" t="s">
        <v>163</v>
      </c>
      <c r="G107" s="207"/>
      <c r="H107" s="211">
        <v>4.8</v>
      </c>
      <c r="I107" s="212"/>
      <c r="J107" s="207"/>
      <c r="K107" s="207"/>
      <c r="L107" s="213"/>
      <c r="M107" s="214"/>
      <c r="N107" s="215"/>
      <c r="O107" s="215"/>
      <c r="P107" s="215"/>
      <c r="Q107" s="215"/>
      <c r="R107" s="215"/>
      <c r="S107" s="215"/>
      <c r="T107" s="216"/>
      <c r="AT107" s="217" t="s">
        <v>161</v>
      </c>
      <c r="AU107" s="217" t="s">
        <v>80</v>
      </c>
      <c r="AV107" s="12" t="s">
        <v>160</v>
      </c>
      <c r="AW107" s="12" t="s">
        <v>34</v>
      </c>
      <c r="AX107" s="12" t="s">
        <v>78</v>
      </c>
      <c r="AY107" s="217" t="s">
        <v>153</v>
      </c>
    </row>
    <row r="108" spans="2:65" s="1" customFormat="1" ht="22.5" customHeight="1">
      <c r="B108" s="34"/>
      <c r="C108" s="182" t="s">
        <v>80</v>
      </c>
      <c r="D108" s="182" t="s">
        <v>155</v>
      </c>
      <c r="E108" s="183" t="s">
        <v>164</v>
      </c>
      <c r="F108" s="184" t="s">
        <v>165</v>
      </c>
      <c r="G108" s="185" t="s">
        <v>158</v>
      </c>
      <c r="H108" s="186">
        <v>16.887</v>
      </c>
      <c r="I108" s="187"/>
      <c r="J108" s="188">
        <f>ROUND(I108*H108,2)</f>
        <v>0</v>
      </c>
      <c r="K108" s="184" t="s">
        <v>159</v>
      </c>
      <c r="L108" s="54"/>
      <c r="M108" s="189" t="s">
        <v>19</v>
      </c>
      <c r="N108" s="190" t="s">
        <v>42</v>
      </c>
      <c r="O108" s="35"/>
      <c r="P108" s="191">
        <f>O108*H108</f>
        <v>0</v>
      </c>
      <c r="Q108" s="191">
        <v>0</v>
      </c>
      <c r="R108" s="191">
        <f>Q108*H108</f>
        <v>0</v>
      </c>
      <c r="S108" s="191">
        <v>0</v>
      </c>
      <c r="T108" s="192">
        <f>S108*H108</f>
        <v>0</v>
      </c>
      <c r="AR108" s="17" t="s">
        <v>160</v>
      </c>
      <c r="AT108" s="17" t="s">
        <v>155</v>
      </c>
      <c r="AU108" s="17" t="s">
        <v>80</v>
      </c>
      <c r="AY108" s="17" t="s">
        <v>153</v>
      </c>
      <c r="BE108" s="193">
        <f>IF(N108="základní",J108,0)</f>
        <v>0</v>
      </c>
      <c r="BF108" s="193">
        <f>IF(N108="snížená",J108,0)</f>
        <v>0</v>
      </c>
      <c r="BG108" s="193">
        <f>IF(N108="zákl. přenesená",J108,0)</f>
        <v>0</v>
      </c>
      <c r="BH108" s="193">
        <f>IF(N108="sníž. přenesená",J108,0)</f>
        <v>0</v>
      </c>
      <c r="BI108" s="193">
        <f>IF(N108="nulová",J108,0)</f>
        <v>0</v>
      </c>
      <c r="BJ108" s="17" t="s">
        <v>78</v>
      </c>
      <c r="BK108" s="193">
        <f>ROUND(I108*H108,2)</f>
        <v>0</v>
      </c>
      <c r="BL108" s="17" t="s">
        <v>160</v>
      </c>
      <c r="BM108" s="17" t="s">
        <v>80</v>
      </c>
    </row>
    <row r="109" spans="2:51" s="13" customFormat="1" ht="13.5">
      <c r="B109" s="218"/>
      <c r="C109" s="219"/>
      <c r="D109" s="196" t="s">
        <v>161</v>
      </c>
      <c r="E109" s="220" t="s">
        <v>19</v>
      </c>
      <c r="F109" s="221" t="s">
        <v>166</v>
      </c>
      <c r="G109" s="219"/>
      <c r="H109" s="222" t="s">
        <v>19</v>
      </c>
      <c r="I109" s="223"/>
      <c r="J109" s="219"/>
      <c r="K109" s="219"/>
      <c r="L109" s="224"/>
      <c r="M109" s="225"/>
      <c r="N109" s="226"/>
      <c r="O109" s="226"/>
      <c r="P109" s="226"/>
      <c r="Q109" s="226"/>
      <c r="R109" s="226"/>
      <c r="S109" s="226"/>
      <c r="T109" s="227"/>
      <c r="AT109" s="228" t="s">
        <v>161</v>
      </c>
      <c r="AU109" s="228" t="s">
        <v>80</v>
      </c>
      <c r="AV109" s="13" t="s">
        <v>78</v>
      </c>
      <c r="AW109" s="13" t="s">
        <v>34</v>
      </c>
      <c r="AX109" s="13" t="s">
        <v>71</v>
      </c>
      <c r="AY109" s="228" t="s">
        <v>153</v>
      </c>
    </row>
    <row r="110" spans="2:51" s="11" customFormat="1" ht="13.5">
      <c r="B110" s="194"/>
      <c r="C110" s="195"/>
      <c r="D110" s="196" t="s">
        <v>161</v>
      </c>
      <c r="E110" s="197" t="s">
        <v>19</v>
      </c>
      <c r="F110" s="198" t="s">
        <v>167</v>
      </c>
      <c r="G110" s="195"/>
      <c r="H110" s="199">
        <v>14.035</v>
      </c>
      <c r="I110" s="200"/>
      <c r="J110" s="195"/>
      <c r="K110" s="195"/>
      <c r="L110" s="201"/>
      <c r="M110" s="202"/>
      <c r="N110" s="203"/>
      <c r="O110" s="203"/>
      <c r="P110" s="203"/>
      <c r="Q110" s="203"/>
      <c r="R110" s="203"/>
      <c r="S110" s="203"/>
      <c r="T110" s="204"/>
      <c r="AT110" s="205" t="s">
        <v>161</v>
      </c>
      <c r="AU110" s="205" t="s">
        <v>80</v>
      </c>
      <c r="AV110" s="11" t="s">
        <v>80</v>
      </c>
      <c r="AW110" s="11" t="s">
        <v>34</v>
      </c>
      <c r="AX110" s="11" t="s">
        <v>71</v>
      </c>
      <c r="AY110" s="205" t="s">
        <v>153</v>
      </c>
    </row>
    <row r="111" spans="2:51" s="11" customFormat="1" ht="13.5">
      <c r="B111" s="194"/>
      <c r="C111" s="195"/>
      <c r="D111" s="196" t="s">
        <v>161</v>
      </c>
      <c r="E111" s="197" t="s">
        <v>19</v>
      </c>
      <c r="F111" s="198" t="s">
        <v>168</v>
      </c>
      <c r="G111" s="195"/>
      <c r="H111" s="199">
        <v>2.852</v>
      </c>
      <c r="I111" s="200"/>
      <c r="J111" s="195"/>
      <c r="K111" s="195"/>
      <c r="L111" s="201"/>
      <c r="M111" s="202"/>
      <c r="N111" s="203"/>
      <c r="O111" s="203"/>
      <c r="P111" s="203"/>
      <c r="Q111" s="203"/>
      <c r="R111" s="203"/>
      <c r="S111" s="203"/>
      <c r="T111" s="204"/>
      <c r="AT111" s="205" t="s">
        <v>161</v>
      </c>
      <c r="AU111" s="205" t="s">
        <v>80</v>
      </c>
      <c r="AV111" s="11" t="s">
        <v>80</v>
      </c>
      <c r="AW111" s="11" t="s">
        <v>34</v>
      </c>
      <c r="AX111" s="11" t="s">
        <v>71</v>
      </c>
      <c r="AY111" s="205" t="s">
        <v>153</v>
      </c>
    </row>
    <row r="112" spans="2:51" s="12" customFormat="1" ht="13.5">
      <c r="B112" s="206"/>
      <c r="C112" s="207"/>
      <c r="D112" s="208" t="s">
        <v>161</v>
      </c>
      <c r="E112" s="209" t="s">
        <v>19</v>
      </c>
      <c r="F112" s="210" t="s">
        <v>163</v>
      </c>
      <c r="G112" s="207"/>
      <c r="H112" s="211">
        <v>16.887</v>
      </c>
      <c r="I112" s="212"/>
      <c r="J112" s="207"/>
      <c r="K112" s="207"/>
      <c r="L112" s="213"/>
      <c r="M112" s="214"/>
      <c r="N112" s="215"/>
      <c r="O112" s="215"/>
      <c r="P112" s="215"/>
      <c r="Q112" s="215"/>
      <c r="R112" s="215"/>
      <c r="S112" s="215"/>
      <c r="T112" s="216"/>
      <c r="AT112" s="217" t="s">
        <v>161</v>
      </c>
      <c r="AU112" s="217" t="s">
        <v>80</v>
      </c>
      <c r="AV112" s="12" t="s">
        <v>160</v>
      </c>
      <c r="AW112" s="12" t="s">
        <v>34</v>
      </c>
      <c r="AX112" s="12" t="s">
        <v>78</v>
      </c>
      <c r="AY112" s="217" t="s">
        <v>153</v>
      </c>
    </row>
    <row r="113" spans="2:65" s="1" customFormat="1" ht="22.5" customHeight="1">
      <c r="B113" s="34"/>
      <c r="C113" s="182" t="s">
        <v>169</v>
      </c>
      <c r="D113" s="182" t="s">
        <v>155</v>
      </c>
      <c r="E113" s="183" t="s">
        <v>170</v>
      </c>
      <c r="F113" s="184" t="s">
        <v>171</v>
      </c>
      <c r="G113" s="185" t="s">
        <v>158</v>
      </c>
      <c r="H113" s="186">
        <v>21.357</v>
      </c>
      <c r="I113" s="187"/>
      <c r="J113" s="188">
        <f>ROUND(I113*H113,2)</f>
        <v>0</v>
      </c>
      <c r="K113" s="184" t="s">
        <v>159</v>
      </c>
      <c r="L113" s="54"/>
      <c r="M113" s="189" t="s">
        <v>19</v>
      </c>
      <c r="N113" s="190" t="s">
        <v>42</v>
      </c>
      <c r="O113" s="35"/>
      <c r="P113" s="191">
        <f>O113*H113</f>
        <v>0</v>
      </c>
      <c r="Q113" s="191">
        <v>0</v>
      </c>
      <c r="R113" s="191">
        <f>Q113*H113</f>
        <v>0</v>
      </c>
      <c r="S113" s="191">
        <v>0</v>
      </c>
      <c r="T113" s="192">
        <f>S113*H113</f>
        <v>0</v>
      </c>
      <c r="AR113" s="17" t="s">
        <v>160</v>
      </c>
      <c r="AT113" s="17" t="s">
        <v>155</v>
      </c>
      <c r="AU113" s="17" t="s">
        <v>80</v>
      </c>
      <c r="AY113" s="17" t="s">
        <v>153</v>
      </c>
      <c r="BE113" s="193">
        <f>IF(N113="základní",J113,0)</f>
        <v>0</v>
      </c>
      <c r="BF113" s="193">
        <f>IF(N113="snížená",J113,0)</f>
        <v>0</v>
      </c>
      <c r="BG113" s="193">
        <f>IF(N113="zákl. přenesená",J113,0)</f>
        <v>0</v>
      </c>
      <c r="BH113" s="193">
        <f>IF(N113="sníž. přenesená",J113,0)</f>
        <v>0</v>
      </c>
      <c r="BI113" s="193">
        <f>IF(N113="nulová",J113,0)</f>
        <v>0</v>
      </c>
      <c r="BJ113" s="17" t="s">
        <v>78</v>
      </c>
      <c r="BK113" s="193">
        <f>ROUND(I113*H113,2)</f>
        <v>0</v>
      </c>
      <c r="BL113" s="17" t="s">
        <v>160</v>
      </c>
      <c r="BM113" s="17" t="s">
        <v>169</v>
      </c>
    </row>
    <row r="114" spans="2:51" s="11" customFormat="1" ht="13.5">
      <c r="B114" s="194"/>
      <c r="C114" s="195"/>
      <c r="D114" s="196" t="s">
        <v>161</v>
      </c>
      <c r="E114" s="197" t="s">
        <v>19</v>
      </c>
      <c r="F114" s="198" t="s">
        <v>172</v>
      </c>
      <c r="G114" s="195"/>
      <c r="H114" s="199">
        <v>21.357</v>
      </c>
      <c r="I114" s="200"/>
      <c r="J114" s="195"/>
      <c r="K114" s="195"/>
      <c r="L114" s="201"/>
      <c r="M114" s="202"/>
      <c r="N114" s="203"/>
      <c r="O114" s="203"/>
      <c r="P114" s="203"/>
      <c r="Q114" s="203"/>
      <c r="R114" s="203"/>
      <c r="S114" s="203"/>
      <c r="T114" s="204"/>
      <c r="AT114" s="205" t="s">
        <v>161</v>
      </c>
      <c r="AU114" s="205" t="s">
        <v>80</v>
      </c>
      <c r="AV114" s="11" t="s">
        <v>80</v>
      </c>
      <c r="AW114" s="11" t="s">
        <v>34</v>
      </c>
      <c r="AX114" s="11" t="s">
        <v>71</v>
      </c>
      <c r="AY114" s="205" t="s">
        <v>153</v>
      </c>
    </row>
    <row r="115" spans="2:51" s="12" customFormat="1" ht="13.5">
      <c r="B115" s="206"/>
      <c r="C115" s="207"/>
      <c r="D115" s="208" t="s">
        <v>161</v>
      </c>
      <c r="E115" s="209" t="s">
        <v>19</v>
      </c>
      <c r="F115" s="210" t="s">
        <v>163</v>
      </c>
      <c r="G115" s="207"/>
      <c r="H115" s="211">
        <v>21.357</v>
      </c>
      <c r="I115" s="212"/>
      <c r="J115" s="207"/>
      <c r="K115" s="207"/>
      <c r="L115" s="213"/>
      <c r="M115" s="214"/>
      <c r="N115" s="215"/>
      <c r="O115" s="215"/>
      <c r="P115" s="215"/>
      <c r="Q115" s="215"/>
      <c r="R115" s="215"/>
      <c r="S115" s="215"/>
      <c r="T115" s="216"/>
      <c r="AT115" s="217" t="s">
        <v>161</v>
      </c>
      <c r="AU115" s="217" t="s">
        <v>80</v>
      </c>
      <c r="AV115" s="12" t="s">
        <v>160</v>
      </c>
      <c r="AW115" s="12" t="s">
        <v>34</v>
      </c>
      <c r="AX115" s="12" t="s">
        <v>78</v>
      </c>
      <c r="AY115" s="217" t="s">
        <v>153</v>
      </c>
    </row>
    <row r="116" spans="2:65" s="1" customFormat="1" ht="22.5" customHeight="1">
      <c r="B116" s="34"/>
      <c r="C116" s="182" t="s">
        <v>160</v>
      </c>
      <c r="D116" s="182" t="s">
        <v>155</v>
      </c>
      <c r="E116" s="183" t="s">
        <v>173</v>
      </c>
      <c r="F116" s="184" t="s">
        <v>174</v>
      </c>
      <c r="G116" s="185" t="s">
        <v>158</v>
      </c>
      <c r="H116" s="186">
        <v>21.357</v>
      </c>
      <c r="I116" s="187"/>
      <c r="J116" s="188">
        <f>ROUND(I116*H116,2)</f>
        <v>0</v>
      </c>
      <c r="K116" s="184" t="s">
        <v>159</v>
      </c>
      <c r="L116" s="54"/>
      <c r="M116" s="189" t="s">
        <v>19</v>
      </c>
      <c r="N116" s="190" t="s">
        <v>42</v>
      </c>
      <c r="O116" s="35"/>
      <c r="P116" s="191">
        <f>O116*H116</f>
        <v>0</v>
      </c>
      <c r="Q116" s="191">
        <v>0</v>
      </c>
      <c r="R116" s="191">
        <f>Q116*H116</f>
        <v>0</v>
      </c>
      <c r="S116" s="191">
        <v>0</v>
      </c>
      <c r="T116" s="192">
        <f>S116*H116</f>
        <v>0</v>
      </c>
      <c r="AR116" s="17" t="s">
        <v>160</v>
      </c>
      <c r="AT116" s="17" t="s">
        <v>155</v>
      </c>
      <c r="AU116" s="17" t="s">
        <v>80</v>
      </c>
      <c r="AY116" s="17" t="s">
        <v>153</v>
      </c>
      <c r="BE116" s="193">
        <f>IF(N116="základní",J116,0)</f>
        <v>0</v>
      </c>
      <c r="BF116" s="193">
        <f>IF(N116="snížená",J116,0)</f>
        <v>0</v>
      </c>
      <c r="BG116" s="193">
        <f>IF(N116="zákl. přenesená",J116,0)</f>
        <v>0</v>
      </c>
      <c r="BH116" s="193">
        <f>IF(N116="sníž. přenesená",J116,0)</f>
        <v>0</v>
      </c>
      <c r="BI116" s="193">
        <f>IF(N116="nulová",J116,0)</f>
        <v>0</v>
      </c>
      <c r="BJ116" s="17" t="s">
        <v>78</v>
      </c>
      <c r="BK116" s="193">
        <f>ROUND(I116*H116,2)</f>
        <v>0</v>
      </c>
      <c r="BL116" s="17" t="s">
        <v>160</v>
      </c>
      <c r="BM116" s="17" t="s">
        <v>160</v>
      </c>
    </row>
    <row r="117" spans="2:65" s="1" customFormat="1" ht="22.5" customHeight="1">
      <c r="B117" s="34"/>
      <c r="C117" s="182" t="s">
        <v>175</v>
      </c>
      <c r="D117" s="182" t="s">
        <v>155</v>
      </c>
      <c r="E117" s="183" t="s">
        <v>176</v>
      </c>
      <c r="F117" s="184" t="s">
        <v>177</v>
      </c>
      <c r="G117" s="185" t="s">
        <v>178</v>
      </c>
      <c r="H117" s="186">
        <v>34.171</v>
      </c>
      <c r="I117" s="187"/>
      <c r="J117" s="188">
        <f>ROUND(I117*H117,2)</f>
        <v>0</v>
      </c>
      <c r="K117" s="184" t="s">
        <v>159</v>
      </c>
      <c r="L117" s="54"/>
      <c r="M117" s="189" t="s">
        <v>19</v>
      </c>
      <c r="N117" s="190" t="s">
        <v>42</v>
      </c>
      <c r="O117" s="35"/>
      <c r="P117" s="191">
        <f>O117*H117</f>
        <v>0</v>
      </c>
      <c r="Q117" s="191">
        <v>0</v>
      </c>
      <c r="R117" s="191">
        <f>Q117*H117</f>
        <v>0</v>
      </c>
      <c r="S117" s="191">
        <v>0</v>
      </c>
      <c r="T117" s="192">
        <f>S117*H117</f>
        <v>0</v>
      </c>
      <c r="AR117" s="17" t="s">
        <v>160</v>
      </c>
      <c r="AT117" s="17" t="s">
        <v>155</v>
      </c>
      <c r="AU117" s="17" t="s">
        <v>80</v>
      </c>
      <c r="AY117" s="17" t="s">
        <v>153</v>
      </c>
      <c r="BE117" s="193">
        <f>IF(N117="základní",J117,0)</f>
        <v>0</v>
      </c>
      <c r="BF117" s="193">
        <f>IF(N117="snížená",J117,0)</f>
        <v>0</v>
      </c>
      <c r="BG117" s="193">
        <f>IF(N117="zákl. přenesená",J117,0)</f>
        <v>0</v>
      </c>
      <c r="BH117" s="193">
        <f>IF(N117="sníž. přenesená",J117,0)</f>
        <v>0</v>
      </c>
      <c r="BI117" s="193">
        <f>IF(N117="nulová",J117,0)</f>
        <v>0</v>
      </c>
      <c r="BJ117" s="17" t="s">
        <v>78</v>
      </c>
      <c r="BK117" s="193">
        <f>ROUND(I117*H117,2)</f>
        <v>0</v>
      </c>
      <c r="BL117" s="17" t="s">
        <v>160</v>
      </c>
      <c r="BM117" s="17" t="s">
        <v>175</v>
      </c>
    </row>
    <row r="118" spans="2:51" s="11" customFormat="1" ht="13.5">
      <c r="B118" s="194"/>
      <c r="C118" s="195"/>
      <c r="D118" s="196" t="s">
        <v>161</v>
      </c>
      <c r="E118" s="197" t="s">
        <v>19</v>
      </c>
      <c r="F118" s="198" t="s">
        <v>179</v>
      </c>
      <c r="G118" s="195"/>
      <c r="H118" s="199">
        <v>34.171</v>
      </c>
      <c r="I118" s="200"/>
      <c r="J118" s="195"/>
      <c r="K118" s="195"/>
      <c r="L118" s="201"/>
      <c r="M118" s="202"/>
      <c r="N118" s="203"/>
      <c r="O118" s="203"/>
      <c r="P118" s="203"/>
      <c r="Q118" s="203"/>
      <c r="R118" s="203"/>
      <c r="S118" s="203"/>
      <c r="T118" s="204"/>
      <c r="AT118" s="205" t="s">
        <v>161</v>
      </c>
      <c r="AU118" s="205" t="s">
        <v>80</v>
      </c>
      <c r="AV118" s="11" t="s">
        <v>80</v>
      </c>
      <c r="AW118" s="11" t="s">
        <v>34</v>
      </c>
      <c r="AX118" s="11" t="s">
        <v>71</v>
      </c>
      <c r="AY118" s="205" t="s">
        <v>153</v>
      </c>
    </row>
    <row r="119" spans="2:51" s="12" customFormat="1" ht="13.5">
      <c r="B119" s="206"/>
      <c r="C119" s="207"/>
      <c r="D119" s="208" t="s">
        <v>161</v>
      </c>
      <c r="E119" s="209" t="s">
        <v>19</v>
      </c>
      <c r="F119" s="210" t="s">
        <v>163</v>
      </c>
      <c r="G119" s="207"/>
      <c r="H119" s="211">
        <v>34.171</v>
      </c>
      <c r="I119" s="212"/>
      <c r="J119" s="207"/>
      <c r="K119" s="207"/>
      <c r="L119" s="213"/>
      <c r="M119" s="214"/>
      <c r="N119" s="215"/>
      <c r="O119" s="215"/>
      <c r="P119" s="215"/>
      <c r="Q119" s="215"/>
      <c r="R119" s="215"/>
      <c r="S119" s="215"/>
      <c r="T119" s="216"/>
      <c r="AT119" s="217" t="s">
        <v>161</v>
      </c>
      <c r="AU119" s="217" t="s">
        <v>80</v>
      </c>
      <c r="AV119" s="12" t="s">
        <v>160</v>
      </c>
      <c r="AW119" s="12" t="s">
        <v>34</v>
      </c>
      <c r="AX119" s="12" t="s">
        <v>78</v>
      </c>
      <c r="AY119" s="217" t="s">
        <v>153</v>
      </c>
    </row>
    <row r="120" spans="2:65" s="1" customFormat="1" ht="22.5" customHeight="1">
      <c r="B120" s="34"/>
      <c r="C120" s="182" t="s">
        <v>180</v>
      </c>
      <c r="D120" s="182" t="s">
        <v>155</v>
      </c>
      <c r="E120" s="183" t="s">
        <v>181</v>
      </c>
      <c r="F120" s="184" t="s">
        <v>182</v>
      </c>
      <c r="G120" s="185" t="s">
        <v>158</v>
      </c>
      <c r="H120" s="186">
        <v>2</v>
      </c>
      <c r="I120" s="187"/>
      <c r="J120" s="188">
        <f>ROUND(I120*H120,2)</f>
        <v>0</v>
      </c>
      <c r="K120" s="184" t="s">
        <v>159</v>
      </c>
      <c r="L120" s="54"/>
      <c r="M120" s="189" t="s">
        <v>19</v>
      </c>
      <c r="N120" s="190" t="s">
        <v>42</v>
      </c>
      <c r="O120" s="35"/>
      <c r="P120" s="191">
        <f>O120*H120</f>
        <v>0</v>
      </c>
      <c r="Q120" s="191">
        <v>0</v>
      </c>
      <c r="R120" s="191">
        <f>Q120*H120</f>
        <v>0</v>
      </c>
      <c r="S120" s="191">
        <v>0</v>
      </c>
      <c r="T120" s="192">
        <f>S120*H120</f>
        <v>0</v>
      </c>
      <c r="AR120" s="17" t="s">
        <v>160</v>
      </c>
      <c r="AT120" s="17" t="s">
        <v>155</v>
      </c>
      <c r="AU120" s="17" t="s">
        <v>80</v>
      </c>
      <c r="AY120" s="17" t="s">
        <v>153</v>
      </c>
      <c r="BE120" s="193">
        <f>IF(N120="základní",J120,0)</f>
        <v>0</v>
      </c>
      <c r="BF120" s="193">
        <f>IF(N120="snížená",J120,0)</f>
        <v>0</v>
      </c>
      <c r="BG120" s="193">
        <f>IF(N120="zákl. přenesená",J120,0)</f>
        <v>0</v>
      </c>
      <c r="BH120" s="193">
        <f>IF(N120="sníž. přenesená",J120,0)</f>
        <v>0</v>
      </c>
      <c r="BI120" s="193">
        <f>IF(N120="nulová",J120,0)</f>
        <v>0</v>
      </c>
      <c r="BJ120" s="17" t="s">
        <v>78</v>
      </c>
      <c r="BK120" s="193">
        <f>ROUND(I120*H120,2)</f>
        <v>0</v>
      </c>
      <c r="BL120" s="17" t="s">
        <v>160</v>
      </c>
      <c r="BM120" s="17" t="s">
        <v>180</v>
      </c>
    </row>
    <row r="121" spans="2:65" s="1" customFormat="1" ht="31.5" customHeight="1">
      <c r="B121" s="34"/>
      <c r="C121" s="229" t="s">
        <v>183</v>
      </c>
      <c r="D121" s="229" t="s">
        <v>184</v>
      </c>
      <c r="E121" s="230" t="s">
        <v>185</v>
      </c>
      <c r="F121" s="231" t="s">
        <v>186</v>
      </c>
      <c r="G121" s="232" t="s">
        <v>178</v>
      </c>
      <c r="H121" s="233">
        <v>3.667</v>
      </c>
      <c r="I121" s="234"/>
      <c r="J121" s="235">
        <f>ROUND(I121*H121,2)</f>
        <v>0</v>
      </c>
      <c r="K121" s="231" t="s">
        <v>187</v>
      </c>
      <c r="L121" s="236"/>
      <c r="M121" s="237" t="s">
        <v>19</v>
      </c>
      <c r="N121" s="238" t="s">
        <v>42</v>
      </c>
      <c r="O121" s="35"/>
      <c r="P121" s="191">
        <f>O121*H121</f>
        <v>0</v>
      </c>
      <c r="Q121" s="191">
        <v>1</v>
      </c>
      <c r="R121" s="191">
        <f>Q121*H121</f>
        <v>3.667</v>
      </c>
      <c r="S121" s="191">
        <v>0</v>
      </c>
      <c r="T121" s="192">
        <f>S121*H121</f>
        <v>0</v>
      </c>
      <c r="AR121" s="17" t="s">
        <v>188</v>
      </c>
      <c r="AT121" s="17" t="s">
        <v>184</v>
      </c>
      <c r="AU121" s="17" t="s">
        <v>80</v>
      </c>
      <c r="AY121" s="17" t="s">
        <v>153</v>
      </c>
      <c r="BE121" s="193">
        <f>IF(N121="základní",J121,0)</f>
        <v>0</v>
      </c>
      <c r="BF121" s="193">
        <f>IF(N121="snížená",J121,0)</f>
        <v>0</v>
      </c>
      <c r="BG121" s="193">
        <f>IF(N121="zákl. přenesená",J121,0)</f>
        <v>0</v>
      </c>
      <c r="BH121" s="193">
        <f>IF(N121="sníž. přenesená",J121,0)</f>
        <v>0</v>
      </c>
      <c r="BI121" s="193">
        <f>IF(N121="nulová",J121,0)</f>
        <v>0</v>
      </c>
      <c r="BJ121" s="17" t="s">
        <v>78</v>
      </c>
      <c r="BK121" s="193">
        <f>ROUND(I121*H121,2)</f>
        <v>0</v>
      </c>
      <c r="BL121" s="17" t="s">
        <v>160</v>
      </c>
      <c r="BM121" s="17" t="s">
        <v>189</v>
      </c>
    </row>
    <row r="122" spans="2:51" s="11" customFormat="1" ht="13.5">
      <c r="B122" s="194"/>
      <c r="C122" s="195"/>
      <c r="D122" s="196" t="s">
        <v>161</v>
      </c>
      <c r="E122" s="197" t="s">
        <v>19</v>
      </c>
      <c r="F122" s="198" t="s">
        <v>190</v>
      </c>
      <c r="G122" s="195"/>
      <c r="H122" s="199">
        <v>3.667</v>
      </c>
      <c r="I122" s="200"/>
      <c r="J122" s="195"/>
      <c r="K122" s="195"/>
      <c r="L122" s="201"/>
      <c r="M122" s="202"/>
      <c r="N122" s="203"/>
      <c r="O122" s="203"/>
      <c r="P122" s="203"/>
      <c r="Q122" s="203"/>
      <c r="R122" s="203"/>
      <c r="S122" s="203"/>
      <c r="T122" s="204"/>
      <c r="AT122" s="205" t="s">
        <v>161</v>
      </c>
      <c r="AU122" s="205" t="s">
        <v>80</v>
      </c>
      <c r="AV122" s="11" t="s">
        <v>80</v>
      </c>
      <c r="AW122" s="11" t="s">
        <v>34</v>
      </c>
      <c r="AX122" s="11" t="s">
        <v>78</v>
      </c>
      <c r="AY122" s="205" t="s">
        <v>153</v>
      </c>
    </row>
    <row r="123" spans="2:63" s="10" customFormat="1" ht="29.85" customHeight="1">
      <c r="B123" s="165"/>
      <c r="C123" s="166"/>
      <c r="D123" s="179" t="s">
        <v>70</v>
      </c>
      <c r="E123" s="180" t="s">
        <v>80</v>
      </c>
      <c r="F123" s="180" t="s">
        <v>191</v>
      </c>
      <c r="G123" s="166"/>
      <c r="H123" s="166"/>
      <c r="I123" s="169"/>
      <c r="J123" s="181">
        <f>BK123</f>
        <v>0</v>
      </c>
      <c r="K123" s="166"/>
      <c r="L123" s="171"/>
      <c r="M123" s="172"/>
      <c r="N123" s="173"/>
      <c r="O123" s="173"/>
      <c r="P123" s="174">
        <f>SUM(P124:P126)</f>
        <v>0</v>
      </c>
      <c r="Q123" s="173"/>
      <c r="R123" s="174">
        <f>SUM(R124:R126)</f>
        <v>4.863978951999999</v>
      </c>
      <c r="S123" s="173"/>
      <c r="T123" s="175">
        <f>SUM(T124:T126)</f>
        <v>0</v>
      </c>
      <c r="AR123" s="176" t="s">
        <v>78</v>
      </c>
      <c r="AT123" s="177" t="s">
        <v>70</v>
      </c>
      <c r="AU123" s="177" t="s">
        <v>78</v>
      </c>
      <c r="AY123" s="176" t="s">
        <v>153</v>
      </c>
      <c r="BK123" s="178">
        <f>SUM(BK124:BK126)</f>
        <v>0</v>
      </c>
    </row>
    <row r="124" spans="2:65" s="1" customFormat="1" ht="22.5" customHeight="1">
      <c r="B124" s="34"/>
      <c r="C124" s="182" t="s">
        <v>188</v>
      </c>
      <c r="D124" s="182" t="s">
        <v>155</v>
      </c>
      <c r="E124" s="183" t="s">
        <v>192</v>
      </c>
      <c r="F124" s="184" t="s">
        <v>193</v>
      </c>
      <c r="G124" s="185" t="s">
        <v>158</v>
      </c>
      <c r="H124" s="186">
        <v>1.918</v>
      </c>
      <c r="I124" s="187"/>
      <c r="J124" s="188">
        <f>ROUND(I124*H124,2)</f>
        <v>0</v>
      </c>
      <c r="K124" s="184" t="s">
        <v>159</v>
      </c>
      <c r="L124" s="54"/>
      <c r="M124" s="189" t="s">
        <v>19</v>
      </c>
      <c r="N124" s="190" t="s">
        <v>42</v>
      </c>
      <c r="O124" s="35"/>
      <c r="P124" s="191">
        <f>O124*H124</f>
        <v>0</v>
      </c>
      <c r="Q124" s="191">
        <v>2.535964</v>
      </c>
      <c r="R124" s="191">
        <f>Q124*H124</f>
        <v>4.863978951999999</v>
      </c>
      <c r="S124" s="191">
        <v>0</v>
      </c>
      <c r="T124" s="192">
        <f>S124*H124</f>
        <v>0</v>
      </c>
      <c r="AR124" s="17" t="s">
        <v>160</v>
      </c>
      <c r="AT124" s="17" t="s">
        <v>155</v>
      </c>
      <c r="AU124" s="17" t="s">
        <v>80</v>
      </c>
      <c r="AY124" s="17" t="s">
        <v>153</v>
      </c>
      <c r="BE124" s="193">
        <f>IF(N124="základní",J124,0)</f>
        <v>0</v>
      </c>
      <c r="BF124" s="193">
        <f>IF(N124="snížená",J124,0)</f>
        <v>0</v>
      </c>
      <c r="BG124" s="193">
        <f>IF(N124="zákl. přenesená",J124,0)</f>
        <v>0</v>
      </c>
      <c r="BH124" s="193">
        <f>IF(N124="sníž. přenesená",J124,0)</f>
        <v>0</v>
      </c>
      <c r="BI124" s="193">
        <f>IF(N124="nulová",J124,0)</f>
        <v>0</v>
      </c>
      <c r="BJ124" s="17" t="s">
        <v>78</v>
      </c>
      <c r="BK124" s="193">
        <f>ROUND(I124*H124,2)</f>
        <v>0</v>
      </c>
      <c r="BL124" s="17" t="s">
        <v>160</v>
      </c>
      <c r="BM124" s="17" t="s">
        <v>188</v>
      </c>
    </row>
    <row r="125" spans="2:51" s="11" customFormat="1" ht="13.5">
      <c r="B125" s="194"/>
      <c r="C125" s="195"/>
      <c r="D125" s="196" t="s">
        <v>161</v>
      </c>
      <c r="E125" s="197" t="s">
        <v>19</v>
      </c>
      <c r="F125" s="198" t="s">
        <v>194</v>
      </c>
      <c r="G125" s="195"/>
      <c r="H125" s="199">
        <v>1.918</v>
      </c>
      <c r="I125" s="200"/>
      <c r="J125" s="195"/>
      <c r="K125" s="195"/>
      <c r="L125" s="201"/>
      <c r="M125" s="202"/>
      <c r="N125" s="203"/>
      <c r="O125" s="203"/>
      <c r="P125" s="203"/>
      <c r="Q125" s="203"/>
      <c r="R125" s="203"/>
      <c r="S125" s="203"/>
      <c r="T125" s="204"/>
      <c r="AT125" s="205" t="s">
        <v>161</v>
      </c>
      <c r="AU125" s="205" t="s">
        <v>80</v>
      </c>
      <c r="AV125" s="11" t="s">
        <v>80</v>
      </c>
      <c r="AW125" s="11" t="s">
        <v>34</v>
      </c>
      <c r="AX125" s="11" t="s">
        <v>71</v>
      </c>
      <c r="AY125" s="205" t="s">
        <v>153</v>
      </c>
    </row>
    <row r="126" spans="2:51" s="12" customFormat="1" ht="13.5">
      <c r="B126" s="206"/>
      <c r="C126" s="207"/>
      <c r="D126" s="196" t="s">
        <v>161</v>
      </c>
      <c r="E126" s="239" t="s">
        <v>19</v>
      </c>
      <c r="F126" s="240" t="s">
        <v>163</v>
      </c>
      <c r="G126" s="207"/>
      <c r="H126" s="241">
        <v>1.918</v>
      </c>
      <c r="I126" s="212"/>
      <c r="J126" s="207"/>
      <c r="K126" s="207"/>
      <c r="L126" s="213"/>
      <c r="M126" s="214"/>
      <c r="N126" s="215"/>
      <c r="O126" s="215"/>
      <c r="P126" s="215"/>
      <c r="Q126" s="215"/>
      <c r="R126" s="215"/>
      <c r="S126" s="215"/>
      <c r="T126" s="216"/>
      <c r="AT126" s="217" t="s">
        <v>161</v>
      </c>
      <c r="AU126" s="217" t="s">
        <v>80</v>
      </c>
      <c r="AV126" s="12" t="s">
        <v>160</v>
      </c>
      <c r="AW126" s="12" t="s">
        <v>34</v>
      </c>
      <c r="AX126" s="12" t="s">
        <v>78</v>
      </c>
      <c r="AY126" s="217" t="s">
        <v>153</v>
      </c>
    </row>
    <row r="127" spans="2:63" s="10" customFormat="1" ht="29.85" customHeight="1">
      <c r="B127" s="165"/>
      <c r="C127" s="166"/>
      <c r="D127" s="179" t="s">
        <v>70</v>
      </c>
      <c r="E127" s="180" t="s">
        <v>169</v>
      </c>
      <c r="F127" s="180" t="s">
        <v>195</v>
      </c>
      <c r="G127" s="166"/>
      <c r="H127" s="166"/>
      <c r="I127" s="169"/>
      <c r="J127" s="181">
        <f>BK127</f>
        <v>0</v>
      </c>
      <c r="K127" s="166"/>
      <c r="L127" s="171"/>
      <c r="M127" s="172"/>
      <c r="N127" s="173"/>
      <c r="O127" s="173"/>
      <c r="P127" s="174">
        <f>SUM(P128:P176)</f>
        <v>0</v>
      </c>
      <c r="Q127" s="173"/>
      <c r="R127" s="174">
        <f>SUM(R128:R176)</f>
        <v>16.724794232</v>
      </c>
      <c r="S127" s="173"/>
      <c r="T127" s="175">
        <f>SUM(T128:T176)</f>
        <v>0</v>
      </c>
      <c r="AR127" s="176" t="s">
        <v>78</v>
      </c>
      <c r="AT127" s="177" t="s">
        <v>70</v>
      </c>
      <c r="AU127" s="177" t="s">
        <v>78</v>
      </c>
      <c r="AY127" s="176" t="s">
        <v>153</v>
      </c>
      <c r="BK127" s="178">
        <f>SUM(BK128:BK176)</f>
        <v>0</v>
      </c>
    </row>
    <row r="128" spans="2:65" s="1" customFormat="1" ht="22.5" customHeight="1">
      <c r="B128" s="34"/>
      <c r="C128" s="182" t="s">
        <v>196</v>
      </c>
      <c r="D128" s="182" t="s">
        <v>155</v>
      </c>
      <c r="E128" s="183" t="s">
        <v>197</v>
      </c>
      <c r="F128" s="184" t="s">
        <v>198</v>
      </c>
      <c r="G128" s="185" t="s">
        <v>158</v>
      </c>
      <c r="H128" s="186">
        <v>6.526</v>
      </c>
      <c r="I128" s="187"/>
      <c r="J128" s="188">
        <f>ROUND(I128*H128,2)</f>
        <v>0</v>
      </c>
      <c r="K128" s="184" t="s">
        <v>159</v>
      </c>
      <c r="L128" s="54"/>
      <c r="M128" s="189" t="s">
        <v>19</v>
      </c>
      <c r="N128" s="190" t="s">
        <v>42</v>
      </c>
      <c r="O128" s="35"/>
      <c r="P128" s="191">
        <f>O128*H128</f>
        <v>0</v>
      </c>
      <c r="Q128" s="191">
        <v>0.70068</v>
      </c>
      <c r="R128" s="191">
        <f>Q128*H128</f>
        <v>4.57263768</v>
      </c>
      <c r="S128" s="191">
        <v>0</v>
      </c>
      <c r="T128" s="192">
        <f>S128*H128</f>
        <v>0</v>
      </c>
      <c r="AR128" s="17" t="s">
        <v>160</v>
      </c>
      <c r="AT128" s="17" t="s">
        <v>155</v>
      </c>
      <c r="AU128" s="17" t="s">
        <v>80</v>
      </c>
      <c r="AY128" s="17" t="s">
        <v>153</v>
      </c>
      <c r="BE128" s="193">
        <f>IF(N128="základní",J128,0)</f>
        <v>0</v>
      </c>
      <c r="BF128" s="193">
        <f>IF(N128="snížená",J128,0)</f>
        <v>0</v>
      </c>
      <c r="BG128" s="193">
        <f>IF(N128="zákl. přenesená",J128,0)</f>
        <v>0</v>
      </c>
      <c r="BH128" s="193">
        <f>IF(N128="sníž. přenesená",J128,0)</f>
        <v>0</v>
      </c>
      <c r="BI128" s="193">
        <f>IF(N128="nulová",J128,0)</f>
        <v>0</v>
      </c>
      <c r="BJ128" s="17" t="s">
        <v>78</v>
      </c>
      <c r="BK128" s="193">
        <f>ROUND(I128*H128,2)</f>
        <v>0</v>
      </c>
      <c r="BL128" s="17" t="s">
        <v>160</v>
      </c>
      <c r="BM128" s="17" t="s">
        <v>196</v>
      </c>
    </row>
    <row r="129" spans="2:51" s="11" customFormat="1" ht="13.5">
      <c r="B129" s="194"/>
      <c r="C129" s="195"/>
      <c r="D129" s="196" t="s">
        <v>161</v>
      </c>
      <c r="E129" s="197" t="s">
        <v>19</v>
      </c>
      <c r="F129" s="198" t="s">
        <v>199</v>
      </c>
      <c r="G129" s="195"/>
      <c r="H129" s="199">
        <v>6.526</v>
      </c>
      <c r="I129" s="200"/>
      <c r="J129" s="195"/>
      <c r="K129" s="195"/>
      <c r="L129" s="201"/>
      <c r="M129" s="202"/>
      <c r="N129" s="203"/>
      <c r="O129" s="203"/>
      <c r="P129" s="203"/>
      <c r="Q129" s="203"/>
      <c r="R129" s="203"/>
      <c r="S129" s="203"/>
      <c r="T129" s="204"/>
      <c r="AT129" s="205" t="s">
        <v>161</v>
      </c>
      <c r="AU129" s="205" t="s">
        <v>80</v>
      </c>
      <c r="AV129" s="11" t="s">
        <v>80</v>
      </c>
      <c r="AW129" s="11" t="s">
        <v>34</v>
      </c>
      <c r="AX129" s="11" t="s">
        <v>71</v>
      </c>
      <c r="AY129" s="205" t="s">
        <v>153</v>
      </c>
    </row>
    <row r="130" spans="2:51" s="12" customFormat="1" ht="13.5">
      <c r="B130" s="206"/>
      <c r="C130" s="207"/>
      <c r="D130" s="208" t="s">
        <v>161</v>
      </c>
      <c r="E130" s="209" t="s">
        <v>19</v>
      </c>
      <c r="F130" s="210" t="s">
        <v>163</v>
      </c>
      <c r="G130" s="207"/>
      <c r="H130" s="211">
        <v>6.526</v>
      </c>
      <c r="I130" s="212"/>
      <c r="J130" s="207"/>
      <c r="K130" s="207"/>
      <c r="L130" s="213"/>
      <c r="M130" s="214"/>
      <c r="N130" s="215"/>
      <c r="O130" s="215"/>
      <c r="P130" s="215"/>
      <c r="Q130" s="215"/>
      <c r="R130" s="215"/>
      <c r="S130" s="215"/>
      <c r="T130" s="216"/>
      <c r="AT130" s="217" t="s">
        <v>161</v>
      </c>
      <c r="AU130" s="217" t="s">
        <v>80</v>
      </c>
      <c r="AV130" s="12" t="s">
        <v>160</v>
      </c>
      <c r="AW130" s="12" t="s">
        <v>34</v>
      </c>
      <c r="AX130" s="12" t="s">
        <v>78</v>
      </c>
      <c r="AY130" s="217" t="s">
        <v>153</v>
      </c>
    </row>
    <row r="131" spans="2:65" s="1" customFormat="1" ht="22.5" customHeight="1">
      <c r="B131" s="34"/>
      <c r="C131" s="182" t="s">
        <v>200</v>
      </c>
      <c r="D131" s="182" t="s">
        <v>155</v>
      </c>
      <c r="E131" s="183" t="s">
        <v>201</v>
      </c>
      <c r="F131" s="184" t="s">
        <v>202</v>
      </c>
      <c r="G131" s="185" t="s">
        <v>158</v>
      </c>
      <c r="H131" s="186">
        <v>0.304</v>
      </c>
      <c r="I131" s="187"/>
      <c r="J131" s="188">
        <f>ROUND(I131*H131,2)</f>
        <v>0</v>
      </c>
      <c r="K131" s="184" t="s">
        <v>159</v>
      </c>
      <c r="L131" s="54"/>
      <c r="M131" s="189" t="s">
        <v>19</v>
      </c>
      <c r="N131" s="190" t="s">
        <v>42</v>
      </c>
      <c r="O131" s="35"/>
      <c r="P131" s="191">
        <f>O131*H131</f>
        <v>0</v>
      </c>
      <c r="Q131" s="191">
        <v>0.702968</v>
      </c>
      <c r="R131" s="191">
        <f>Q131*H131</f>
        <v>0.213702272</v>
      </c>
      <c r="S131" s="191">
        <v>0</v>
      </c>
      <c r="T131" s="192">
        <f>S131*H131</f>
        <v>0</v>
      </c>
      <c r="AR131" s="17" t="s">
        <v>160</v>
      </c>
      <c r="AT131" s="17" t="s">
        <v>155</v>
      </c>
      <c r="AU131" s="17" t="s">
        <v>80</v>
      </c>
      <c r="AY131" s="17" t="s">
        <v>153</v>
      </c>
      <c r="BE131" s="193">
        <f>IF(N131="základní",J131,0)</f>
        <v>0</v>
      </c>
      <c r="BF131" s="193">
        <f>IF(N131="snížená",J131,0)</f>
        <v>0</v>
      </c>
      <c r="BG131" s="193">
        <f>IF(N131="zákl. přenesená",J131,0)</f>
        <v>0</v>
      </c>
      <c r="BH131" s="193">
        <f>IF(N131="sníž. přenesená",J131,0)</f>
        <v>0</v>
      </c>
      <c r="BI131" s="193">
        <f>IF(N131="nulová",J131,0)</f>
        <v>0</v>
      </c>
      <c r="BJ131" s="17" t="s">
        <v>78</v>
      </c>
      <c r="BK131" s="193">
        <f>ROUND(I131*H131,2)</f>
        <v>0</v>
      </c>
      <c r="BL131" s="17" t="s">
        <v>160</v>
      </c>
      <c r="BM131" s="17" t="s">
        <v>200</v>
      </c>
    </row>
    <row r="132" spans="2:51" s="11" customFormat="1" ht="13.5">
      <c r="B132" s="194"/>
      <c r="C132" s="195"/>
      <c r="D132" s="196" t="s">
        <v>161</v>
      </c>
      <c r="E132" s="197" t="s">
        <v>19</v>
      </c>
      <c r="F132" s="198" t="s">
        <v>203</v>
      </c>
      <c r="G132" s="195"/>
      <c r="H132" s="199">
        <v>0.304</v>
      </c>
      <c r="I132" s="200"/>
      <c r="J132" s="195"/>
      <c r="K132" s="195"/>
      <c r="L132" s="201"/>
      <c r="M132" s="202"/>
      <c r="N132" s="203"/>
      <c r="O132" s="203"/>
      <c r="P132" s="203"/>
      <c r="Q132" s="203"/>
      <c r="R132" s="203"/>
      <c r="S132" s="203"/>
      <c r="T132" s="204"/>
      <c r="AT132" s="205" t="s">
        <v>161</v>
      </c>
      <c r="AU132" s="205" t="s">
        <v>80</v>
      </c>
      <c r="AV132" s="11" t="s">
        <v>80</v>
      </c>
      <c r="AW132" s="11" t="s">
        <v>34</v>
      </c>
      <c r="AX132" s="11" t="s">
        <v>71</v>
      </c>
      <c r="AY132" s="205" t="s">
        <v>153</v>
      </c>
    </row>
    <row r="133" spans="2:51" s="12" customFormat="1" ht="13.5">
      <c r="B133" s="206"/>
      <c r="C133" s="207"/>
      <c r="D133" s="208" t="s">
        <v>161</v>
      </c>
      <c r="E133" s="209" t="s">
        <v>19</v>
      </c>
      <c r="F133" s="210" t="s">
        <v>163</v>
      </c>
      <c r="G133" s="207"/>
      <c r="H133" s="211">
        <v>0.304</v>
      </c>
      <c r="I133" s="212"/>
      <c r="J133" s="207"/>
      <c r="K133" s="207"/>
      <c r="L133" s="213"/>
      <c r="M133" s="214"/>
      <c r="N133" s="215"/>
      <c r="O133" s="215"/>
      <c r="P133" s="215"/>
      <c r="Q133" s="215"/>
      <c r="R133" s="215"/>
      <c r="S133" s="215"/>
      <c r="T133" s="216"/>
      <c r="AT133" s="217" t="s">
        <v>161</v>
      </c>
      <c r="AU133" s="217" t="s">
        <v>80</v>
      </c>
      <c r="AV133" s="12" t="s">
        <v>160</v>
      </c>
      <c r="AW133" s="12" t="s">
        <v>34</v>
      </c>
      <c r="AX133" s="12" t="s">
        <v>78</v>
      </c>
      <c r="AY133" s="217" t="s">
        <v>153</v>
      </c>
    </row>
    <row r="134" spans="2:65" s="1" customFormat="1" ht="31.5" customHeight="1">
      <c r="B134" s="34"/>
      <c r="C134" s="182" t="s">
        <v>204</v>
      </c>
      <c r="D134" s="182" t="s">
        <v>155</v>
      </c>
      <c r="E134" s="183" t="s">
        <v>205</v>
      </c>
      <c r="F134" s="184" t="s">
        <v>206</v>
      </c>
      <c r="G134" s="185" t="s">
        <v>207</v>
      </c>
      <c r="H134" s="186">
        <v>7</v>
      </c>
      <c r="I134" s="187"/>
      <c r="J134" s="188">
        <f>ROUND(I134*H134,2)</f>
        <v>0</v>
      </c>
      <c r="K134" s="184" t="s">
        <v>159</v>
      </c>
      <c r="L134" s="54"/>
      <c r="M134" s="189" t="s">
        <v>19</v>
      </c>
      <c r="N134" s="190" t="s">
        <v>42</v>
      </c>
      <c r="O134" s="35"/>
      <c r="P134" s="191">
        <f>O134*H134</f>
        <v>0</v>
      </c>
      <c r="Q134" s="191">
        <v>0.02684</v>
      </c>
      <c r="R134" s="191">
        <f>Q134*H134</f>
        <v>0.18788</v>
      </c>
      <c r="S134" s="191">
        <v>0</v>
      </c>
      <c r="T134" s="192">
        <f>S134*H134</f>
        <v>0</v>
      </c>
      <c r="AR134" s="17" t="s">
        <v>160</v>
      </c>
      <c r="AT134" s="17" t="s">
        <v>155</v>
      </c>
      <c r="AU134" s="17" t="s">
        <v>80</v>
      </c>
      <c r="AY134" s="17" t="s">
        <v>153</v>
      </c>
      <c r="BE134" s="193">
        <f>IF(N134="základní",J134,0)</f>
        <v>0</v>
      </c>
      <c r="BF134" s="193">
        <f>IF(N134="snížená",J134,0)</f>
        <v>0</v>
      </c>
      <c r="BG134" s="193">
        <f>IF(N134="zákl. přenesená",J134,0)</f>
        <v>0</v>
      </c>
      <c r="BH134" s="193">
        <f>IF(N134="sníž. přenesená",J134,0)</f>
        <v>0</v>
      </c>
      <c r="BI134" s="193">
        <f>IF(N134="nulová",J134,0)</f>
        <v>0</v>
      </c>
      <c r="BJ134" s="17" t="s">
        <v>78</v>
      </c>
      <c r="BK134" s="193">
        <f>ROUND(I134*H134,2)</f>
        <v>0</v>
      </c>
      <c r="BL134" s="17" t="s">
        <v>160</v>
      </c>
      <c r="BM134" s="17" t="s">
        <v>204</v>
      </c>
    </row>
    <row r="135" spans="2:51" s="11" customFormat="1" ht="13.5">
      <c r="B135" s="194"/>
      <c r="C135" s="195"/>
      <c r="D135" s="196" t="s">
        <v>161</v>
      </c>
      <c r="E135" s="197" t="s">
        <v>19</v>
      </c>
      <c r="F135" s="198" t="s">
        <v>208</v>
      </c>
      <c r="G135" s="195"/>
      <c r="H135" s="199">
        <v>7</v>
      </c>
      <c r="I135" s="200"/>
      <c r="J135" s="195"/>
      <c r="K135" s="195"/>
      <c r="L135" s="201"/>
      <c r="M135" s="202"/>
      <c r="N135" s="203"/>
      <c r="O135" s="203"/>
      <c r="P135" s="203"/>
      <c r="Q135" s="203"/>
      <c r="R135" s="203"/>
      <c r="S135" s="203"/>
      <c r="T135" s="204"/>
      <c r="AT135" s="205" t="s">
        <v>161</v>
      </c>
      <c r="AU135" s="205" t="s">
        <v>80</v>
      </c>
      <c r="AV135" s="11" t="s">
        <v>80</v>
      </c>
      <c r="AW135" s="11" t="s">
        <v>34</v>
      </c>
      <c r="AX135" s="11" t="s">
        <v>71</v>
      </c>
      <c r="AY135" s="205" t="s">
        <v>153</v>
      </c>
    </row>
    <row r="136" spans="2:51" s="12" customFormat="1" ht="13.5">
      <c r="B136" s="206"/>
      <c r="C136" s="207"/>
      <c r="D136" s="208" t="s">
        <v>161</v>
      </c>
      <c r="E136" s="209" t="s">
        <v>19</v>
      </c>
      <c r="F136" s="210" t="s">
        <v>163</v>
      </c>
      <c r="G136" s="207"/>
      <c r="H136" s="211">
        <v>7</v>
      </c>
      <c r="I136" s="212"/>
      <c r="J136" s="207"/>
      <c r="K136" s="207"/>
      <c r="L136" s="213"/>
      <c r="M136" s="214"/>
      <c r="N136" s="215"/>
      <c r="O136" s="215"/>
      <c r="P136" s="215"/>
      <c r="Q136" s="215"/>
      <c r="R136" s="215"/>
      <c r="S136" s="215"/>
      <c r="T136" s="216"/>
      <c r="AT136" s="217" t="s">
        <v>161</v>
      </c>
      <c r="AU136" s="217" t="s">
        <v>80</v>
      </c>
      <c r="AV136" s="12" t="s">
        <v>160</v>
      </c>
      <c r="AW136" s="12" t="s">
        <v>34</v>
      </c>
      <c r="AX136" s="12" t="s">
        <v>78</v>
      </c>
      <c r="AY136" s="217" t="s">
        <v>153</v>
      </c>
    </row>
    <row r="137" spans="2:65" s="1" customFormat="1" ht="22.5" customHeight="1">
      <c r="B137" s="34"/>
      <c r="C137" s="182" t="s">
        <v>209</v>
      </c>
      <c r="D137" s="182" t="s">
        <v>155</v>
      </c>
      <c r="E137" s="183" t="s">
        <v>210</v>
      </c>
      <c r="F137" s="184" t="s">
        <v>211</v>
      </c>
      <c r="G137" s="185" t="s">
        <v>158</v>
      </c>
      <c r="H137" s="186">
        <v>0.6</v>
      </c>
      <c r="I137" s="187"/>
      <c r="J137" s="188">
        <f>ROUND(I137*H137,2)</f>
        <v>0</v>
      </c>
      <c r="K137" s="184" t="s">
        <v>159</v>
      </c>
      <c r="L137" s="54"/>
      <c r="M137" s="189" t="s">
        <v>19</v>
      </c>
      <c r="N137" s="190" t="s">
        <v>42</v>
      </c>
      <c r="O137" s="35"/>
      <c r="P137" s="191">
        <f>O137*H137</f>
        <v>0</v>
      </c>
      <c r="Q137" s="191">
        <v>1.94302</v>
      </c>
      <c r="R137" s="191">
        <f>Q137*H137</f>
        <v>1.1658119999999998</v>
      </c>
      <c r="S137" s="191">
        <v>0</v>
      </c>
      <c r="T137" s="192">
        <f>S137*H137</f>
        <v>0</v>
      </c>
      <c r="AR137" s="17" t="s">
        <v>160</v>
      </c>
      <c r="AT137" s="17" t="s">
        <v>155</v>
      </c>
      <c r="AU137" s="17" t="s">
        <v>80</v>
      </c>
      <c r="AY137" s="17" t="s">
        <v>153</v>
      </c>
      <c r="BE137" s="193">
        <f>IF(N137="základní",J137,0)</f>
        <v>0</v>
      </c>
      <c r="BF137" s="193">
        <f>IF(N137="snížená",J137,0)</f>
        <v>0</v>
      </c>
      <c r="BG137" s="193">
        <f>IF(N137="zákl. přenesená",J137,0)</f>
        <v>0</v>
      </c>
      <c r="BH137" s="193">
        <f>IF(N137="sníž. přenesená",J137,0)</f>
        <v>0</v>
      </c>
      <c r="BI137" s="193">
        <f>IF(N137="nulová",J137,0)</f>
        <v>0</v>
      </c>
      <c r="BJ137" s="17" t="s">
        <v>78</v>
      </c>
      <c r="BK137" s="193">
        <f>ROUND(I137*H137,2)</f>
        <v>0</v>
      </c>
      <c r="BL137" s="17" t="s">
        <v>160</v>
      </c>
      <c r="BM137" s="17" t="s">
        <v>209</v>
      </c>
    </row>
    <row r="138" spans="2:65" s="1" customFormat="1" ht="22.5" customHeight="1">
      <c r="B138" s="34"/>
      <c r="C138" s="182" t="s">
        <v>212</v>
      </c>
      <c r="D138" s="182" t="s">
        <v>155</v>
      </c>
      <c r="E138" s="183" t="s">
        <v>213</v>
      </c>
      <c r="F138" s="184" t="s">
        <v>214</v>
      </c>
      <c r="G138" s="185" t="s">
        <v>178</v>
      </c>
      <c r="H138" s="186">
        <v>0.302</v>
      </c>
      <c r="I138" s="187"/>
      <c r="J138" s="188">
        <f>ROUND(I138*H138,2)</f>
        <v>0</v>
      </c>
      <c r="K138" s="184" t="s">
        <v>159</v>
      </c>
      <c r="L138" s="54"/>
      <c r="M138" s="189" t="s">
        <v>19</v>
      </c>
      <c r="N138" s="190" t="s">
        <v>42</v>
      </c>
      <c r="O138" s="35"/>
      <c r="P138" s="191">
        <f>O138*H138</f>
        <v>0</v>
      </c>
      <c r="Q138" s="191">
        <v>1.09</v>
      </c>
      <c r="R138" s="191">
        <f>Q138*H138</f>
        <v>0.32918000000000003</v>
      </c>
      <c r="S138" s="191">
        <v>0</v>
      </c>
      <c r="T138" s="192">
        <f>S138*H138</f>
        <v>0</v>
      </c>
      <c r="AR138" s="17" t="s">
        <v>160</v>
      </c>
      <c r="AT138" s="17" t="s">
        <v>155</v>
      </c>
      <c r="AU138" s="17" t="s">
        <v>80</v>
      </c>
      <c r="AY138" s="17" t="s">
        <v>153</v>
      </c>
      <c r="BE138" s="193">
        <f>IF(N138="základní",J138,0)</f>
        <v>0</v>
      </c>
      <c r="BF138" s="193">
        <f>IF(N138="snížená",J138,0)</f>
        <v>0</v>
      </c>
      <c r="BG138" s="193">
        <f>IF(N138="zákl. přenesená",J138,0)</f>
        <v>0</v>
      </c>
      <c r="BH138" s="193">
        <f>IF(N138="sníž. přenesená",J138,0)</f>
        <v>0</v>
      </c>
      <c r="BI138" s="193">
        <f>IF(N138="nulová",J138,0)</f>
        <v>0</v>
      </c>
      <c r="BJ138" s="17" t="s">
        <v>78</v>
      </c>
      <c r="BK138" s="193">
        <f>ROUND(I138*H138,2)</f>
        <v>0</v>
      </c>
      <c r="BL138" s="17" t="s">
        <v>160</v>
      </c>
      <c r="BM138" s="17" t="s">
        <v>212</v>
      </c>
    </row>
    <row r="139" spans="2:51" s="11" customFormat="1" ht="13.5">
      <c r="B139" s="194"/>
      <c r="C139" s="195"/>
      <c r="D139" s="196" t="s">
        <v>161</v>
      </c>
      <c r="E139" s="197" t="s">
        <v>19</v>
      </c>
      <c r="F139" s="198" t="s">
        <v>215</v>
      </c>
      <c r="G139" s="195"/>
      <c r="H139" s="199">
        <v>0.302</v>
      </c>
      <c r="I139" s="200"/>
      <c r="J139" s="195"/>
      <c r="K139" s="195"/>
      <c r="L139" s="201"/>
      <c r="M139" s="202"/>
      <c r="N139" s="203"/>
      <c r="O139" s="203"/>
      <c r="P139" s="203"/>
      <c r="Q139" s="203"/>
      <c r="R139" s="203"/>
      <c r="S139" s="203"/>
      <c r="T139" s="204"/>
      <c r="AT139" s="205" t="s">
        <v>161</v>
      </c>
      <c r="AU139" s="205" t="s">
        <v>80</v>
      </c>
      <c r="AV139" s="11" t="s">
        <v>80</v>
      </c>
      <c r="AW139" s="11" t="s">
        <v>34</v>
      </c>
      <c r="AX139" s="11" t="s">
        <v>71</v>
      </c>
      <c r="AY139" s="205" t="s">
        <v>153</v>
      </c>
    </row>
    <row r="140" spans="2:51" s="12" customFormat="1" ht="13.5">
      <c r="B140" s="206"/>
      <c r="C140" s="207"/>
      <c r="D140" s="208" t="s">
        <v>161</v>
      </c>
      <c r="E140" s="209" t="s">
        <v>19</v>
      </c>
      <c r="F140" s="210" t="s">
        <v>163</v>
      </c>
      <c r="G140" s="207"/>
      <c r="H140" s="211">
        <v>0.302</v>
      </c>
      <c r="I140" s="212"/>
      <c r="J140" s="207"/>
      <c r="K140" s="207"/>
      <c r="L140" s="213"/>
      <c r="M140" s="214"/>
      <c r="N140" s="215"/>
      <c r="O140" s="215"/>
      <c r="P140" s="215"/>
      <c r="Q140" s="215"/>
      <c r="R140" s="215"/>
      <c r="S140" s="215"/>
      <c r="T140" s="216"/>
      <c r="AT140" s="217" t="s">
        <v>161</v>
      </c>
      <c r="AU140" s="217" t="s">
        <v>80</v>
      </c>
      <c r="AV140" s="12" t="s">
        <v>160</v>
      </c>
      <c r="AW140" s="12" t="s">
        <v>34</v>
      </c>
      <c r="AX140" s="12" t="s">
        <v>78</v>
      </c>
      <c r="AY140" s="217" t="s">
        <v>153</v>
      </c>
    </row>
    <row r="141" spans="2:65" s="1" customFormat="1" ht="22.5" customHeight="1">
      <c r="B141" s="34"/>
      <c r="C141" s="182" t="s">
        <v>216</v>
      </c>
      <c r="D141" s="182" t="s">
        <v>155</v>
      </c>
      <c r="E141" s="183" t="s">
        <v>217</v>
      </c>
      <c r="F141" s="184" t="s">
        <v>218</v>
      </c>
      <c r="G141" s="185" t="s">
        <v>158</v>
      </c>
      <c r="H141" s="186">
        <v>0.477</v>
      </c>
      <c r="I141" s="187"/>
      <c r="J141" s="188">
        <f>ROUND(I141*H141,2)</f>
        <v>0</v>
      </c>
      <c r="K141" s="184" t="s">
        <v>159</v>
      </c>
      <c r="L141" s="54"/>
      <c r="M141" s="189" t="s">
        <v>19</v>
      </c>
      <c r="N141" s="190" t="s">
        <v>42</v>
      </c>
      <c r="O141" s="35"/>
      <c r="P141" s="191">
        <f>O141*H141</f>
        <v>0</v>
      </c>
      <c r="Q141" s="191">
        <v>1.89706</v>
      </c>
      <c r="R141" s="191">
        <f>Q141*H141</f>
        <v>0.90489762</v>
      </c>
      <c r="S141" s="191">
        <v>0</v>
      </c>
      <c r="T141" s="192">
        <f>S141*H141</f>
        <v>0</v>
      </c>
      <c r="AR141" s="17" t="s">
        <v>160</v>
      </c>
      <c r="AT141" s="17" t="s">
        <v>155</v>
      </c>
      <c r="AU141" s="17" t="s">
        <v>80</v>
      </c>
      <c r="AY141" s="17" t="s">
        <v>153</v>
      </c>
      <c r="BE141" s="193">
        <f>IF(N141="základní",J141,0)</f>
        <v>0</v>
      </c>
      <c r="BF141" s="193">
        <f>IF(N141="snížená",J141,0)</f>
        <v>0</v>
      </c>
      <c r="BG141" s="193">
        <f>IF(N141="zákl. přenesená",J141,0)</f>
        <v>0</v>
      </c>
      <c r="BH141" s="193">
        <f>IF(N141="sníž. přenesená",J141,0)</f>
        <v>0</v>
      </c>
      <c r="BI141" s="193">
        <f>IF(N141="nulová",J141,0)</f>
        <v>0</v>
      </c>
      <c r="BJ141" s="17" t="s">
        <v>78</v>
      </c>
      <c r="BK141" s="193">
        <f>ROUND(I141*H141,2)</f>
        <v>0</v>
      </c>
      <c r="BL141" s="17" t="s">
        <v>160</v>
      </c>
      <c r="BM141" s="17" t="s">
        <v>216</v>
      </c>
    </row>
    <row r="142" spans="2:51" s="13" customFormat="1" ht="13.5">
      <c r="B142" s="218"/>
      <c r="C142" s="219"/>
      <c r="D142" s="196" t="s">
        <v>161</v>
      </c>
      <c r="E142" s="220" t="s">
        <v>19</v>
      </c>
      <c r="F142" s="221" t="s">
        <v>166</v>
      </c>
      <c r="G142" s="219"/>
      <c r="H142" s="222" t="s">
        <v>19</v>
      </c>
      <c r="I142" s="223"/>
      <c r="J142" s="219"/>
      <c r="K142" s="219"/>
      <c r="L142" s="224"/>
      <c r="M142" s="225"/>
      <c r="N142" s="226"/>
      <c r="O142" s="226"/>
      <c r="P142" s="226"/>
      <c r="Q142" s="226"/>
      <c r="R142" s="226"/>
      <c r="S142" s="226"/>
      <c r="T142" s="227"/>
      <c r="AT142" s="228" t="s">
        <v>161</v>
      </c>
      <c r="AU142" s="228" t="s">
        <v>80</v>
      </c>
      <c r="AV142" s="13" t="s">
        <v>78</v>
      </c>
      <c r="AW142" s="13" t="s">
        <v>34</v>
      </c>
      <c r="AX142" s="13" t="s">
        <v>71</v>
      </c>
      <c r="AY142" s="228" t="s">
        <v>153</v>
      </c>
    </row>
    <row r="143" spans="2:51" s="11" customFormat="1" ht="13.5">
      <c r="B143" s="194"/>
      <c r="C143" s="195"/>
      <c r="D143" s="196" t="s">
        <v>161</v>
      </c>
      <c r="E143" s="197" t="s">
        <v>19</v>
      </c>
      <c r="F143" s="198" t="s">
        <v>219</v>
      </c>
      <c r="G143" s="195"/>
      <c r="H143" s="199">
        <v>0.216</v>
      </c>
      <c r="I143" s="200"/>
      <c r="J143" s="195"/>
      <c r="K143" s="195"/>
      <c r="L143" s="201"/>
      <c r="M143" s="202"/>
      <c r="N143" s="203"/>
      <c r="O143" s="203"/>
      <c r="P143" s="203"/>
      <c r="Q143" s="203"/>
      <c r="R143" s="203"/>
      <c r="S143" s="203"/>
      <c r="T143" s="204"/>
      <c r="AT143" s="205" t="s">
        <v>161</v>
      </c>
      <c r="AU143" s="205" t="s">
        <v>80</v>
      </c>
      <c r="AV143" s="11" t="s">
        <v>80</v>
      </c>
      <c r="AW143" s="11" t="s">
        <v>34</v>
      </c>
      <c r="AX143" s="11" t="s">
        <v>71</v>
      </c>
      <c r="AY143" s="205" t="s">
        <v>153</v>
      </c>
    </row>
    <row r="144" spans="2:51" s="13" customFormat="1" ht="13.5">
      <c r="B144" s="218"/>
      <c r="C144" s="219"/>
      <c r="D144" s="196" t="s">
        <v>161</v>
      </c>
      <c r="E144" s="220" t="s">
        <v>19</v>
      </c>
      <c r="F144" s="221" t="s">
        <v>220</v>
      </c>
      <c r="G144" s="219"/>
      <c r="H144" s="222" t="s">
        <v>19</v>
      </c>
      <c r="I144" s="223"/>
      <c r="J144" s="219"/>
      <c r="K144" s="219"/>
      <c r="L144" s="224"/>
      <c r="M144" s="225"/>
      <c r="N144" s="226"/>
      <c r="O144" s="226"/>
      <c r="P144" s="226"/>
      <c r="Q144" s="226"/>
      <c r="R144" s="226"/>
      <c r="S144" s="226"/>
      <c r="T144" s="227"/>
      <c r="AT144" s="228" t="s">
        <v>161</v>
      </c>
      <c r="AU144" s="228" t="s">
        <v>80</v>
      </c>
      <c r="AV144" s="13" t="s">
        <v>78</v>
      </c>
      <c r="AW144" s="13" t="s">
        <v>34</v>
      </c>
      <c r="AX144" s="13" t="s">
        <v>71</v>
      </c>
      <c r="AY144" s="228" t="s">
        <v>153</v>
      </c>
    </row>
    <row r="145" spans="2:51" s="11" customFormat="1" ht="13.5">
      <c r="B145" s="194"/>
      <c r="C145" s="195"/>
      <c r="D145" s="196" t="s">
        <v>161</v>
      </c>
      <c r="E145" s="197" t="s">
        <v>19</v>
      </c>
      <c r="F145" s="198" t="s">
        <v>221</v>
      </c>
      <c r="G145" s="195"/>
      <c r="H145" s="199">
        <v>0.261</v>
      </c>
      <c r="I145" s="200"/>
      <c r="J145" s="195"/>
      <c r="K145" s="195"/>
      <c r="L145" s="201"/>
      <c r="M145" s="202"/>
      <c r="N145" s="203"/>
      <c r="O145" s="203"/>
      <c r="P145" s="203"/>
      <c r="Q145" s="203"/>
      <c r="R145" s="203"/>
      <c r="S145" s="203"/>
      <c r="T145" s="204"/>
      <c r="AT145" s="205" t="s">
        <v>161</v>
      </c>
      <c r="AU145" s="205" t="s">
        <v>80</v>
      </c>
      <c r="AV145" s="11" t="s">
        <v>80</v>
      </c>
      <c r="AW145" s="11" t="s">
        <v>34</v>
      </c>
      <c r="AX145" s="11" t="s">
        <v>71</v>
      </c>
      <c r="AY145" s="205" t="s">
        <v>153</v>
      </c>
    </row>
    <row r="146" spans="2:51" s="12" customFormat="1" ht="13.5">
      <c r="B146" s="206"/>
      <c r="C146" s="207"/>
      <c r="D146" s="208" t="s">
        <v>161</v>
      </c>
      <c r="E146" s="209" t="s">
        <v>19</v>
      </c>
      <c r="F146" s="210" t="s">
        <v>163</v>
      </c>
      <c r="G146" s="207"/>
      <c r="H146" s="211">
        <v>0.477</v>
      </c>
      <c r="I146" s="212"/>
      <c r="J146" s="207"/>
      <c r="K146" s="207"/>
      <c r="L146" s="213"/>
      <c r="M146" s="214"/>
      <c r="N146" s="215"/>
      <c r="O146" s="215"/>
      <c r="P146" s="215"/>
      <c r="Q146" s="215"/>
      <c r="R146" s="215"/>
      <c r="S146" s="215"/>
      <c r="T146" s="216"/>
      <c r="AT146" s="217" t="s">
        <v>161</v>
      </c>
      <c r="AU146" s="217" t="s">
        <v>80</v>
      </c>
      <c r="AV146" s="12" t="s">
        <v>160</v>
      </c>
      <c r="AW146" s="12" t="s">
        <v>34</v>
      </c>
      <c r="AX146" s="12" t="s">
        <v>78</v>
      </c>
      <c r="AY146" s="217" t="s">
        <v>153</v>
      </c>
    </row>
    <row r="147" spans="2:65" s="1" customFormat="1" ht="22.5" customHeight="1">
      <c r="B147" s="34"/>
      <c r="C147" s="182" t="s">
        <v>8</v>
      </c>
      <c r="D147" s="182" t="s">
        <v>155</v>
      </c>
      <c r="E147" s="183" t="s">
        <v>222</v>
      </c>
      <c r="F147" s="184" t="s">
        <v>223</v>
      </c>
      <c r="G147" s="185" t="s">
        <v>224</v>
      </c>
      <c r="H147" s="186">
        <v>21.209</v>
      </c>
      <c r="I147" s="187"/>
      <c r="J147" s="188">
        <f>ROUND(I147*H147,2)</f>
        <v>0</v>
      </c>
      <c r="K147" s="184" t="s">
        <v>159</v>
      </c>
      <c r="L147" s="54"/>
      <c r="M147" s="189" t="s">
        <v>19</v>
      </c>
      <c r="N147" s="190" t="s">
        <v>42</v>
      </c>
      <c r="O147" s="35"/>
      <c r="P147" s="191">
        <f>O147*H147</f>
        <v>0</v>
      </c>
      <c r="Q147" s="191">
        <v>0.23458</v>
      </c>
      <c r="R147" s="191">
        <f>Q147*H147</f>
        <v>4.97520722</v>
      </c>
      <c r="S147" s="191">
        <v>0</v>
      </c>
      <c r="T147" s="192">
        <f>S147*H147</f>
        <v>0</v>
      </c>
      <c r="AR147" s="17" t="s">
        <v>160</v>
      </c>
      <c r="AT147" s="17" t="s">
        <v>155</v>
      </c>
      <c r="AU147" s="17" t="s">
        <v>80</v>
      </c>
      <c r="AY147" s="17" t="s">
        <v>153</v>
      </c>
      <c r="BE147" s="193">
        <f>IF(N147="základní",J147,0)</f>
        <v>0</v>
      </c>
      <c r="BF147" s="193">
        <f>IF(N147="snížená",J147,0)</f>
        <v>0</v>
      </c>
      <c r="BG147" s="193">
        <f>IF(N147="zákl. přenesená",J147,0)</f>
        <v>0</v>
      </c>
      <c r="BH147" s="193">
        <f>IF(N147="sníž. přenesená",J147,0)</f>
        <v>0</v>
      </c>
      <c r="BI147" s="193">
        <f>IF(N147="nulová",J147,0)</f>
        <v>0</v>
      </c>
      <c r="BJ147" s="17" t="s">
        <v>78</v>
      </c>
      <c r="BK147" s="193">
        <f>ROUND(I147*H147,2)</f>
        <v>0</v>
      </c>
      <c r="BL147" s="17" t="s">
        <v>160</v>
      </c>
      <c r="BM147" s="17" t="s">
        <v>8</v>
      </c>
    </row>
    <row r="148" spans="2:51" s="13" customFormat="1" ht="13.5">
      <c r="B148" s="218"/>
      <c r="C148" s="219"/>
      <c r="D148" s="196" t="s">
        <v>161</v>
      </c>
      <c r="E148" s="220" t="s">
        <v>19</v>
      </c>
      <c r="F148" s="221" t="s">
        <v>166</v>
      </c>
      <c r="G148" s="219"/>
      <c r="H148" s="222" t="s">
        <v>19</v>
      </c>
      <c r="I148" s="223"/>
      <c r="J148" s="219"/>
      <c r="K148" s="219"/>
      <c r="L148" s="224"/>
      <c r="M148" s="225"/>
      <c r="N148" s="226"/>
      <c r="O148" s="226"/>
      <c r="P148" s="226"/>
      <c r="Q148" s="226"/>
      <c r="R148" s="226"/>
      <c r="S148" s="226"/>
      <c r="T148" s="227"/>
      <c r="AT148" s="228" t="s">
        <v>161</v>
      </c>
      <c r="AU148" s="228" t="s">
        <v>80</v>
      </c>
      <c r="AV148" s="13" t="s">
        <v>78</v>
      </c>
      <c r="AW148" s="13" t="s">
        <v>34</v>
      </c>
      <c r="AX148" s="13" t="s">
        <v>71</v>
      </c>
      <c r="AY148" s="228" t="s">
        <v>153</v>
      </c>
    </row>
    <row r="149" spans="2:51" s="11" customFormat="1" ht="13.5">
      <c r="B149" s="194"/>
      <c r="C149" s="195"/>
      <c r="D149" s="196" t="s">
        <v>161</v>
      </c>
      <c r="E149" s="197" t="s">
        <v>19</v>
      </c>
      <c r="F149" s="198" t="s">
        <v>225</v>
      </c>
      <c r="G149" s="195"/>
      <c r="H149" s="199">
        <v>14.359</v>
      </c>
      <c r="I149" s="200"/>
      <c r="J149" s="195"/>
      <c r="K149" s="195"/>
      <c r="L149" s="201"/>
      <c r="M149" s="202"/>
      <c r="N149" s="203"/>
      <c r="O149" s="203"/>
      <c r="P149" s="203"/>
      <c r="Q149" s="203"/>
      <c r="R149" s="203"/>
      <c r="S149" s="203"/>
      <c r="T149" s="204"/>
      <c r="AT149" s="205" t="s">
        <v>161</v>
      </c>
      <c r="AU149" s="205" t="s">
        <v>80</v>
      </c>
      <c r="AV149" s="11" t="s">
        <v>80</v>
      </c>
      <c r="AW149" s="11" t="s">
        <v>34</v>
      </c>
      <c r="AX149" s="11" t="s">
        <v>71</v>
      </c>
      <c r="AY149" s="205" t="s">
        <v>153</v>
      </c>
    </row>
    <row r="150" spans="2:51" s="11" customFormat="1" ht="13.5">
      <c r="B150" s="194"/>
      <c r="C150" s="195"/>
      <c r="D150" s="196" t="s">
        <v>161</v>
      </c>
      <c r="E150" s="197" t="s">
        <v>19</v>
      </c>
      <c r="F150" s="198" t="s">
        <v>226</v>
      </c>
      <c r="G150" s="195"/>
      <c r="H150" s="199">
        <v>3.783</v>
      </c>
      <c r="I150" s="200"/>
      <c r="J150" s="195"/>
      <c r="K150" s="195"/>
      <c r="L150" s="201"/>
      <c r="M150" s="202"/>
      <c r="N150" s="203"/>
      <c r="O150" s="203"/>
      <c r="P150" s="203"/>
      <c r="Q150" s="203"/>
      <c r="R150" s="203"/>
      <c r="S150" s="203"/>
      <c r="T150" s="204"/>
      <c r="AT150" s="205" t="s">
        <v>161</v>
      </c>
      <c r="AU150" s="205" t="s">
        <v>80</v>
      </c>
      <c r="AV150" s="11" t="s">
        <v>80</v>
      </c>
      <c r="AW150" s="11" t="s">
        <v>34</v>
      </c>
      <c r="AX150" s="11" t="s">
        <v>71</v>
      </c>
      <c r="AY150" s="205" t="s">
        <v>153</v>
      </c>
    </row>
    <row r="151" spans="2:51" s="11" customFormat="1" ht="13.5">
      <c r="B151" s="194"/>
      <c r="C151" s="195"/>
      <c r="D151" s="196" t="s">
        <v>161</v>
      </c>
      <c r="E151" s="197" t="s">
        <v>19</v>
      </c>
      <c r="F151" s="198" t="s">
        <v>227</v>
      </c>
      <c r="G151" s="195"/>
      <c r="H151" s="199">
        <v>2.643</v>
      </c>
      <c r="I151" s="200"/>
      <c r="J151" s="195"/>
      <c r="K151" s="195"/>
      <c r="L151" s="201"/>
      <c r="M151" s="202"/>
      <c r="N151" s="203"/>
      <c r="O151" s="203"/>
      <c r="P151" s="203"/>
      <c r="Q151" s="203"/>
      <c r="R151" s="203"/>
      <c r="S151" s="203"/>
      <c r="T151" s="204"/>
      <c r="AT151" s="205" t="s">
        <v>161</v>
      </c>
      <c r="AU151" s="205" t="s">
        <v>80</v>
      </c>
      <c r="AV151" s="11" t="s">
        <v>80</v>
      </c>
      <c r="AW151" s="11" t="s">
        <v>34</v>
      </c>
      <c r="AX151" s="11" t="s">
        <v>71</v>
      </c>
      <c r="AY151" s="205" t="s">
        <v>153</v>
      </c>
    </row>
    <row r="152" spans="2:51" s="11" customFormat="1" ht="13.5">
      <c r="B152" s="194"/>
      <c r="C152" s="195"/>
      <c r="D152" s="196" t="s">
        <v>161</v>
      </c>
      <c r="E152" s="197" t="s">
        <v>19</v>
      </c>
      <c r="F152" s="198" t="s">
        <v>228</v>
      </c>
      <c r="G152" s="195"/>
      <c r="H152" s="199">
        <v>-1.576</v>
      </c>
      <c r="I152" s="200"/>
      <c r="J152" s="195"/>
      <c r="K152" s="195"/>
      <c r="L152" s="201"/>
      <c r="M152" s="202"/>
      <c r="N152" s="203"/>
      <c r="O152" s="203"/>
      <c r="P152" s="203"/>
      <c r="Q152" s="203"/>
      <c r="R152" s="203"/>
      <c r="S152" s="203"/>
      <c r="T152" s="204"/>
      <c r="AT152" s="205" t="s">
        <v>161</v>
      </c>
      <c r="AU152" s="205" t="s">
        <v>80</v>
      </c>
      <c r="AV152" s="11" t="s">
        <v>80</v>
      </c>
      <c r="AW152" s="11" t="s">
        <v>34</v>
      </c>
      <c r="AX152" s="11" t="s">
        <v>71</v>
      </c>
      <c r="AY152" s="205" t="s">
        <v>153</v>
      </c>
    </row>
    <row r="153" spans="2:51" s="11" customFormat="1" ht="13.5">
      <c r="B153" s="194"/>
      <c r="C153" s="195"/>
      <c r="D153" s="196" t="s">
        <v>161</v>
      </c>
      <c r="E153" s="197" t="s">
        <v>19</v>
      </c>
      <c r="F153" s="198" t="s">
        <v>229</v>
      </c>
      <c r="G153" s="195"/>
      <c r="H153" s="199">
        <v>2</v>
      </c>
      <c r="I153" s="200"/>
      <c r="J153" s="195"/>
      <c r="K153" s="195"/>
      <c r="L153" s="201"/>
      <c r="M153" s="202"/>
      <c r="N153" s="203"/>
      <c r="O153" s="203"/>
      <c r="P153" s="203"/>
      <c r="Q153" s="203"/>
      <c r="R153" s="203"/>
      <c r="S153" s="203"/>
      <c r="T153" s="204"/>
      <c r="AT153" s="205" t="s">
        <v>161</v>
      </c>
      <c r="AU153" s="205" t="s">
        <v>80</v>
      </c>
      <c r="AV153" s="11" t="s">
        <v>80</v>
      </c>
      <c r="AW153" s="11" t="s">
        <v>34</v>
      </c>
      <c r="AX153" s="11" t="s">
        <v>71</v>
      </c>
      <c r="AY153" s="205" t="s">
        <v>153</v>
      </c>
    </row>
    <row r="154" spans="2:51" s="12" customFormat="1" ht="13.5">
      <c r="B154" s="206"/>
      <c r="C154" s="207"/>
      <c r="D154" s="208" t="s">
        <v>161</v>
      </c>
      <c r="E154" s="209" t="s">
        <v>19</v>
      </c>
      <c r="F154" s="210" t="s">
        <v>163</v>
      </c>
      <c r="G154" s="207"/>
      <c r="H154" s="211">
        <v>21.209</v>
      </c>
      <c r="I154" s="212"/>
      <c r="J154" s="207"/>
      <c r="K154" s="207"/>
      <c r="L154" s="213"/>
      <c r="M154" s="214"/>
      <c r="N154" s="215"/>
      <c r="O154" s="215"/>
      <c r="P154" s="215"/>
      <c r="Q154" s="215"/>
      <c r="R154" s="215"/>
      <c r="S154" s="215"/>
      <c r="T154" s="216"/>
      <c r="AT154" s="217" t="s">
        <v>161</v>
      </c>
      <c r="AU154" s="217" t="s">
        <v>80</v>
      </c>
      <c r="AV154" s="12" t="s">
        <v>160</v>
      </c>
      <c r="AW154" s="12" t="s">
        <v>34</v>
      </c>
      <c r="AX154" s="12" t="s">
        <v>78</v>
      </c>
      <c r="AY154" s="217" t="s">
        <v>153</v>
      </c>
    </row>
    <row r="155" spans="2:65" s="1" customFormat="1" ht="31.5" customHeight="1">
      <c r="B155" s="34"/>
      <c r="C155" s="182" t="s">
        <v>230</v>
      </c>
      <c r="D155" s="182" t="s">
        <v>155</v>
      </c>
      <c r="E155" s="183" t="s">
        <v>231</v>
      </c>
      <c r="F155" s="184" t="s">
        <v>232</v>
      </c>
      <c r="G155" s="185" t="s">
        <v>224</v>
      </c>
      <c r="H155" s="186">
        <v>31.504</v>
      </c>
      <c r="I155" s="187"/>
      <c r="J155" s="188">
        <f>ROUND(I155*H155,2)</f>
        <v>0</v>
      </c>
      <c r="K155" s="184" t="s">
        <v>159</v>
      </c>
      <c r="L155" s="54"/>
      <c r="M155" s="189" t="s">
        <v>19</v>
      </c>
      <c r="N155" s="190" t="s">
        <v>42</v>
      </c>
      <c r="O155" s="35"/>
      <c r="P155" s="191">
        <f>O155*H155</f>
        <v>0</v>
      </c>
      <c r="Q155" s="191">
        <v>0.06982</v>
      </c>
      <c r="R155" s="191">
        <f>Q155*H155</f>
        <v>2.19960928</v>
      </c>
      <c r="S155" s="191">
        <v>0</v>
      </c>
      <c r="T155" s="192">
        <f>S155*H155</f>
        <v>0</v>
      </c>
      <c r="AR155" s="17" t="s">
        <v>160</v>
      </c>
      <c r="AT155" s="17" t="s">
        <v>155</v>
      </c>
      <c r="AU155" s="17" t="s">
        <v>80</v>
      </c>
      <c r="AY155" s="17" t="s">
        <v>153</v>
      </c>
      <c r="BE155" s="193">
        <f>IF(N155="základní",J155,0)</f>
        <v>0</v>
      </c>
      <c r="BF155" s="193">
        <f>IF(N155="snížená",J155,0)</f>
        <v>0</v>
      </c>
      <c r="BG155" s="193">
        <f>IF(N155="zákl. přenesená",J155,0)</f>
        <v>0</v>
      </c>
      <c r="BH155" s="193">
        <f>IF(N155="sníž. přenesená",J155,0)</f>
        <v>0</v>
      </c>
      <c r="BI155" s="193">
        <f>IF(N155="nulová",J155,0)</f>
        <v>0</v>
      </c>
      <c r="BJ155" s="17" t="s">
        <v>78</v>
      </c>
      <c r="BK155" s="193">
        <f>ROUND(I155*H155,2)</f>
        <v>0</v>
      </c>
      <c r="BL155" s="17" t="s">
        <v>160</v>
      </c>
      <c r="BM155" s="17" t="s">
        <v>230</v>
      </c>
    </row>
    <row r="156" spans="2:51" s="13" customFormat="1" ht="13.5">
      <c r="B156" s="218"/>
      <c r="C156" s="219"/>
      <c r="D156" s="196" t="s">
        <v>161</v>
      </c>
      <c r="E156" s="220" t="s">
        <v>19</v>
      </c>
      <c r="F156" s="221" t="s">
        <v>220</v>
      </c>
      <c r="G156" s="219"/>
      <c r="H156" s="222" t="s">
        <v>19</v>
      </c>
      <c r="I156" s="223"/>
      <c r="J156" s="219"/>
      <c r="K156" s="219"/>
      <c r="L156" s="224"/>
      <c r="M156" s="225"/>
      <c r="N156" s="226"/>
      <c r="O156" s="226"/>
      <c r="P156" s="226"/>
      <c r="Q156" s="226"/>
      <c r="R156" s="226"/>
      <c r="S156" s="226"/>
      <c r="T156" s="227"/>
      <c r="AT156" s="228" t="s">
        <v>161</v>
      </c>
      <c r="AU156" s="228" t="s">
        <v>80</v>
      </c>
      <c r="AV156" s="13" t="s">
        <v>78</v>
      </c>
      <c r="AW156" s="13" t="s">
        <v>34</v>
      </c>
      <c r="AX156" s="13" t="s">
        <v>71</v>
      </c>
      <c r="AY156" s="228" t="s">
        <v>153</v>
      </c>
    </row>
    <row r="157" spans="2:51" s="11" customFormat="1" ht="13.5">
      <c r="B157" s="194"/>
      <c r="C157" s="195"/>
      <c r="D157" s="196" t="s">
        <v>161</v>
      </c>
      <c r="E157" s="197" t="s">
        <v>19</v>
      </c>
      <c r="F157" s="198" t="s">
        <v>233</v>
      </c>
      <c r="G157" s="195"/>
      <c r="H157" s="199">
        <v>2.9</v>
      </c>
      <c r="I157" s="200"/>
      <c r="J157" s="195"/>
      <c r="K157" s="195"/>
      <c r="L157" s="201"/>
      <c r="M157" s="202"/>
      <c r="N157" s="203"/>
      <c r="O157" s="203"/>
      <c r="P157" s="203"/>
      <c r="Q157" s="203"/>
      <c r="R157" s="203"/>
      <c r="S157" s="203"/>
      <c r="T157" s="204"/>
      <c r="AT157" s="205" t="s">
        <v>161</v>
      </c>
      <c r="AU157" s="205" t="s">
        <v>80</v>
      </c>
      <c r="AV157" s="11" t="s">
        <v>80</v>
      </c>
      <c r="AW157" s="11" t="s">
        <v>34</v>
      </c>
      <c r="AX157" s="11" t="s">
        <v>71</v>
      </c>
      <c r="AY157" s="205" t="s">
        <v>153</v>
      </c>
    </row>
    <row r="158" spans="2:51" s="11" customFormat="1" ht="13.5">
      <c r="B158" s="194"/>
      <c r="C158" s="195"/>
      <c r="D158" s="196" t="s">
        <v>161</v>
      </c>
      <c r="E158" s="197" t="s">
        <v>19</v>
      </c>
      <c r="F158" s="198" t="s">
        <v>234</v>
      </c>
      <c r="G158" s="195"/>
      <c r="H158" s="199">
        <v>16.675</v>
      </c>
      <c r="I158" s="200"/>
      <c r="J158" s="195"/>
      <c r="K158" s="195"/>
      <c r="L158" s="201"/>
      <c r="M158" s="202"/>
      <c r="N158" s="203"/>
      <c r="O158" s="203"/>
      <c r="P158" s="203"/>
      <c r="Q158" s="203"/>
      <c r="R158" s="203"/>
      <c r="S158" s="203"/>
      <c r="T158" s="204"/>
      <c r="AT158" s="205" t="s">
        <v>161</v>
      </c>
      <c r="AU158" s="205" t="s">
        <v>80</v>
      </c>
      <c r="AV158" s="11" t="s">
        <v>80</v>
      </c>
      <c r="AW158" s="11" t="s">
        <v>34</v>
      </c>
      <c r="AX158" s="11" t="s">
        <v>71</v>
      </c>
      <c r="AY158" s="205" t="s">
        <v>153</v>
      </c>
    </row>
    <row r="159" spans="2:51" s="11" customFormat="1" ht="13.5">
      <c r="B159" s="194"/>
      <c r="C159" s="195"/>
      <c r="D159" s="196" t="s">
        <v>161</v>
      </c>
      <c r="E159" s="197" t="s">
        <v>19</v>
      </c>
      <c r="F159" s="198" t="s">
        <v>228</v>
      </c>
      <c r="G159" s="195"/>
      <c r="H159" s="199">
        <v>-1.576</v>
      </c>
      <c r="I159" s="200"/>
      <c r="J159" s="195"/>
      <c r="K159" s="195"/>
      <c r="L159" s="201"/>
      <c r="M159" s="202"/>
      <c r="N159" s="203"/>
      <c r="O159" s="203"/>
      <c r="P159" s="203"/>
      <c r="Q159" s="203"/>
      <c r="R159" s="203"/>
      <c r="S159" s="203"/>
      <c r="T159" s="204"/>
      <c r="AT159" s="205" t="s">
        <v>161</v>
      </c>
      <c r="AU159" s="205" t="s">
        <v>80</v>
      </c>
      <c r="AV159" s="11" t="s">
        <v>80</v>
      </c>
      <c r="AW159" s="11" t="s">
        <v>34</v>
      </c>
      <c r="AX159" s="11" t="s">
        <v>71</v>
      </c>
      <c r="AY159" s="205" t="s">
        <v>153</v>
      </c>
    </row>
    <row r="160" spans="2:51" s="11" customFormat="1" ht="13.5">
      <c r="B160" s="194"/>
      <c r="C160" s="195"/>
      <c r="D160" s="196" t="s">
        <v>161</v>
      </c>
      <c r="E160" s="197" t="s">
        <v>19</v>
      </c>
      <c r="F160" s="198" t="s">
        <v>235</v>
      </c>
      <c r="G160" s="195"/>
      <c r="H160" s="199">
        <v>-1.379</v>
      </c>
      <c r="I160" s="200"/>
      <c r="J160" s="195"/>
      <c r="K160" s="195"/>
      <c r="L160" s="201"/>
      <c r="M160" s="202"/>
      <c r="N160" s="203"/>
      <c r="O160" s="203"/>
      <c r="P160" s="203"/>
      <c r="Q160" s="203"/>
      <c r="R160" s="203"/>
      <c r="S160" s="203"/>
      <c r="T160" s="204"/>
      <c r="AT160" s="205" t="s">
        <v>161</v>
      </c>
      <c r="AU160" s="205" t="s">
        <v>80</v>
      </c>
      <c r="AV160" s="11" t="s">
        <v>80</v>
      </c>
      <c r="AW160" s="11" t="s">
        <v>34</v>
      </c>
      <c r="AX160" s="11" t="s">
        <v>71</v>
      </c>
      <c r="AY160" s="205" t="s">
        <v>153</v>
      </c>
    </row>
    <row r="161" spans="2:51" s="13" customFormat="1" ht="13.5">
      <c r="B161" s="218"/>
      <c r="C161" s="219"/>
      <c r="D161" s="196" t="s">
        <v>161</v>
      </c>
      <c r="E161" s="220" t="s">
        <v>19</v>
      </c>
      <c r="F161" s="221" t="s">
        <v>236</v>
      </c>
      <c r="G161" s="219"/>
      <c r="H161" s="222" t="s">
        <v>19</v>
      </c>
      <c r="I161" s="223"/>
      <c r="J161" s="219"/>
      <c r="K161" s="219"/>
      <c r="L161" s="224"/>
      <c r="M161" s="225"/>
      <c r="N161" s="226"/>
      <c r="O161" s="226"/>
      <c r="P161" s="226"/>
      <c r="Q161" s="226"/>
      <c r="R161" s="226"/>
      <c r="S161" s="226"/>
      <c r="T161" s="227"/>
      <c r="AT161" s="228" t="s">
        <v>161</v>
      </c>
      <c r="AU161" s="228" t="s">
        <v>80</v>
      </c>
      <c r="AV161" s="13" t="s">
        <v>78</v>
      </c>
      <c r="AW161" s="13" t="s">
        <v>34</v>
      </c>
      <c r="AX161" s="13" t="s">
        <v>71</v>
      </c>
      <c r="AY161" s="228" t="s">
        <v>153</v>
      </c>
    </row>
    <row r="162" spans="2:51" s="11" customFormat="1" ht="13.5">
      <c r="B162" s="194"/>
      <c r="C162" s="195"/>
      <c r="D162" s="196" t="s">
        <v>161</v>
      </c>
      <c r="E162" s="197" t="s">
        <v>19</v>
      </c>
      <c r="F162" s="198" t="s">
        <v>237</v>
      </c>
      <c r="G162" s="195"/>
      <c r="H162" s="199">
        <v>2.52</v>
      </c>
      <c r="I162" s="200"/>
      <c r="J162" s="195"/>
      <c r="K162" s="195"/>
      <c r="L162" s="201"/>
      <c r="M162" s="202"/>
      <c r="N162" s="203"/>
      <c r="O162" s="203"/>
      <c r="P162" s="203"/>
      <c r="Q162" s="203"/>
      <c r="R162" s="203"/>
      <c r="S162" s="203"/>
      <c r="T162" s="204"/>
      <c r="AT162" s="205" t="s">
        <v>161</v>
      </c>
      <c r="AU162" s="205" t="s">
        <v>80</v>
      </c>
      <c r="AV162" s="11" t="s">
        <v>80</v>
      </c>
      <c r="AW162" s="11" t="s">
        <v>34</v>
      </c>
      <c r="AX162" s="11" t="s">
        <v>71</v>
      </c>
      <c r="AY162" s="205" t="s">
        <v>153</v>
      </c>
    </row>
    <row r="163" spans="2:51" s="11" customFormat="1" ht="13.5">
      <c r="B163" s="194"/>
      <c r="C163" s="195"/>
      <c r="D163" s="196" t="s">
        <v>161</v>
      </c>
      <c r="E163" s="197" t="s">
        <v>19</v>
      </c>
      <c r="F163" s="198" t="s">
        <v>238</v>
      </c>
      <c r="G163" s="195"/>
      <c r="H163" s="199">
        <v>6.96</v>
      </c>
      <c r="I163" s="200"/>
      <c r="J163" s="195"/>
      <c r="K163" s="195"/>
      <c r="L163" s="201"/>
      <c r="M163" s="202"/>
      <c r="N163" s="203"/>
      <c r="O163" s="203"/>
      <c r="P163" s="203"/>
      <c r="Q163" s="203"/>
      <c r="R163" s="203"/>
      <c r="S163" s="203"/>
      <c r="T163" s="204"/>
      <c r="AT163" s="205" t="s">
        <v>161</v>
      </c>
      <c r="AU163" s="205" t="s">
        <v>80</v>
      </c>
      <c r="AV163" s="11" t="s">
        <v>80</v>
      </c>
      <c r="AW163" s="11" t="s">
        <v>34</v>
      </c>
      <c r="AX163" s="11" t="s">
        <v>71</v>
      </c>
      <c r="AY163" s="205" t="s">
        <v>153</v>
      </c>
    </row>
    <row r="164" spans="2:51" s="11" customFormat="1" ht="13.5">
      <c r="B164" s="194"/>
      <c r="C164" s="195"/>
      <c r="D164" s="196" t="s">
        <v>161</v>
      </c>
      <c r="E164" s="197" t="s">
        <v>19</v>
      </c>
      <c r="F164" s="198" t="s">
        <v>239</v>
      </c>
      <c r="G164" s="195"/>
      <c r="H164" s="199">
        <v>-2.758</v>
      </c>
      <c r="I164" s="200"/>
      <c r="J164" s="195"/>
      <c r="K164" s="195"/>
      <c r="L164" s="201"/>
      <c r="M164" s="202"/>
      <c r="N164" s="203"/>
      <c r="O164" s="203"/>
      <c r="P164" s="203"/>
      <c r="Q164" s="203"/>
      <c r="R164" s="203"/>
      <c r="S164" s="203"/>
      <c r="T164" s="204"/>
      <c r="AT164" s="205" t="s">
        <v>161</v>
      </c>
      <c r="AU164" s="205" t="s">
        <v>80</v>
      </c>
      <c r="AV164" s="11" t="s">
        <v>80</v>
      </c>
      <c r="AW164" s="11" t="s">
        <v>34</v>
      </c>
      <c r="AX164" s="11" t="s">
        <v>71</v>
      </c>
      <c r="AY164" s="205" t="s">
        <v>153</v>
      </c>
    </row>
    <row r="165" spans="2:51" s="13" customFormat="1" ht="13.5">
      <c r="B165" s="218"/>
      <c r="C165" s="219"/>
      <c r="D165" s="196" t="s">
        <v>161</v>
      </c>
      <c r="E165" s="220" t="s">
        <v>19</v>
      </c>
      <c r="F165" s="221" t="s">
        <v>240</v>
      </c>
      <c r="G165" s="219"/>
      <c r="H165" s="222" t="s">
        <v>19</v>
      </c>
      <c r="I165" s="223"/>
      <c r="J165" s="219"/>
      <c r="K165" s="219"/>
      <c r="L165" s="224"/>
      <c r="M165" s="225"/>
      <c r="N165" s="226"/>
      <c r="O165" s="226"/>
      <c r="P165" s="226"/>
      <c r="Q165" s="226"/>
      <c r="R165" s="226"/>
      <c r="S165" s="226"/>
      <c r="T165" s="227"/>
      <c r="AT165" s="228" t="s">
        <v>161</v>
      </c>
      <c r="AU165" s="228" t="s">
        <v>80</v>
      </c>
      <c r="AV165" s="13" t="s">
        <v>78</v>
      </c>
      <c r="AW165" s="13" t="s">
        <v>34</v>
      </c>
      <c r="AX165" s="13" t="s">
        <v>71</v>
      </c>
      <c r="AY165" s="228" t="s">
        <v>153</v>
      </c>
    </row>
    <row r="166" spans="2:51" s="11" customFormat="1" ht="13.5">
      <c r="B166" s="194"/>
      <c r="C166" s="195"/>
      <c r="D166" s="196" t="s">
        <v>161</v>
      </c>
      <c r="E166" s="197" t="s">
        <v>19</v>
      </c>
      <c r="F166" s="198" t="s">
        <v>241</v>
      </c>
      <c r="G166" s="195"/>
      <c r="H166" s="199">
        <v>7.92</v>
      </c>
      <c r="I166" s="200"/>
      <c r="J166" s="195"/>
      <c r="K166" s="195"/>
      <c r="L166" s="201"/>
      <c r="M166" s="202"/>
      <c r="N166" s="203"/>
      <c r="O166" s="203"/>
      <c r="P166" s="203"/>
      <c r="Q166" s="203"/>
      <c r="R166" s="203"/>
      <c r="S166" s="203"/>
      <c r="T166" s="204"/>
      <c r="AT166" s="205" t="s">
        <v>161</v>
      </c>
      <c r="AU166" s="205" t="s">
        <v>80</v>
      </c>
      <c r="AV166" s="11" t="s">
        <v>80</v>
      </c>
      <c r="AW166" s="11" t="s">
        <v>34</v>
      </c>
      <c r="AX166" s="11" t="s">
        <v>71</v>
      </c>
      <c r="AY166" s="205" t="s">
        <v>153</v>
      </c>
    </row>
    <row r="167" spans="2:51" s="11" customFormat="1" ht="13.5">
      <c r="B167" s="194"/>
      <c r="C167" s="195"/>
      <c r="D167" s="196" t="s">
        <v>161</v>
      </c>
      <c r="E167" s="197" t="s">
        <v>19</v>
      </c>
      <c r="F167" s="198" t="s">
        <v>239</v>
      </c>
      <c r="G167" s="195"/>
      <c r="H167" s="199">
        <v>-2.758</v>
      </c>
      <c r="I167" s="200"/>
      <c r="J167" s="195"/>
      <c r="K167" s="195"/>
      <c r="L167" s="201"/>
      <c r="M167" s="202"/>
      <c r="N167" s="203"/>
      <c r="O167" s="203"/>
      <c r="P167" s="203"/>
      <c r="Q167" s="203"/>
      <c r="R167" s="203"/>
      <c r="S167" s="203"/>
      <c r="T167" s="204"/>
      <c r="AT167" s="205" t="s">
        <v>161</v>
      </c>
      <c r="AU167" s="205" t="s">
        <v>80</v>
      </c>
      <c r="AV167" s="11" t="s">
        <v>80</v>
      </c>
      <c r="AW167" s="11" t="s">
        <v>34</v>
      </c>
      <c r="AX167" s="11" t="s">
        <v>71</v>
      </c>
      <c r="AY167" s="205" t="s">
        <v>153</v>
      </c>
    </row>
    <row r="168" spans="2:51" s="11" customFormat="1" ht="13.5">
      <c r="B168" s="194"/>
      <c r="C168" s="195"/>
      <c r="D168" s="196" t="s">
        <v>161</v>
      </c>
      <c r="E168" s="197" t="s">
        <v>19</v>
      </c>
      <c r="F168" s="198" t="s">
        <v>242</v>
      </c>
      <c r="G168" s="195"/>
      <c r="H168" s="199">
        <v>3</v>
      </c>
      <c r="I168" s="200"/>
      <c r="J168" s="195"/>
      <c r="K168" s="195"/>
      <c r="L168" s="201"/>
      <c r="M168" s="202"/>
      <c r="N168" s="203"/>
      <c r="O168" s="203"/>
      <c r="P168" s="203"/>
      <c r="Q168" s="203"/>
      <c r="R168" s="203"/>
      <c r="S168" s="203"/>
      <c r="T168" s="204"/>
      <c r="AT168" s="205" t="s">
        <v>161</v>
      </c>
      <c r="AU168" s="205" t="s">
        <v>80</v>
      </c>
      <c r="AV168" s="11" t="s">
        <v>80</v>
      </c>
      <c r="AW168" s="11" t="s">
        <v>34</v>
      </c>
      <c r="AX168" s="11" t="s">
        <v>71</v>
      </c>
      <c r="AY168" s="205" t="s">
        <v>153</v>
      </c>
    </row>
    <row r="169" spans="2:51" s="12" customFormat="1" ht="13.5">
      <c r="B169" s="206"/>
      <c r="C169" s="207"/>
      <c r="D169" s="208" t="s">
        <v>161</v>
      </c>
      <c r="E169" s="209" t="s">
        <v>19</v>
      </c>
      <c r="F169" s="210" t="s">
        <v>163</v>
      </c>
      <c r="G169" s="207"/>
      <c r="H169" s="211">
        <v>31.504</v>
      </c>
      <c r="I169" s="212"/>
      <c r="J169" s="207"/>
      <c r="K169" s="207"/>
      <c r="L169" s="213"/>
      <c r="M169" s="214"/>
      <c r="N169" s="215"/>
      <c r="O169" s="215"/>
      <c r="P169" s="215"/>
      <c r="Q169" s="215"/>
      <c r="R169" s="215"/>
      <c r="S169" s="215"/>
      <c r="T169" s="216"/>
      <c r="AT169" s="217" t="s">
        <v>161</v>
      </c>
      <c r="AU169" s="217" t="s">
        <v>80</v>
      </c>
      <c r="AV169" s="12" t="s">
        <v>160</v>
      </c>
      <c r="AW169" s="12" t="s">
        <v>34</v>
      </c>
      <c r="AX169" s="12" t="s">
        <v>78</v>
      </c>
      <c r="AY169" s="217" t="s">
        <v>153</v>
      </c>
    </row>
    <row r="170" spans="2:65" s="1" customFormat="1" ht="22.5" customHeight="1">
      <c r="B170" s="34"/>
      <c r="C170" s="182" t="s">
        <v>243</v>
      </c>
      <c r="D170" s="182" t="s">
        <v>155</v>
      </c>
      <c r="E170" s="183" t="s">
        <v>244</v>
      </c>
      <c r="F170" s="184" t="s">
        <v>245</v>
      </c>
      <c r="G170" s="185" t="s">
        <v>246</v>
      </c>
      <c r="H170" s="186">
        <v>41.6</v>
      </c>
      <c r="I170" s="187"/>
      <c r="J170" s="188">
        <f>ROUND(I170*H170,2)</f>
        <v>0</v>
      </c>
      <c r="K170" s="184" t="s">
        <v>159</v>
      </c>
      <c r="L170" s="54"/>
      <c r="M170" s="189" t="s">
        <v>19</v>
      </c>
      <c r="N170" s="190" t="s">
        <v>42</v>
      </c>
      <c r="O170" s="35"/>
      <c r="P170" s="191">
        <f>O170*H170</f>
        <v>0</v>
      </c>
      <c r="Q170" s="191">
        <v>0.0001376</v>
      </c>
      <c r="R170" s="191">
        <f>Q170*H170</f>
        <v>0.005724160000000001</v>
      </c>
      <c r="S170" s="191">
        <v>0</v>
      </c>
      <c r="T170" s="192">
        <f>S170*H170</f>
        <v>0</v>
      </c>
      <c r="AR170" s="17" t="s">
        <v>160</v>
      </c>
      <c r="AT170" s="17" t="s">
        <v>155</v>
      </c>
      <c r="AU170" s="17" t="s">
        <v>80</v>
      </c>
      <c r="AY170" s="17" t="s">
        <v>153</v>
      </c>
      <c r="BE170" s="193">
        <f>IF(N170="základní",J170,0)</f>
        <v>0</v>
      </c>
      <c r="BF170" s="193">
        <f>IF(N170="snížená",J170,0)</f>
        <v>0</v>
      </c>
      <c r="BG170" s="193">
        <f>IF(N170="zákl. přenesená",J170,0)</f>
        <v>0</v>
      </c>
      <c r="BH170" s="193">
        <f>IF(N170="sníž. přenesená",J170,0)</f>
        <v>0</v>
      </c>
      <c r="BI170" s="193">
        <f>IF(N170="nulová",J170,0)</f>
        <v>0</v>
      </c>
      <c r="BJ170" s="17" t="s">
        <v>78</v>
      </c>
      <c r="BK170" s="193">
        <f>ROUND(I170*H170,2)</f>
        <v>0</v>
      </c>
      <c r="BL170" s="17" t="s">
        <v>160</v>
      </c>
      <c r="BM170" s="17" t="s">
        <v>243</v>
      </c>
    </row>
    <row r="171" spans="2:51" s="11" customFormat="1" ht="13.5">
      <c r="B171" s="194"/>
      <c r="C171" s="195"/>
      <c r="D171" s="196" t="s">
        <v>161</v>
      </c>
      <c r="E171" s="197" t="s">
        <v>19</v>
      </c>
      <c r="F171" s="198" t="s">
        <v>247</v>
      </c>
      <c r="G171" s="195"/>
      <c r="H171" s="199">
        <v>41.6</v>
      </c>
      <c r="I171" s="200"/>
      <c r="J171" s="195"/>
      <c r="K171" s="195"/>
      <c r="L171" s="201"/>
      <c r="M171" s="202"/>
      <c r="N171" s="203"/>
      <c r="O171" s="203"/>
      <c r="P171" s="203"/>
      <c r="Q171" s="203"/>
      <c r="R171" s="203"/>
      <c r="S171" s="203"/>
      <c r="T171" s="204"/>
      <c r="AT171" s="205" t="s">
        <v>161</v>
      </c>
      <c r="AU171" s="205" t="s">
        <v>80</v>
      </c>
      <c r="AV171" s="11" t="s">
        <v>80</v>
      </c>
      <c r="AW171" s="11" t="s">
        <v>34</v>
      </c>
      <c r="AX171" s="11" t="s">
        <v>71</v>
      </c>
      <c r="AY171" s="205" t="s">
        <v>153</v>
      </c>
    </row>
    <row r="172" spans="2:51" s="12" customFormat="1" ht="13.5">
      <c r="B172" s="206"/>
      <c r="C172" s="207"/>
      <c r="D172" s="208" t="s">
        <v>161</v>
      </c>
      <c r="E172" s="209" t="s">
        <v>19</v>
      </c>
      <c r="F172" s="210" t="s">
        <v>163</v>
      </c>
      <c r="G172" s="207"/>
      <c r="H172" s="211">
        <v>41.6</v>
      </c>
      <c r="I172" s="212"/>
      <c r="J172" s="207"/>
      <c r="K172" s="207"/>
      <c r="L172" s="213"/>
      <c r="M172" s="214"/>
      <c r="N172" s="215"/>
      <c r="O172" s="215"/>
      <c r="P172" s="215"/>
      <c r="Q172" s="215"/>
      <c r="R172" s="215"/>
      <c r="S172" s="215"/>
      <c r="T172" s="216"/>
      <c r="AT172" s="217" t="s">
        <v>161</v>
      </c>
      <c r="AU172" s="217" t="s">
        <v>80</v>
      </c>
      <c r="AV172" s="12" t="s">
        <v>160</v>
      </c>
      <c r="AW172" s="12" t="s">
        <v>34</v>
      </c>
      <c r="AX172" s="12" t="s">
        <v>78</v>
      </c>
      <c r="AY172" s="217" t="s">
        <v>153</v>
      </c>
    </row>
    <row r="173" spans="2:65" s="1" customFormat="1" ht="22.5" customHeight="1">
      <c r="B173" s="34"/>
      <c r="C173" s="182" t="s">
        <v>248</v>
      </c>
      <c r="D173" s="182" t="s">
        <v>155</v>
      </c>
      <c r="E173" s="183" t="s">
        <v>249</v>
      </c>
      <c r="F173" s="184" t="s">
        <v>250</v>
      </c>
      <c r="G173" s="185" t="s">
        <v>224</v>
      </c>
      <c r="H173" s="186">
        <v>8</v>
      </c>
      <c r="I173" s="187"/>
      <c r="J173" s="188">
        <f>ROUND(I173*H173,2)</f>
        <v>0</v>
      </c>
      <c r="K173" s="184" t="s">
        <v>159</v>
      </c>
      <c r="L173" s="54"/>
      <c r="M173" s="189" t="s">
        <v>19</v>
      </c>
      <c r="N173" s="190" t="s">
        <v>42</v>
      </c>
      <c r="O173" s="35"/>
      <c r="P173" s="191">
        <f>O173*H173</f>
        <v>0</v>
      </c>
      <c r="Q173" s="191">
        <v>0.178184</v>
      </c>
      <c r="R173" s="191">
        <f>Q173*H173</f>
        <v>1.425472</v>
      </c>
      <c r="S173" s="191">
        <v>0</v>
      </c>
      <c r="T173" s="192">
        <f>S173*H173</f>
        <v>0</v>
      </c>
      <c r="AR173" s="17" t="s">
        <v>160</v>
      </c>
      <c r="AT173" s="17" t="s">
        <v>155</v>
      </c>
      <c r="AU173" s="17" t="s">
        <v>80</v>
      </c>
      <c r="AY173" s="17" t="s">
        <v>153</v>
      </c>
      <c r="BE173" s="193">
        <f>IF(N173="základní",J173,0)</f>
        <v>0</v>
      </c>
      <c r="BF173" s="193">
        <f>IF(N173="snížená",J173,0)</f>
        <v>0</v>
      </c>
      <c r="BG173" s="193">
        <f>IF(N173="zákl. přenesená",J173,0)</f>
        <v>0</v>
      </c>
      <c r="BH173" s="193">
        <f>IF(N173="sníž. přenesená",J173,0)</f>
        <v>0</v>
      </c>
      <c r="BI173" s="193">
        <f>IF(N173="nulová",J173,0)</f>
        <v>0</v>
      </c>
      <c r="BJ173" s="17" t="s">
        <v>78</v>
      </c>
      <c r="BK173" s="193">
        <f>ROUND(I173*H173,2)</f>
        <v>0</v>
      </c>
      <c r="BL173" s="17" t="s">
        <v>160</v>
      </c>
      <c r="BM173" s="17" t="s">
        <v>248</v>
      </c>
    </row>
    <row r="174" spans="2:65" s="1" customFormat="1" ht="31.5" customHeight="1">
      <c r="B174" s="34"/>
      <c r="C174" s="182" t="s">
        <v>251</v>
      </c>
      <c r="D174" s="182" t="s">
        <v>155</v>
      </c>
      <c r="E174" s="183" t="s">
        <v>252</v>
      </c>
      <c r="F174" s="184" t="s">
        <v>253</v>
      </c>
      <c r="G174" s="185" t="s">
        <v>207</v>
      </c>
      <c r="H174" s="186">
        <v>6</v>
      </c>
      <c r="I174" s="187"/>
      <c r="J174" s="188">
        <f>ROUND(I174*H174,2)</f>
        <v>0</v>
      </c>
      <c r="K174" s="184" t="s">
        <v>159</v>
      </c>
      <c r="L174" s="54"/>
      <c r="M174" s="189" t="s">
        <v>19</v>
      </c>
      <c r="N174" s="190" t="s">
        <v>42</v>
      </c>
      <c r="O174" s="35"/>
      <c r="P174" s="191">
        <f>O174*H174</f>
        <v>0</v>
      </c>
      <c r="Q174" s="191">
        <v>0.023914</v>
      </c>
      <c r="R174" s="191">
        <f>Q174*H174</f>
        <v>0.143484</v>
      </c>
      <c r="S174" s="191">
        <v>0</v>
      </c>
      <c r="T174" s="192">
        <f>S174*H174</f>
        <v>0</v>
      </c>
      <c r="AR174" s="17" t="s">
        <v>160</v>
      </c>
      <c r="AT174" s="17" t="s">
        <v>155</v>
      </c>
      <c r="AU174" s="17" t="s">
        <v>80</v>
      </c>
      <c r="AY174" s="17" t="s">
        <v>153</v>
      </c>
      <c r="BE174" s="193">
        <f>IF(N174="základní",J174,0)</f>
        <v>0</v>
      </c>
      <c r="BF174" s="193">
        <f>IF(N174="snížená",J174,0)</f>
        <v>0</v>
      </c>
      <c r="BG174" s="193">
        <f>IF(N174="zákl. přenesená",J174,0)</f>
        <v>0</v>
      </c>
      <c r="BH174" s="193">
        <f>IF(N174="sníž. přenesená",J174,0)</f>
        <v>0</v>
      </c>
      <c r="BI174" s="193">
        <f>IF(N174="nulová",J174,0)</f>
        <v>0</v>
      </c>
      <c r="BJ174" s="17" t="s">
        <v>78</v>
      </c>
      <c r="BK174" s="193">
        <f>ROUND(I174*H174,2)</f>
        <v>0</v>
      </c>
      <c r="BL174" s="17" t="s">
        <v>160</v>
      </c>
      <c r="BM174" s="17" t="s">
        <v>251</v>
      </c>
    </row>
    <row r="175" spans="2:65" s="1" customFormat="1" ht="22.5" customHeight="1">
      <c r="B175" s="34"/>
      <c r="C175" s="182" t="s">
        <v>254</v>
      </c>
      <c r="D175" s="182" t="s">
        <v>155</v>
      </c>
      <c r="E175" s="183" t="s">
        <v>255</v>
      </c>
      <c r="F175" s="184" t="s">
        <v>256</v>
      </c>
      <c r="G175" s="185" t="s">
        <v>207</v>
      </c>
      <c r="H175" s="186">
        <v>2</v>
      </c>
      <c r="I175" s="187"/>
      <c r="J175" s="188">
        <f>ROUND(I175*H175,2)</f>
        <v>0</v>
      </c>
      <c r="K175" s="184" t="s">
        <v>159</v>
      </c>
      <c r="L175" s="54"/>
      <c r="M175" s="189" t="s">
        <v>19</v>
      </c>
      <c r="N175" s="190" t="s">
        <v>42</v>
      </c>
      <c r="O175" s="35"/>
      <c r="P175" s="191">
        <f>O175*H175</f>
        <v>0</v>
      </c>
      <c r="Q175" s="191">
        <v>0.046944</v>
      </c>
      <c r="R175" s="191">
        <f>Q175*H175</f>
        <v>0.093888</v>
      </c>
      <c r="S175" s="191">
        <v>0</v>
      </c>
      <c r="T175" s="192">
        <f>S175*H175</f>
        <v>0</v>
      </c>
      <c r="AR175" s="17" t="s">
        <v>160</v>
      </c>
      <c r="AT175" s="17" t="s">
        <v>155</v>
      </c>
      <c r="AU175" s="17" t="s">
        <v>80</v>
      </c>
      <c r="AY175" s="17" t="s">
        <v>153</v>
      </c>
      <c r="BE175" s="193">
        <f>IF(N175="základní",J175,0)</f>
        <v>0</v>
      </c>
      <c r="BF175" s="193">
        <f>IF(N175="snížená",J175,0)</f>
        <v>0</v>
      </c>
      <c r="BG175" s="193">
        <f>IF(N175="zákl. přenesená",J175,0)</f>
        <v>0</v>
      </c>
      <c r="BH175" s="193">
        <f>IF(N175="sníž. přenesená",J175,0)</f>
        <v>0</v>
      </c>
      <c r="BI175" s="193">
        <f>IF(N175="nulová",J175,0)</f>
        <v>0</v>
      </c>
      <c r="BJ175" s="17" t="s">
        <v>78</v>
      </c>
      <c r="BK175" s="193">
        <f>ROUND(I175*H175,2)</f>
        <v>0</v>
      </c>
      <c r="BL175" s="17" t="s">
        <v>160</v>
      </c>
      <c r="BM175" s="17" t="s">
        <v>254</v>
      </c>
    </row>
    <row r="176" spans="2:65" s="1" customFormat="1" ht="22.5" customHeight="1">
      <c r="B176" s="34"/>
      <c r="C176" s="182" t="s">
        <v>7</v>
      </c>
      <c r="D176" s="182" t="s">
        <v>155</v>
      </c>
      <c r="E176" s="183" t="s">
        <v>257</v>
      </c>
      <c r="F176" s="184" t="s">
        <v>258</v>
      </c>
      <c r="G176" s="185" t="s">
        <v>224</v>
      </c>
      <c r="H176" s="186">
        <v>2</v>
      </c>
      <c r="I176" s="187"/>
      <c r="J176" s="188">
        <f>ROUND(I176*H176,2)</f>
        <v>0</v>
      </c>
      <c r="K176" s="184" t="s">
        <v>159</v>
      </c>
      <c r="L176" s="54"/>
      <c r="M176" s="189" t="s">
        <v>19</v>
      </c>
      <c r="N176" s="190" t="s">
        <v>42</v>
      </c>
      <c r="O176" s="35"/>
      <c r="P176" s="191">
        <f>O176*H176</f>
        <v>0</v>
      </c>
      <c r="Q176" s="191">
        <v>0.25365</v>
      </c>
      <c r="R176" s="191">
        <f>Q176*H176</f>
        <v>0.5073</v>
      </c>
      <c r="S176" s="191">
        <v>0</v>
      </c>
      <c r="T176" s="192">
        <f>S176*H176</f>
        <v>0</v>
      </c>
      <c r="AR176" s="17" t="s">
        <v>160</v>
      </c>
      <c r="AT176" s="17" t="s">
        <v>155</v>
      </c>
      <c r="AU176" s="17" t="s">
        <v>80</v>
      </c>
      <c r="AY176" s="17" t="s">
        <v>153</v>
      </c>
      <c r="BE176" s="193">
        <f>IF(N176="základní",J176,0)</f>
        <v>0</v>
      </c>
      <c r="BF176" s="193">
        <f>IF(N176="snížená",J176,0)</f>
        <v>0</v>
      </c>
      <c r="BG176" s="193">
        <f>IF(N176="zákl. přenesená",J176,0)</f>
        <v>0</v>
      </c>
      <c r="BH176" s="193">
        <f>IF(N176="sníž. přenesená",J176,0)</f>
        <v>0</v>
      </c>
      <c r="BI176" s="193">
        <f>IF(N176="nulová",J176,0)</f>
        <v>0</v>
      </c>
      <c r="BJ176" s="17" t="s">
        <v>78</v>
      </c>
      <c r="BK176" s="193">
        <f>ROUND(I176*H176,2)</f>
        <v>0</v>
      </c>
      <c r="BL176" s="17" t="s">
        <v>160</v>
      </c>
      <c r="BM176" s="17" t="s">
        <v>7</v>
      </c>
    </row>
    <row r="177" spans="2:63" s="10" customFormat="1" ht="29.85" customHeight="1">
      <c r="B177" s="165"/>
      <c r="C177" s="166"/>
      <c r="D177" s="179" t="s">
        <v>70</v>
      </c>
      <c r="E177" s="180" t="s">
        <v>160</v>
      </c>
      <c r="F177" s="180" t="s">
        <v>259</v>
      </c>
      <c r="G177" s="166"/>
      <c r="H177" s="166"/>
      <c r="I177" s="169"/>
      <c r="J177" s="181">
        <f>BK177</f>
        <v>0</v>
      </c>
      <c r="K177" s="166"/>
      <c r="L177" s="171"/>
      <c r="M177" s="172"/>
      <c r="N177" s="173"/>
      <c r="O177" s="173"/>
      <c r="P177" s="174">
        <f>SUM(P178:P207)</f>
        <v>0</v>
      </c>
      <c r="Q177" s="173"/>
      <c r="R177" s="174">
        <f>SUM(R178:R207)</f>
        <v>3.9996980986</v>
      </c>
      <c r="S177" s="173"/>
      <c r="T177" s="175">
        <f>SUM(T178:T207)</f>
        <v>0</v>
      </c>
      <c r="AR177" s="176" t="s">
        <v>78</v>
      </c>
      <c r="AT177" s="177" t="s">
        <v>70</v>
      </c>
      <c r="AU177" s="177" t="s">
        <v>78</v>
      </c>
      <c r="AY177" s="176" t="s">
        <v>153</v>
      </c>
      <c r="BK177" s="178">
        <f>SUM(BK178:BK207)</f>
        <v>0</v>
      </c>
    </row>
    <row r="178" spans="2:65" s="1" customFormat="1" ht="22.5" customHeight="1">
      <c r="B178" s="34"/>
      <c r="C178" s="182" t="s">
        <v>260</v>
      </c>
      <c r="D178" s="182" t="s">
        <v>155</v>
      </c>
      <c r="E178" s="183" t="s">
        <v>261</v>
      </c>
      <c r="F178" s="184" t="s">
        <v>262</v>
      </c>
      <c r="G178" s="185" t="s">
        <v>158</v>
      </c>
      <c r="H178" s="186">
        <v>0.264</v>
      </c>
      <c r="I178" s="187"/>
      <c r="J178" s="188">
        <f>ROUND(I178*H178,2)</f>
        <v>0</v>
      </c>
      <c r="K178" s="184" t="s">
        <v>159</v>
      </c>
      <c r="L178" s="54"/>
      <c r="M178" s="189" t="s">
        <v>19</v>
      </c>
      <c r="N178" s="190" t="s">
        <v>42</v>
      </c>
      <c r="O178" s="35"/>
      <c r="P178" s="191">
        <f>O178*H178</f>
        <v>0</v>
      </c>
      <c r="Q178" s="191">
        <v>2.45343</v>
      </c>
      <c r="R178" s="191">
        <f>Q178*H178</f>
        <v>0.64770552</v>
      </c>
      <c r="S178" s="191">
        <v>0</v>
      </c>
      <c r="T178" s="192">
        <f>S178*H178</f>
        <v>0</v>
      </c>
      <c r="AR178" s="17" t="s">
        <v>160</v>
      </c>
      <c r="AT178" s="17" t="s">
        <v>155</v>
      </c>
      <c r="AU178" s="17" t="s">
        <v>80</v>
      </c>
      <c r="AY178" s="17" t="s">
        <v>153</v>
      </c>
      <c r="BE178" s="193">
        <f>IF(N178="základní",J178,0)</f>
        <v>0</v>
      </c>
      <c r="BF178" s="193">
        <f>IF(N178="snížená",J178,0)</f>
        <v>0</v>
      </c>
      <c r="BG178" s="193">
        <f>IF(N178="zákl. přenesená",J178,0)</f>
        <v>0</v>
      </c>
      <c r="BH178" s="193">
        <f>IF(N178="sníž. přenesená",J178,0)</f>
        <v>0</v>
      </c>
      <c r="BI178" s="193">
        <f>IF(N178="nulová",J178,0)</f>
        <v>0</v>
      </c>
      <c r="BJ178" s="17" t="s">
        <v>78</v>
      </c>
      <c r="BK178" s="193">
        <f>ROUND(I178*H178,2)</f>
        <v>0</v>
      </c>
      <c r="BL178" s="17" t="s">
        <v>160</v>
      </c>
      <c r="BM178" s="17" t="s">
        <v>260</v>
      </c>
    </row>
    <row r="179" spans="2:51" s="11" customFormat="1" ht="13.5">
      <c r="B179" s="194"/>
      <c r="C179" s="195"/>
      <c r="D179" s="196" t="s">
        <v>161</v>
      </c>
      <c r="E179" s="197" t="s">
        <v>19</v>
      </c>
      <c r="F179" s="198" t="s">
        <v>263</v>
      </c>
      <c r="G179" s="195"/>
      <c r="H179" s="199">
        <v>0.264</v>
      </c>
      <c r="I179" s="200"/>
      <c r="J179" s="195"/>
      <c r="K179" s="195"/>
      <c r="L179" s="201"/>
      <c r="M179" s="202"/>
      <c r="N179" s="203"/>
      <c r="O179" s="203"/>
      <c r="P179" s="203"/>
      <c r="Q179" s="203"/>
      <c r="R179" s="203"/>
      <c r="S179" s="203"/>
      <c r="T179" s="204"/>
      <c r="AT179" s="205" t="s">
        <v>161</v>
      </c>
      <c r="AU179" s="205" t="s">
        <v>80</v>
      </c>
      <c r="AV179" s="11" t="s">
        <v>80</v>
      </c>
      <c r="AW179" s="11" t="s">
        <v>34</v>
      </c>
      <c r="AX179" s="11" t="s">
        <v>71</v>
      </c>
      <c r="AY179" s="205" t="s">
        <v>153</v>
      </c>
    </row>
    <row r="180" spans="2:51" s="12" customFormat="1" ht="13.5">
      <c r="B180" s="206"/>
      <c r="C180" s="207"/>
      <c r="D180" s="208" t="s">
        <v>161</v>
      </c>
      <c r="E180" s="209" t="s">
        <v>19</v>
      </c>
      <c r="F180" s="210" t="s">
        <v>163</v>
      </c>
      <c r="G180" s="207"/>
      <c r="H180" s="211">
        <v>0.264</v>
      </c>
      <c r="I180" s="212"/>
      <c r="J180" s="207"/>
      <c r="K180" s="207"/>
      <c r="L180" s="213"/>
      <c r="M180" s="214"/>
      <c r="N180" s="215"/>
      <c r="O180" s="215"/>
      <c r="P180" s="215"/>
      <c r="Q180" s="215"/>
      <c r="R180" s="215"/>
      <c r="S180" s="215"/>
      <c r="T180" s="216"/>
      <c r="AT180" s="217" t="s">
        <v>161</v>
      </c>
      <c r="AU180" s="217" t="s">
        <v>80</v>
      </c>
      <c r="AV180" s="12" t="s">
        <v>160</v>
      </c>
      <c r="AW180" s="12" t="s">
        <v>34</v>
      </c>
      <c r="AX180" s="12" t="s">
        <v>78</v>
      </c>
      <c r="AY180" s="217" t="s">
        <v>153</v>
      </c>
    </row>
    <row r="181" spans="2:65" s="1" customFormat="1" ht="22.5" customHeight="1">
      <c r="B181" s="34"/>
      <c r="C181" s="182" t="s">
        <v>264</v>
      </c>
      <c r="D181" s="182" t="s">
        <v>155</v>
      </c>
      <c r="E181" s="183" t="s">
        <v>265</v>
      </c>
      <c r="F181" s="184" t="s">
        <v>266</v>
      </c>
      <c r="G181" s="185" t="s">
        <v>224</v>
      </c>
      <c r="H181" s="186">
        <v>2.7</v>
      </c>
      <c r="I181" s="187"/>
      <c r="J181" s="188">
        <f>ROUND(I181*H181,2)</f>
        <v>0</v>
      </c>
      <c r="K181" s="184" t="s">
        <v>159</v>
      </c>
      <c r="L181" s="54"/>
      <c r="M181" s="189" t="s">
        <v>19</v>
      </c>
      <c r="N181" s="190" t="s">
        <v>42</v>
      </c>
      <c r="O181" s="35"/>
      <c r="P181" s="191">
        <f>O181*H181</f>
        <v>0</v>
      </c>
      <c r="Q181" s="191">
        <v>0.00215268</v>
      </c>
      <c r="R181" s="191">
        <f>Q181*H181</f>
        <v>0.005812236000000001</v>
      </c>
      <c r="S181" s="191">
        <v>0</v>
      </c>
      <c r="T181" s="192">
        <f>S181*H181</f>
        <v>0</v>
      </c>
      <c r="AR181" s="17" t="s">
        <v>160</v>
      </c>
      <c r="AT181" s="17" t="s">
        <v>155</v>
      </c>
      <c r="AU181" s="17" t="s">
        <v>80</v>
      </c>
      <c r="AY181" s="17" t="s">
        <v>153</v>
      </c>
      <c r="BE181" s="193">
        <f>IF(N181="základní",J181,0)</f>
        <v>0</v>
      </c>
      <c r="BF181" s="193">
        <f>IF(N181="snížená",J181,0)</f>
        <v>0</v>
      </c>
      <c r="BG181" s="193">
        <f>IF(N181="zákl. přenesená",J181,0)</f>
        <v>0</v>
      </c>
      <c r="BH181" s="193">
        <f>IF(N181="sníž. přenesená",J181,0)</f>
        <v>0</v>
      </c>
      <c r="BI181" s="193">
        <f>IF(N181="nulová",J181,0)</f>
        <v>0</v>
      </c>
      <c r="BJ181" s="17" t="s">
        <v>78</v>
      </c>
      <c r="BK181" s="193">
        <f>ROUND(I181*H181,2)</f>
        <v>0</v>
      </c>
      <c r="BL181" s="17" t="s">
        <v>160</v>
      </c>
      <c r="BM181" s="17" t="s">
        <v>264</v>
      </c>
    </row>
    <row r="182" spans="2:51" s="11" customFormat="1" ht="13.5">
      <c r="B182" s="194"/>
      <c r="C182" s="195"/>
      <c r="D182" s="196" t="s">
        <v>161</v>
      </c>
      <c r="E182" s="197" t="s">
        <v>19</v>
      </c>
      <c r="F182" s="198" t="s">
        <v>267</v>
      </c>
      <c r="G182" s="195"/>
      <c r="H182" s="199">
        <v>2.7</v>
      </c>
      <c r="I182" s="200"/>
      <c r="J182" s="195"/>
      <c r="K182" s="195"/>
      <c r="L182" s="201"/>
      <c r="M182" s="202"/>
      <c r="N182" s="203"/>
      <c r="O182" s="203"/>
      <c r="P182" s="203"/>
      <c r="Q182" s="203"/>
      <c r="R182" s="203"/>
      <c r="S182" s="203"/>
      <c r="T182" s="204"/>
      <c r="AT182" s="205" t="s">
        <v>161</v>
      </c>
      <c r="AU182" s="205" t="s">
        <v>80</v>
      </c>
      <c r="AV182" s="11" t="s">
        <v>80</v>
      </c>
      <c r="AW182" s="11" t="s">
        <v>34</v>
      </c>
      <c r="AX182" s="11" t="s">
        <v>71</v>
      </c>
      <c r="AY182" s="205" t="s">
        <v>153</v>
      </c>
    </row>
    <row r="183" spans="2:51" s="12" customFormat="1" ht="13.5">
      <c r="B183" s="206"/>
      <c r="C183" s="207"/>
      <c r="D183" s="208" t="s">
        <v>161</v>
      </c>
      <c r="E183" s="209" t="s">
        <v>19</v>
      </c>
      <c r="F183" s="210" t="s">
        <v>163</v>
      </c>
      <c r="G183" s="207"/>
      <c r="H183" s="211">
        <v>2.7</v>
      </c>
      <c r="I183" s="212"/>
      <c r="J183" s="207"/>
      <c r="K183" s="207"/>
      <c r="L183" s="213"/>
      <c r="M183" s="214"/>
      <c r="N183" s="215"/>
      <c r="O183" s="215"/>
      <c r="P183" s="215"/>
      <c r="Q183" s="215"/>
      <c r="R183" s="215"/>
      <c r="S183" s="215"/>
      <c r="T183" s="216"/>
      <c r="AT183" s="217" t="s">
        <v>161</v>
      </c>
      <c r="AU183" s="217" t="s">
        <v>80</v>
      </c>
      <c r="AV183" s="12" t="s">
        <v>160</v>
      </c>
      <c r="AW183" s="12" t="s">
        <v>34</v>
      </c>
      <c r="AX183" s="12" t="s">
        <v>78</v>
      </c>
      <c r="AY183" s="217" t="s">
        <v>153</v>
      </c>
    </row>
    <row r="184" spans="2:65" s="1" customFormat="1" ht="22.5" customHeight="1">
      <c r="B184" s="34"/>
      <c r="C184" s="182" t="s">
        <v>268</v>
      </c>
      <c r="D184" s="182" t="s">
        <v>155</v>
      </c>
      <c r="E184" s="183" t="s">
        <v>269</v>
      </c>
      <c r="F184" s="184" t="s">
        <v>270</v>
      </c>
      <c r="G184" s="185" t="s">
        <v>224</v>
      </c>
      <c r="H184" s="186">
        <v>2.7</v>
      </c>
      <c r="I184" s="187"/>
      <c r="J184" s="188">
        <f>ROUND(I184*H184,2)</f>
        <v>0</v>
      </c>
      <c r="K184" s="184" t="s">
        <v>159</v>
      </c>
      <c r="L184" s="54"/>
      <c r="M184" s="189" t="s">
        <v>19</v>
      </c>
      <c r="N184" s="190" t="s">
        <v>42</v>
      </c>
      <c r="O184" s="35"/>
      <c r="P184" s="191">
        <f>O184*H184</f>
        <v>0</v>
      </c>
      <c r="Q184" s="191">
        <v>0</v>
      </c>
      <c r="R184" s="191">
        <f>Q184*H184</f>
        <v>0</v>
      </c>
      <c r="S184" s="191">
        <v>0</v>
      </c>
      <c r="T184" s="192">
        <f>S184*H184</f>
        <v>0</v>
      </c>
      <c r="AR184" s="17" t="s">
        <v>160</v>
      </c>
      <c r="AT184" s="17" t="s">
        <v>155</v>
      </c>
      <c r="AU184" s="17" t="s">
        <v>80</v>
      </c>
      <c r="AY184" s="17" t="s">
        <v>153</v>
      </c>
      <c r="BE184" s="193">
        <f>IF(N184="základní",J184,0)</f>
        <v>0</v>
      </c>
      <c r="BF184" s="193">
        <f>IF(N184="snížená",J184,0)</f>
        <v>0</v>
      </c>
      <c r="BG184" s="193">
        <f>IF(N184="zákl. přenesená",J184,0)</f>
        <v>0</v>
      </c>
      <c r="BH184" s="193">
        <f>IF(N184="sníž. přenesená",J184,0)</f>
        <v>0</v>
      </c>
      <c r="BI184" s="193">
        <f>IF(N184="nulová",J184,0)</f>
        <v>0</v>
      </c>
      <c r="BJ184" s="17" t="s">
        <v>78</v>
      </c>
      <c r="BK184" s="193">
        <f>ROUND(I184*H184,2)</f>
        <v>0</v>
      </c>
      <c r="BL184" s="17" t="s">
        <v>160</v>
      </c>
      <c r="BM184" s="17" t="s">
        <v>268</v>
      </c>
    </row>
    <row r="185" spans="2:65" s="1" customFormat="1" ht="22.5" customHeight="1">
      <c r="B185" s="34"/>
      <c r="C185" s="182" t="s">
        <v>271</v>
      </c>
      <c r="D185" s="182" t="s">
        <v>155</v>
      </c>
      <c r="E185" s="183" t="s">
        <v>272</v>
      </c>
      <c r="F185" s="184" t="s">
        <v>273</v>
      </c>
      <c r="G185" s="185" t="s">
        <v>224</v>
      </c>
      <c r="H185" s="186">
        <v>2.7</v>
      </c>
      <c r="I185" s="187"/>
      <c r="J185" s="188">
        <f>ROUND(I185*H185,2)</f>
        <v>0</v>
      </c>
      <c r="K185" s="184" t="s">
        <v>159</v>
      </c>
      <c r="L185" s="54"/>
      <c r="M185" s="189" t="s">
        <v>19</v>
      </c>
      <c r="N185" s="190" t="s">
        <v>42</v>
      </c>
      <c r="O185" s="35"/>
      <c r="P185" s="191">
        <f>O185*H185</f>
        <v>0</v>
      </c>
      <c r="Q185" s="191">
        <v>0.0031045</v>
      </c>
      <c r="R185" s="191">
        <f>Q185*H185</f>
        <v>0.008382150000000001</v>
      </c>
      <c r="S185" s="191">
        <v>0</v>
      </c>
      <c r="T185" s="192">
        <f>S185*H185</f>
        <v>0</v>
      </c>
      <c r="AR185" s="17" t="s">
        <v>160</v>
      </c>
      <c r="AT185" s="17" t="s">
        <v>155</v>
      </c>
      <c r="AU185" s="17" t="s">
        <v>80</v>
      </c>
      <c r="AY185" s="17" t="s">
        <v>153</v>
      </c>
      <c r="BE185" s="193">
        <f>IF(N185="základní",J185,0)</f>
        <v>0</v>
      </c>
      <c r="BF185" s="193">
        <f>IF(N185="snížená",J185,0)</f>
        <v>0</v>
      </c>
      <c r="BG185" s="193">
        <f>IF(N185="zákl. přenesená",J185,0)</f>
        <v>0</v>
      </c>
      <c r="BH185" s="193">
        <f>IF(N185="sníž. přenesená",J185,0)</f>
        <v>0</v>
      </c>
      <c r="BI185" s="193">
        <f>IF(N185="nulová",J185,0)</f>
        <v>0</v>
      </c>
      <c r="BJ185" s="17" t="s">
        <v>78</v>
      </c>
      <c r="BK185" s="193">
        <f>ROUND(I185*H185,2)</f>
        <v>0</v>
      </c>
      <c r="BL185" s="17" t="s">
        <v>160</v>
      </c>
      <c r="BM185" s="17" t="s">
        <v>271</v>
      </c>
    </row>
    <row r="186" spans="2:65" s="1" customFormat="1" ht="22.5" customHeight="1">
      <c r="B186" s="34"/>
      <c r="C186" s="182" t="s">
        <v>274</v>
      </c>
      <c r="D186" s="182" t="s">
        <v>155</v>
      </c>
      <c r="E186" s="183" t="s">
        <v>275</v>
      </c>
      <c r="F186" s="184" t="s">
        <v>276</v>
      </c>
      <c r="G186" s="185" t="s">
        <v>224</v>
      </c>
      <c r="H186" s="186">
        <v>2.7</v>
      </c>
      <c r="I186" s="187"/>
      <c r="J186" s="188">
        <f>ROUND(I186*H186,2)</f>
        <v>0</v>
      </c>
      <c r="K186" s="184" t="s">
        <v>159</v>
      </c>
      <c r="L186" s="54"/>
      <c r="M186" s="189" t="s">
        <v>19</v>
      </c>
      <c r="N186" s="190" t="s">
        <v>42</v>
      </c>
      <c r="O186" s="35"/>
      <c r="P186" s="191">
        <f>O186*H186</f>
        <v>0</v>
      </c>
      <c r="Q186" s="191">
        <v>0</v>
      </c>
      <c r="R186" s="191">
        <f>Q186*H186</f>
        <v>0</v>
      </c>
      <c r="S186" s="191">
        <v>0</v>
      </c>
      <c r="T186" s="192">
        <f>S186*H186</f>
        <v>0</v>
      </c>
      <c r="AR186" s="17" t="s">
        <v>160</v>
      </c>
      <c r="AT186" s="17" t="s">
        <v>155</v>
      </c>
      <c r="AU186" s="17" t="s">
        <v>80</v>
      </c>
      <c r="AY186" s="17" t="s">
        <v>153</v>
      </c>
      <c r="BE186" s="193">
        <f>IF(N186="základní",J186,0)</f>
        <v>0</v>
      </c>
      <c r="BF186" s="193">
        <f>IF(N186="snížená",J186,0)</f>
        <v>0</v>
      </c>
      <c r="BG186" s="193">
        <f>IF(N186="zákl. přenesená",J186,0)</f>
        <v>0</v>
      </c>
      <c r="BH186" s="193">
        <f>IF(N186="sníž. přenesená",J186,0)</f>
        <v>0</v>
      </c>
      <c r="BI186" s="193">
        <f>IF(N186="nulová",J186,0)</f>
        <v>0</v>
      </c>
      <c r="BJ186" s="17" t="s">
        <v>78</v>
      </c>
      <c r="BK186" s="193">
        <f>ROUND(I186*H186,2)</f>
        <v>0</v>
      </c>
      <c r="BL186" s="17" t="s">
        <v>160</v>
      </c>
      <c r="BM186" s="17" t="s">
        <v>274</v>
      </c>
    </row>
    <row r="187" spans="2:65" s="1" customFormat="1" ht="22.5" customHeight="1">
      <c r="B187" s="34"/>
      <c r="C187" s="182" t="s">
        <v>277</v>
      </c>
      <c r="D187" s="182" t="s">
        <v>155</v>
      </c>
      <c r="E187" s="183" t="s">
        <v>278</v>
      </c>
      <c r="F187" s="184" t="s">
        <v>279</v>
      </c>
      <c r="G187" s="185" t="s">
        <v>207</v>
      </c>
      <c r="H187" s="186">
        <v>18</v>
      </c>
      <c r="I187" s="187"/>
      <c r="J187" s="188">
        <f>ROUND(I187*H187,2)</f>
        <v>0</v>
      </c>
      <c r="K187" s="184" t="s">
        <v>159</v>
      </c>
      <c r="L187" s="54"/>
      <c r="M187" s="189" t="s">
        <v>19</v>
      </c>
      <c r="N187" s="190" t="s">
        <v>42</v>
      </c>
      <c r="O187" s="35"/>
      <c r="P187" s="191">
        <f>O187*H187</f>
        <v>0</v>
      </c>
      <c r="Q187" s="191">
        <v>0.02278</v>
      </c>
      <c r="R187" s="191">
        <f>Q187*H187</f>
        <v>0.41004</v>
      </c>
      <c r="S187" s="191">
        <v>0</v>
      </c>
      <c r="T187" s="192">
        <f>S187*H187</f>
        <v>0</v>
      </c>
      <c r="AR187" s="17" t="s">
        <v>160</v>
      </c>
      <c r="AT187" s="17" t="s">
        <v>155</v>
      </c>
      <c r="AU187" s="17" t="s">
        <v>80</v>
      </c>
      <c r="AY187" s="17" t="s">
        <v>153</v>
      </c>
      <c r="BE187" s="193">
        <f>IF(N187="základní",J187,0)</f>
        <v>0</v>
      </c>
      <c r="BF187" s="193">
        <f>IF(N187="snížená",J187,0)</f>
        <v>0</v>
      </c>
      <c r="BG187" s="193">
        <f>IF(N187="zákl. přenesená",J187,0)</f>
        <v>0</v>
      </c>
      <c r="BH187" s="193">
        <f>IF(N187="sníž. přenesená",J187,0)</f>
        <v>0</v>
      </c>
      <c r="BI187" s="193">
        <f>IF(N187="nulová",J187,0)</f>
        <v>0</v>
      </c>
      <c r="BJ187" s="17" t="s">
        <v>78</v>
      </c>
      <c r="BK187" s="193">
        <f>ROUND(I187*H187,2)</f>
        <v>0</v>
      </c>
      <c r="BL187" s="17" t="s">
        <v>160</v>
      </c>
      <c r="BM187" s="17" t="s">
        <v>277</v>
      </c>
    </row>
    <row r="188" spans="2:65" s="1" customFormat="1" ht="22.5" customHeight="1">
      <c r="B188" s="34"/>
      <c r="C188" s="182" t="s">
        <v>280</v>
      </c>
      <c r="D188" s="182" t="s">
        <v>155</v>
      </c>
      <c r="E188" s="183" t="s">
        <v>281</v>
      </c>
      <c r="F188" s="184" t="s">
        <v>282</v>
      </c>
      <c r="G188" s="185" t="s">
        <v>158</v>
      </c>
      <c r="H188" s="186">
        <v>0.348</v>
      </c>
      <c r="I188" s="187"/>
      <c r="J188" s="188">
        <f>ROUND(I188*H188,2)</f>
        <v>0</v>
      </c>
      <c r="K188" s="184" t="s">
        <v>159</v>
      </c>
      <c r="L188" s="54"/>
      <c r="M188" s="189" t="s">
        <v>19</v>
      </c>
      <c r="N188" s="190" t="s">
        <v>42</v>
      </c>
      <c r="O188" s="35"/>
      <c r="P188" s="191">
        <f>O188*H188</f>
        <v>0</v>
      </c>
      <c r="Q188" s="191">
        <v>2.453395</v>
      </c>
      <c r="R188" s="191">
        <f>Q188*H188</f>
        <v>0.85378146</v>
      </c>
      <c r="S188" s="191">
        <v>0</v>
      </c>
      <c r="T188" s="192">
        <f>S188*H188</f>
        <v>0</v>
      </c>
      <c r="AR188" s="17" t="s">
        <v>160</v>
      </c>
      <c r="AT188" s="17" t="s">
        <v>155</v>
      </c>
      <c r="AU188" s="17" t="s">
        <v>80</v>
      </c>
      <c r="AY188" s="17" t="s">
        <v>153</v>
      </c>
      <c r="BE188" s="193">
        <f>IF(N188="základní",J188,0)</f>
        <v>0</v>
      </c>
      <c r="BF188" s="193">
        <f>IF(N188="snížená",J188,0)</f>
        <v>0</v>
      </c>
      <c r="BG188" s="193">
        <f>IF(N188="zákl. přenesená",J188,0)</f>
        <v>0</v>
      </c>
      <c r="BH188" s="193">
        <f>IF(N188="sníž. přenesená",J188,0)</f>
        <v>0</v>
      </c>
      <c r="BI188" s="193">
        <f>IF(N188="nulová",J188,0)</f>
        <v>0</v>
      </c>
      <c r="BJ188" s="17" t="s">
        <v>78</v>
      </c>
      <c r="BK188" s="193">
        <f>ROUND(I188*H188,2)</f>
        <v>0</v>
      </c>
      <c r="BL188" s="17" t="s">
        <v>160</v>
      </c>
      <c r="BM188" s="17" t="s">
        <v>280</v>
      </c>
    </row>
    <row r="189" spans="2:51" s="11" customFormat="1" ht="13.5">
      <c r="B189" s="194"/>
      <c r="C189" s="195"/>
      <c r="D189" s="196" t="s">
        <v>161</v>
      </c>
      <c r="E189" s="197" t="s">
        <v>19</v>
      </c>
      <c r="F189" s="198" t="s">
        <v>283</v>
      </c>
      <c r="G189" s="195"/>
      <c r="H189" s="199">
        <v>0.24</v>
      </c>
      <c r="I189" s="200"/>
      <c r="J189" s="195"/>
      <c r="K189" s="195"/>
      <c r="L189" s="201"/>
      <c r="M189" s="202"/>
      <c r="N189" s="203"/>
      <c r="O189" s="203"/>
      <c r="P189" s="203"/>
      <c r="Q189" s="203"/>
      <c r="R189" s="203"/>
      <c r="S189" s="203"/>
      <c r="T189" s="204"/>
      <c r="AT189" s="205" t="s">
        <v>161</v>
      </c>
      <c r="AU189" s="205" t="s">
        <v>80</v>
      </c>
      <c r="AV189" s="11" t="s">
        <v>80</v>
      </c>
      <c r="AW189" s="11" t="s">
        <v>34</v>
      </c>
      <c r="AX189" s="11" t="s">
        <v>71</v>
      </c>
      <c r="AY189" s="205" t="s">
        <v>153</v>
      </c>
    </row>
    <row r="190" spans="2:51" s="11" customFormat="1" ht="13.5">
      <c r="B190" s="194"/>
      <c r="C190" s="195"/>
      <c r="D190" s="196" t="s">
        <v>161</v>
      </c>
      <c r="E190" s="197" t="s">
        <v>19</v>
      </c>
      <c r="F190" s="198" t="s">
        <v>284</v>
      </c>
      <c r="G190" s="195"/>
      <c r="H190" s="199">
        <v>0.108</v>
      </c>
      <c r="I190" s="200"/>
      <c r="J190" s="195"/>
      <c r="K190" s="195"/>
      <c r="L190" s="201"/>
      <c r="M190" s="202"/>
      <c r="N190" s="203"/>
      <c r="O190" s="203"/>
      <c r="P190" s="203"/>
      <c r="Q190" s="203"/>
      <c r="R190" s="203"/>
      <c r="S190" s="203"/>
      <c r="T190" s="204"/>
      <c r="AT190" s="205" t="s">
        <v>161</v>
      </c>
      <c r="AU190" s="205" t="s">
        <v>80</v>
      </c>
      <c r="AV190" s="11" t="s">
        <v>80</v>
      </c>
      <c r="AW190" s="11" t="s">
        <v>34</v>
      </c>
      <c r="AX190" s="11" t="s">
        <v>71</v>
      </c>
      <c r="AY190" s="205" t="s">
        <v>153</v>
      </c>
    </row>
    <row r="191" spans="2:51" s="12" customFormat="1" ht="13.5">
      <c r="B191" s="206"/>
      <c r="C191" s="207"/>
      <c r="D191" s="208" t="s">
        <v>161</v>
      </c>
      <c r="E191" s="209" t="s">
        <v>19</v>
      </c>
      <c r="F191" s="210" t="s">
        <v>163</v>
      </c>
      <c r="G191" s="207"/>
      <c r="H191" s="211">
        <v>0.348</v>
      </c>
      <c r="I191" s="212"/>
      <c r="J191" s="207"/>
      <c r="K191" s="207"/>
      <c r="L191" s="213"/>
      <c r="M191" s="214"/>
      <c r="N191" s="215"/>
      <c r="O191" s="215"/>
      <c r="P191" s="215"/>
      <c r="Q191" s="215"/>
      <c r="R191" s="215"/>
      <c r="S191" s="215"/>
      <c r="T191" s="216"/>
      <c r="AT191" s="217" t="s">
        <v>161</v>
      </c>
      <c r="AU191" s="217" t="s">
        <v>80</v>
      </c>
      <c r="AV191" s="12" t="s">
        <v>160</v>
      </c>
      <c r="AW191" s="12" t="s">
        <v>34</v>
      </c>
      <c r="AX191" s="12" t="s">
        <v>78</v>
      </c>
      <c r="AY191" s="217" t="s">
        <v>153</v>
      </c>
    </row>
    <row r="192" spans="2:65" s="1" customFormat="1" ht="22.5" customHeight="1">
      <c r="B192" s="34"/>
      <c r="C192" s="182" t="s">
        <v>285</v>
      </c>
      <c r="D192" s="182" t="s">
        <v>155</v>
      </c>
      <c r="E192" s="183" t="s">
        <v>286</v>
      </c>
      <c r="F192" s="184" t="s">
        <v>287</v>
      </c>
      <c r="G192" s="185" t="s">
        <v>224</v>
      </c>
      <c r="H192" s="186">
        <v>3.12</v>
      </c>
      <c r="I192" s="187"/>
      <c r="J192" s="188">
        <f>ROUND(I192*H192,2)</f>
        <v>0</v>
      </c>
      <c r="K192" s="184" t="s">
        <v>159</v>
      </c>
      <c r="L192" s="54"/>
      <c r="M192" s="189" t="s">
        <v>19</v>
      </c>
      <c r="N192" s="190" t="s">
        <v>42</v>
      </c>
      <c r="O192" s="35"/>
      <c r="P192" s="191">
        <f>O192*H192</f>
        <v>0</v>
      </c>
      <c r="Q192" s="191">
        <v>0.00519464</v>
      </c>
      <c r="R192" s="191">
        <f>Q192*H192</f>
        <v>0.016207276800000003</v>
      </c>
      <c r="S192" s="191">
        <v>0</v>
      </c>
      <c r="T192" s="192">
        <f>S192*H192</f>
        <v>0</v>
      </c>
      <c r="AR192" s="17" t="s">
        <v>160</v>
      </c>
      <c r="AT192" s="17" t="s">
        <v>155</v>
      </c>
      <c r="AU192" s="17" t="s">
        <v>80</v>
      </c>
      <c r="AY192" s="17" t="s">
        <v>153</v>
      </c>
      <c r="BE192" s="193">
        <f>IF(N192="základní",J192,0)</f>
        <v>0</v>
      </c>
      <c r="BF192" s="193">
        <f>IF(N192="snížená",J192,0)</f>
        <v>0</v>
      </c>
      <c r="BG192" s="193">
        <f>IF(N192="zákl. přenesená",J192,0)</f>
        <v>0</v>
      </c>
      <c r="BH192" s="193">
        <f>IF(N192="sníž. přenesená",J192,0)</f>
        <v>0</v>
      </c>
      <c r="BI192" s="193">
        <f>IF(N192="nulová",J192,0)</f>
        <v>0</v>
      </c>
      <c r="BJ192" s="17" t="s">
        <v>78</v>
      </c>
      <c r="BK192" s="193">
        <f>ROUND(I192*H192,2)</f>
        <v>0</v>
      </c>
      <c r="BL192" s="17" t="s">
        <v>160</v>
      </c>
      <c r="BM192" s="17" t="s">
        <v>285</v>
      </c>
    </row>
    <row r="193" spans="2:51" s="11" customFormat="1" ht="13.5">
      <c r="B193" s="194"/>
      <c r="C193" s="195"/>
      <c r="D193" s="196" t="s">
        <v>161</v>
      </c>
      <c r="E193" s="197" t="s">
        <v>19</v>
      </c>
      <c r="F193" s="198" t="s">
        <v>288</v>
      </c>
      <c r="G193" s="195"/>
      <c r="H193" s="199">
        <v>3.12</v>
      </c>
      <c r="I193" s="200"/>
      <c r="J193" s="195"/>
      <c r="K193" s="195"/>
      <c r="L193" s="201"/>
      <c r="M193" s="202"/>
      <c r="N193" s="203"/>
      <c r="O193" s="203"/>
      <c r="P193" s="203"/>
      <c r="Q193" s="203"/>
      <c r="R193" s="203"/>
      <c r="S193" s="203"/>
      <c r="T193" s="204"/>
      <c r="AT193" s="205" t="s">
        <v>161</v>
      </c>
      <c r="AU193" s="205" t="s">
        <v>80</v>
      </c>
      <c r="AV193" s="11" t="s">
        <v>80</v>
      </c>
      <c r="AW193" s="11" t="s">
        <v>34</v>
      </c>
      <c r="AX193" s="11" t="s">
        <v>71</v>
      </c>
      <c r="AY193" s="205" t="s">
        <v>153</v>
      </c>
    </row>
    <row r="194" spans="2:51" s="12" customFormat="1" ht="13.5">
      <c r="B194" s="206"/>
      <c r="C194" s="207"/>
      <c r="D194" s="208" t="s">
        <v>161</v>
      </c>
      <c r="E194" s="209" t="s">
        <v>19</v>
      </c>
      <c r="F194" s="210" t="s">
        <v>163</v>
      </c>
      <c r="G194" s="207"/>
      <c r="H194" s="211">
        <v>3.12</v>
      </c>
      <c r="I194" s="212"/>
      <c r="J194" s="207"/>
      <c r="K194" s="207"/>
      <c r="L194" s="213"/>
      <c r="M194" s="214"/>
      <c r="N194" s="215"/>
      <c r="O194" s="215"/>
      <c r="P194" s="215"/>
      <c r="Q194" s="215"/>
      <c r="R194" s="215"/>
      <c r="S194" s="215"/>
      <c r="T194" s="216"/>
      <c r="AT194" s="217" t="s">
        <v>161</v>
      </c>
      <c r="AU194" s="217" t="s">
        <v>80</v>
      </c>
      <c r="AV194" s="12" t="s">
        <v>160</v>
      </c>
      <c r="AW194" s="12" t="s">
        <v>34</v>
      </c>
      <c r="AX194" s="12" t="s">
        <v>78</v>
      </c>
      <c r="AY194" s="217" t="s">
        <v>153</v>
      </c>
    </row>
    <row r="195" spans="2:65" s="1" customFormat="1" ht="22.5" customHeight="1">
      <c r="B195" s="34"/>
      <c r="C195" s="182" t="s">
        <v>289</v>
      </c>
      <c r="D195" s="182" t="s">
        <v>155</v>
      </c>
      <c r="E195" s="183" t="s">
        <v>290</v>
      </c>
      <c r="F195" s="184" t="s">
        <v>291</v>
      </c>
      <c r="G195" s="185" t="s">
        <v>224</v>
      </c>
      <c r="H195" s="186">
        <v>3.12</v>
      </c>
      <c r="I195" s="187"/>
      <c r="J195" s="188">
        <f>ROUND(I195*H195,2)</f>
        <v>0</v>
      </c>
      <c r="K195" s="184" t="s">
        <v>159</v>
      </c>
      <c r="L195" s="54"/>
      <c r="M195" s="189" t="s">
        <v>19</v>
      </c>
      <c r="N195" s="190" t="s">
        <v>42</v>
      </c>
      <c r="O195" s="35"/>
      <c r="P195" s="191">
        <f>O195*H195</f>
        <v>0</v>
      </c>
      <c r="Q195" s="191">
        <v>0</v>
      </c>
      <c r="R195" s="191">
        <f>Q195*H195</f>
        <v>0</v>
      </c>
      <c r="S195" s="191">
        <v>0</v>
      </c>
      <c r="T195" s="192">
        <f>S195*H195</f>
        <v>0</v>
      </c>
      <c r="AR195" s="17" t="s">
        <v>160</v>
      </c>
      <c r="AT195" s="17" t="s">
        <v>155</v>
      </c>
      <c r="AU195" s="17" t="s">
        <v>80</v>
      </c>
      <c r="AY195" s="17" t="s">
        <v>153</v>
      </c>
      <c r="BE195" s="193">
        <f>IF(N195="základní",J195,0)</f>
        <v>0</v>
      </c>
      <c r="BF195" s="193">
        <f>IF(N195="snížená",J195,0)</f>
        <v>0</v>
      </c>
      <c r="BG195" s="193">
        <f>IF(N195="zákl. přenesená",J195,0)</f>
        <v>0</v>
      </c>
      <c r="BH195" s="193">
        <f>IF(N195="sníž. přenesená",J195,0)</f>
        <v>0</v>
      </c>
      <c r="BI195" s="193">
        <f>IF(N195="nulová",J195,0)</f>
        <v>0</v>
      </c>
      <c r="BJ195" s="17" t="s">
        <v>78</v>
      </c>
      <c r="BK195" s="193">
        <f>ROUND(I195*H195,2)</f>
        <v>0</v>
      </c>
      <c r="BL195" s="17" t="s">
        <v>160</v>
      </c>
      <c r="BM195" s="17" t="s">
        <v>289</v>
      </c>
    </row>
    <row r="196" spans="2:65" s="1" customFormat="1" ht="22.5" customHeight="1">
      <c r="B196" s="34"/>
      <c r="C196" s="182" t="s">
        <v>292</v>
      </c>
      <c r="D196" s="182" t="s">
        <v>155</v>
      </c>
      <c r="E196" s="183" t="s">
        <v>293</v>
      </c>
      <c r="F196" s="184" t="s">
        <v>294</v>
      </c>
      <c r="G196" s="185" t="s">
        <v>178</v>
      </c>
      <c r="H196" s="186">
        <v>0.01</v>
      </c>
      <c r="I196" s="187"/>
      <c r="J196" s="188">
        <f>ROUND(I196*H196,2)</f>
        <v>0</v>
      </c>
      <c r="K196" s="184" t="s">
        <v>159</v>
      </c>
      <c r="L196" s="54"/>
      <c r="M196" s="189" t="s">
        <v>19</v>
      </c>
      <c r="N196" s="190" t="s">
        <v>42</v>
      </c>
      <c r="O196" s="35"/>
      <c r="P196" s="191">
        <f>O196*H196</f>
        <v>0</v>
      </c>
      <c r="Q196" s="191">
        <v>1.05155814</v>
      </c>
      <c r="R196" s="191">
        <f>Q196*H196</f>
        <v>0.0105155814</v>
      </c>
      <c r="S196" s="191">
        <v>0</v>
      </c>
      <c r="T196" s="192">
        <f>S196*H196</f>
        <v>0</v>
      </c>
      <c r="AR196" s="17" t="s">
        <v>160</v>
      </c>
      <c r="AT196" s="17" t="s">
        <v>155</v>
      </c>
      <c r="AU196" s="17" t="s">
        <v>80</v>
      </c>
      <c r="AY196" s="17" t="s">
        <v>153</v>
      </c>
      <c r="BE196" s="193">
        <f>IF(N196="základní",J196,0)</f>
        <v>0</v>
      </c>
      <c r="BF196" s="193">
        <f>IF(N196="snížená",J196,0)</f>
        <v>0</v>
      </c>
      <c r="BG196" s="193">
        <f>IF(N196="zákl. přenesená",J196,0)</f>
        <v>0</v>
      </c>
      <c r="BH196" s="193">
        <f>IF(N196="sníž. přenesená",J196,0)</f>
        <v>0</v>
      </c>
      <c r="BI196" s="193">
        <f>IF(N196="nulová",J196,0)</f>
        <v>0</v>
      </c>
      <c r="BJ196" s="17" t="s">
        <v>78</v>
      </c>
      <c r="BK196" s="193">
        <f>ROUND(I196*H196,2)</f>
        <v>0</v>
      </c>
      <c r="BL196" s="17" t="s">
        <v>160</v>
      </c>
      <c r="BM196" s="17" t="s">
        <v>292</v>
      </c>
    </row>
    <row r="197" spans="2:65" s="1" customFormat="1" ht="22.5" customHeight="1">
      <c r="B197" s="34"/>
      <c r="C197" s="182" t="s">
        <v>295</v>
      </c>
      <c r="D197" s="182" t="s">
        <v>155</v>
      </c>
      <c r="E197" s="183" t="s">
        <v>296</v>
      </c>
      <c r="F197" s="184" t="s">
        <v>297</v>
      </c>
      <c r="G197" s="185" t="s">
        <v>178</v>
      </c>
      <c r="H197" s="186">
        <v>0.04</v>
      </c>
      <c r="I197" s="187"/>
      <c r="J197" s="188">
        <f>ROUND(I197*H197,2)</f>
        <v>0</v>
      </c>
      <c r="K197" s="184" t="s">
        <v>159</v>
      </c>
      <c r="L197" s="54"/>
      <c r="M197" s="189" t="s">
        <v>19</v>
      </c>
      <c r="N197" s="190" t="s">
        <v>42</v>
      </c>
      <c r="O197" s="35"/>
      <c r="P197" s="191">
        <f>O197*H197</f>
        <v>0</v>
      </c>
      <c r="Q197" s="191">
        <v>1.05255814</v>
      </c>
      <c r="R197" s="191">
        <f>Q197*H197</f>
        <v>0.0421023256</v>
      </c>
      <c r="S197" s="191">
        <v>0</v>
      </c>
      <c r="T197" s="192">
        <f>S197*H197</f>
        <v>0</v>
      </c>
      <c r="AR197" s="17" t="s">
        <v>160</v>
      </c>
      <c r="AT197" s="17" t="s">
        <v>155</v>
      </c>
      <c r="AU197" s="17" t="s">
        <v>80</v>
      </c>
      <c r="AY197" s="17" t="s">
        <v>153</v>
      </c>
      <c r="BE197" s="193">
        <f>IF(N197="základní",J197,0)</f>
        <v>0</v>
      </c>
      <c r="BF197" s="193">
        <f>IF(N197="snížená",J197,0)</f>
        <v>0</v>
      </c>
      <c r="BG197" s="193">
        <f>IF(N197="zákl. přenesená",J197,0)</f>
        <v>0</v>
      </c>
      <c r="BH197" s="193">
        <f>IF(N197="sníž. přenesená",J197,0)</f>
        <v>0</v>
      </c>
      <c r="BI197" s="193">
        <f>IF(N197="nulová",J197,0)</f>
        <v>0</v>
      </c>
      <c r="BJ197" s="17" t="s">
        <v>78</v>
      </c>
      <c r="BK197" s="193">
        <f>ROUND(I197*H197,2)</f>
        <v>0</v>
      </c>
      <c r="BL197" s="17" t="s">
        <v>160</v>
      </c>
      <c r="BM197" s="17" t="s">
        <v>295</v>
      </c>
    </row>
    <row r="198" spans="2:65" s="1" customFormat="1" ht="22.5" customHeight="1">
      <c r="B198" s="34"/>
      <c r="C198" s="182" t="s">
        <v>298</v>
      </c>
      <c r="D198" s="182" t="s">
        <v>155</v>
      </c>
      <c r="E198" s="183" t="s">
        <v>299</v>
      </c>
      <c r="F198" s="184" t="s">
        <v>300</v>
      </c>
      <c r="G198" s="185" t="s">
        <v>246</v>
      </c>
      <c r="H198" s="186">
        <v>8</v>
      </c>
      <c r="I198" s="187"/>
      <c r="J198" s="188">
        <f>ROUND(I198*H198,2)</f>
        <v>0</v>
      </c>
      <c r="K198" s="184" t="s">
        <v>159</v>
      </c>
      <c r="L198" s="54"/>
      <c r="M198" s="189" t="s">
        <v>19</v>
      </c>
      <c r="N198" s="190" t="s">
        <v>42</v>
      </c>
      <c r="O198" s="35"/>
      <c r="P198" s="191">
        <f>O198*H198</f>
        <v>0</v>
      </c>
      <c r="Q198" s="191">
        <v>0.1015983</v>
      </c>
      <c r="R198" s="191">
        <f>Q198*H198</f>
        <v>0.8127864</v>
      </c>
      <c r="S198" s="191">
        <v>0</v>
      </c>
      <c r="T198" s="192">
        <f>S198*H198</f>
        <v>0</v>
      </c>
      <c r="AR198" s="17" t="s">
        <v>160</v>
      </c>
      <c r="AT198" s="17" t="s">
        <v>155</v>
      </c>
      <c r="AU198" s="17" t="s">
        <v>80</v>
      </c>
      <c r="AY198" s="17" t="s">
        <v>153</v>
      </c>
      <c r="BE198" s="193">
        <f>IF(N198="základní",J198,0)</f>
        <v>0</v>
      </c>
      <c r="BF198" s="193">
        <f>IF(N198="snížená",J198,0)</f>
        <v>0</v>
      </c>
      <c r="BG198" s="193">
        <f>IF(N198="zákl. přenesená",J198,0)</f>
        <v>0</v>
      </c>
      <c r="BH198" s="193">
        <f>IF(N198="sníž. přenesená",J198,0)</f>
        <v>0</v>
      </c>
      <c r="BI198" s="193">
        <f>IF(N198="nulová",J198,0)</f>
        <v>0</v>
      </c>
      <c r="BJ198" s="17" t="s">
        <v>78</v>
      </c>
      <c r="BK198" s="193">
        <f>ROUND(I198*H198,2)</f>
        <v>0</v>
      </c>
      <c r="BL198" s="17" t="s">
        <v>160</v>
      </c>
      <c r="BM198" s="17" t="s">
        <v>298</v>
      </c>
    </row>
    <row r="199" spans="2:51" s="11" customFormat="1" ht="13.5">
      <c r="B199" s="194"/>
      <c r="C199" s="195"/>
      <c r="D199" s="196" t="s">
        <v>161</v>
      </c>
      <c r="E199" s="197" t="s">
        <v>19</v>
      </c>
      <c r="F199" s="198" t="s">
        <v>301</v>
      </c>
      <c r="G199" s="195"/>
      <c r="H199" s="199">
        <v>8</v>
      </c>
      <c r="I199" s="200"/>
      <c r="J199" s="195"/>
      <c r="K199" s="195"/>
      <c r="L199" s="201"/>
      <c r="M199" s="202"/>
      <c r="N199" s="203"/>
      <c r="O199" s="203"/>
      <c r="P199" s="203"/>
      <c r="Q199" s="203"/>
      <c r="R199" s="203"/>
      <c r="S199" s="203"/>
      <c r="T199" s="204"/>
      <c r="AT199" s="205" t="s">
        <v>161</v>
      </c>
      <c r="AU199" s="205" t="s">
        <v>80</v>
      </c>
      <c r="AV199" s="11" t="s">
        <v>80</v>
      </c>
      <c r="AW199" s="11" t="s">
        <v>34</v>
      </c>
      <c r="AX199" s="11" t="s">
        <v>71</v>
      </c>
      <c r="AY199" s="205" t="s">
        <v>153</v>
      </c>
    </row>
    <row r="200" spans="2:51" s="12" customFormat="1" ht="13.5">
      <c r="B200" s="206"/>
      <c r="C200" s="207"/>
      <c r="D200" s="208" t="s">
        <v>161</v>
      </c>
      <c r="E200" s="209" t="s">
        <v>19</v>
      </c>
      <c r="F200" s="210" t="s">
        <v>163</v>
      </c>
      <c r="G200" s="207"/>
      <c r="H200" s="211">
        <v>8</v>
      </c>
      <c r="I200" s="212"/>
      <c r="J200" s="207"/>
      <c r="K200" s="207"/>
      <c r="L200" s="213"/>
      <c r="M200" s="214"/>
      <c r="N200" s="215"/>
      <c r="O200" s="215"/>
      <c r="P200" s="215"/>
      <c r="Q200" s="215"/>
      <c r="R200" s="215"/>
      <c r="S200" s="215"/>
      <c r="T200" s="216"/>
      <c r="AT200" s="217" t="s">
        <v>161</v>
      </c>
      <c r="AU200" s="217" t="s">
        <v>80</v>
      </c>
      <c r="AV200" s="12" t="s">
        <v>160</v>
      </c>
      <c r="AW200" s="12" t="s">
        <v>34</v>
      </c>
      <c r="AX200" s="12" t="s">
        <v>78</v>
      </c>
      <c r="AY200" s="217" t="s">
        <v>153</v>
      </c>
    </row>
    <row r="201" spans="2:65" s="1" customFormat="1" ht="22.5" customHeight="1">
      <c r="B201" s="34"/>
      <c r="C201" s="182" t="s">
        <v>302</v>
      </c>
      <c r="D201" s="182" t="s">
        <v>155</v>
      </c>
      <c r="E201" s="183" t="s">
        <v>303</v>
      </c>
      <c r="F201" s="184" t="s">
        <v>304</v>
      </c>
      <c r="G201" s="185" t="s">
        <v>224</v>
      </c>
      <c r="H201" s="186">
        <v>2.24</v>
      </c>
      <c r="I201" s="187"/>
      <c r="J201" s="188">
        <f>ROUND(I201*H201,2)</f>
        <v>0</v>
      </c>
      <c r="K201" s="184" t="s">
        <v>159</v>
      </c>
      <c r="L201" s="54"/>
      <c r="M201" s="189" t="s">
        <v>19</v>
      </c>
      <c r="N201" s="190" t="s">
        <v>42</v>
      </c>
      <c r="O201" s="35"/>
      <c r="P201" s="191">
        <f>O201*H201</f>
        <v>0</v>
      </c>
      <c r="Q201" s="191">
        <v>0.00658464</v>
      </c>
      <c r="R201" s="191">
        <f>Q201*H201</f>
        <v>0.014749593600000001</v>
      </c>
      <c r="S201" s="191">
        <v>0</v>
      </c>
      <c r="T201" s="192">
        <f>S201*H201</f>
        <v>0</v>
      </c>
      <c r="AR201" s="17" t="s">
        <v>160</v>
      </c>
      <c r="AT201" s="17" t="s">
        <v>155</v>
      </c>
      <c r="AU201" s="17" t="s">
        <v>80</v>
      </c>
      <c r="AY201" s="17" t="s">
        <v>153</v>
      </c>
      <c r="BE201" s="193">
        <f>IF(N201="základní",J201,0)</f>
        <v>0</v>
      </c>
      <c r="BF201" s="193">
        <f>IF(N201="snížená",J201,0)</f>
        <v>0</v>
      </c>
      <c r="BG201" s="193">
        <f>IF(N201="zákl. přenesená",J201,0)</f>
        <v>0</v>
      </c>
      <c r="BH201" s="193">
        <f>IF(N201="sníž. přenesená",J201,0)</f>
        <v>0</v>
      </c>
      <c r="BI201" s="193">
        <f>IF(N201="nulová",J201,0)</f>
        <v>0</v>
      </c>
      <c r="BJ201" s="17" t="s">
        <v>78</v>
      </c>
      <c r="BK201" s="193">
        <f>ROUND(I201*H201,2)</f>
        <v>0</v>
      </c>
      <c r="BL201" s="17" t="s">
        <v>160</v>
      </c>
      <c r="BM201" s="17" t="s">
        <v>302</v>
      </c>
    </row>
    <row r="202" spans="2:51" s="11" customFormat="1" ht="13.5">
      <c r="B202" s="194"/>
      <c r="C202" s="195"/>
      <c r="D202" s="196" t="s">
        <v>161</v>
      </c>
      <c r="E202" s="197" t="s">
        <v>19</v>
      </c>
      <c r="F202" s="198" t="s">
        <v>305</v>
      </c>
      <c r="G202" s="195"/>
      <c r="H202" s="199">
        <v>2.24</v>
      </c>
      <c r="I202" s="200"/>
      <c r="J202" s="195"/>
      <c r="K202" s="195"/>
      <c r="L202" s="201"/>
      <c r="M202" s="202"/>
      <c r="N202" s="203"/>
      <c r="O202" s="203"/>
      <c r="P202" s="203"/>
      <c r="Q202" s="203"/>
      <c r="R202" s="203"/>
      <c r="S202" s="203"/>
      <c r="T202" s="204"/>
      <c r="AT202" s="205" t="s">
        <v>161</v>
      </c>
      <c r="AU202" s="205" t="s">
        <v>80</v>
      </c>
      <c r="AV202" s="11" t="s">
        <v>80</v>
      </c>
      <c r="AW202" s="11" t="s">
        <v>34</v>
      </c>
      <c r="AX202" s="11" t="s">
        <v>71</v>
      </c>
      <c r="AY202" s="205" t="s">
        <v>153</v>
      </c>
    </row>
    <row r="203" spans="2:51" s="12" customFormat="1" ht="13.5">
      <c r="B203" s="206"/>
      <c r="C203" s="207"/>
      <c r="D203" s="208" t="s">
        <v>161</v>
      </c>
      <c r="E203" s="209" t="s">
        <v>19</v>
      </c>
      <c r="F203" s="210" t="s">
        <v>163</v>
      </c>
      <c r="G203" s="207"/>
      <c r="H203" s="211">
        <v>2.24</v>
      </c>
      <c r="I203" s="212"/>
      <c r="J203" s="207"/>
      <c r="K203" s="207"/>
      <c r="L203" s="213"/>
      <c r="M203" s="214"/>
      <c r="N203" s="215"/>
      <c r="O203" s="215"/>
      <c r="P203" s="215"/>
      <c r="Q203" s="215"/>
      <c r="R203" s="215"/>
      <c r="S203" s="215"/>
      <c r="T203" s="216"/>
      <c r="AT203" s="217" t="s">
        <v>161</v>
      </c>
      <c r="AU203" s="217" t="s">
        <v>80</v>
      </c>
      <c r="AV203" s="12" t="s">
        <v>160</v>
      </c>
      <c r="AW203" s="12" t="s">
        <v>34</v>
      </c>
      <c r="AX203" s="12" t="s">
        <v>78</v>
      </c>
      <c r="AY203" s="217" t="s">
        <v>153</v>
      </c>
    </row>
    <row r="204" spans="2:65" s="1" customFormat="1" ht="22.5" customHeight="1">
      <c r="B204" s="34"/>
      <c r="C204" s="182" t="s">
        <v>306</v>
      </c>
      <c r="D204" s="182" t="s">
        <v>155</v>
      </c>
      <c r="E204" s="183" t="s">
        <v>307</v>
      </c>
      <c r="F204" s="184" t="s">
        <v>308</v>
      </c>
      <c r="G204" s="185" t="s">
        <v>224</v>
      </c>
      <c r="H204" s="186">
        <v>2.24</v>
      </c>
      <c r="I204" s="187"/>
      <c r="J204" s="188">
        <f>ROUND(I204*H204,2)</f>
        <v>0</v>
      </c>
      <c r="K204" s="184" t="s">
        <v>159</v>
      </c>
      <c r="L204" s="54"/>
      <c r="M204" s="189" t="s">
        <v>19</v>
      </c>
      <c r="N204" s="190" t="s">
        <v>42</v>
      </c>
      <c r="O204" s="35"/>
      <c r="P204" s="191">
        <f>O204*H204</f>
        <v>0</v>
      </c>
      <c r="Q204" s="191">
        <v>0</v>
      </c>
      <c r="R204" s="191">
        <f>Q204*H204</f>
        <v>0</v>
      </c>
      <c r="S204" s="191">
        <v>0</v>
      </c>
      <c r="T204" s="192">
        <f>S204*H204</f>
        <v>0</v>
      </c>
      <c r="AR204" s="17" t="s">
        <v>160</v>
      </c>
      <c r="AT204" s="17" t="s">
        <v>155</v>
      </c>
      <c r="AU204" s="17" t="s">
        <v>80</v>
      </c>
      <c r="AY204" s="17" t="s">
        <v>153</v>
      </c>
      <c r="BE204" s="193">
        <f>IF(N204="základní",J204,0)</f>
        <v>0</v>
      </c>
      <c r="BF204" s="193">
        <f>IF(N204="snížená",J204,0)</f>
        <v>0</v>
      </c>
      <c r="BG204" s="193">
        <f>IF(N204="zákl. přenesená",J204,0)</f>
        <v>0</v>
      </c>
      <c r="BH204" s="193">
        <f>IF(N204="sníž. přenesená",J204,0)</f>
        <v>0</v>
      </c>
      <c r="BI204" s="193">
        <f>IF(N204="nulová",J204,0)</f>
        <v>0</v>
      </c>
      <c r="BJ204" s="17" t="s">
        <v>78</v>
      </c>
      <c r="BK204" s="193">
        <f>ROUND(I204*H204,2)</f>
        <v>0</v>
      </c>
      <c r="BL204" s="17" t="s">
        <v>160</v>
      </c>
      <c r="BM204" s="17" t="s">
        <v>306</v>
      </c>
    </row>
    <row r="205" spans="2:65" s="1" customFormat="1" ht="22.5" customHeight="1">
      <c r="B205" s="34"/>
      <c r="C205" s="182" t="s">
        <v>309</v>
      </c>
      <c r="D205" s="182" t="s">
        <v>155</v>
      </c>
      <c r="E205" s="183" t="s">
        <v>310</v>
      </c>
      <c r="F205" s="184" t="s">
        <v>311</v>
      </c>
      <c r="G205" s="185" t="s">
        <v>158</v>
      </c>
      <c r="H205" s="186">
        <v>0.48</v>
      </c>
      <c r="I205" s="187"/>
      <c r="J205" s="188">
        <f>ROUND(I205*H205,2)</f>
        <v>0</v>
      </c>
      <c r="K205" s="184" t="s">
        <v>159</v>
      </c>
      <c r="L205" s="54"/>
      <c r="M205" s="189" t="s">
        <v>19</v>
      </c>
      <c r="N205" s="190" t="s">
        <v>42</v>
      </c>
      <c r="O205" s="35"/>
      <c r="P205" s="191">
        <f>O205*H205</f>
        <v>0</v>
      </c>
      <c r="Q205" s="191">
        <v>2.45336574</v>
      </c>
      <c r="R205" s="191">
        <f>Q205*H205</f>
        <v>1.1776155552</v>
      </c>
      <c r="S205" s="191">
        <v>0</v>
      </c>
      <c r="T205" s="192">
        <f>S205*H205</f>
        <v>0</v>
      </c>
      <c r="AR205" s="17" t="s">
        <v>160</v>
      </c>
      <c r="AT205" s="17" t="s">
        <v>155</v>
      </c>
      <c r="AU205" s="17" t="s">
        <v>80</v>
      </c>
      <c r="AY205" s="17" t="s">
        <v>153</v>
      </c>
      <c r="BE205" s="193">
        <f>IF(N205="základní",J205,0)</f>
        <v>0</v>
      </c>
      <c r="BF205" s="193">
        <f>IF(N205="snížená",J205,0)</f>
        <v>0</v>
      </c>
      <c r="BG205" s="193">
        <f>IF(N205="zákl. přenesená",J205,0)</f>
        <v>0</v>
      </c>
      <c r="BH205" s="193">
        <f>IF(N205="sníž. přenesená",J205,0)</f>
        <v>0</v>
      </c>
      <c r="BI205" s="193">
        <f>IF(N205="nulová",J205,0)</f>
        <v>0</v>
      </c>
      <c r="BJ205" s="17" t="s">
        <v>78</v>
      </c>
      <c r="BK205" s="193">
        <f>ROUND(I205*H205,2)</f>
        <v>0</v>
      </c>
      <c r="BL205" s="17" t="s">
        <v>160</v>
      </c>
      <c r="BM205" s="17" t="s">
        <v>309</v>
      </c>
    </row>
    <row r="206" spans="2:51" s="11" customFormat="1" ht="13.5">
      <c r="B206" s="194"/>
      <c r="C206" s="195"/>
      <c r="D206" s="196" t="s">
        <v>161</v>
      </c>
      <c r="E206" s="197" t="s">
        <v>19</v>
      </c>
      <c r="F206" s="198" t="s">
        <v>312</v>
      </c>
      <c r="G206" s="195"/>
      <c r="H206" s="199">
        <v>0.48</v>
      </c>
      <c r="I206" s="200"/>
      <c r="J206" s="195"/>
      <c r="K206" s="195"/>
      <c r="L206" s="201"/>
      <c r="M206" s="202"/>
      <c r="N206" s="203"/>
      <c r="O206" s="203"/>
      <c r="P206" s="203"/>
      <c r="Q206" s="203"/>
      <c r="R206" s="203"/>
      <c r="S206" s="203"/>
      <c r="T206" s="204"/>
      <c r="AT206" s="205" t="s">
        <v>161</v>
      </c>
      <c r="AU206" s="205" t="s">
        <v>80</v>
      </c>
      <c r="AV206" s="11" t="s">
        <v>80</v>
      </c>
      <c r="AW206" s="11" t="s">
        <v>34</v>
      </c>
      <c r="AX206" s="11" t="s">
        <v>71</v>
      </c>
      <c r="AY206" s="205" t="s">
        <v>153</v>
      </c>
    </row>
    <row r="207" spans="2:51" s="12" customFormat="1" ht="13.5">
      <c r="B207" s="206"/>
      <c r="C207" s="207"/>
      <c r="D207" s="196" t="s">
        <v>161</v>
      </c>
      <c r="E207" s="239" t="s">
        <v>19</v>
      </c>
      <c r="F207" s="240" t="s">
        <v>163</v>
      </c>
      <c r="G207" s="207"/>
      <c r="H207" s="241">
        <v>0.48</v>
      </c>
      <c r="I207" s="212"/>
      <c r="J207" s="207"/>
      <c r="K207" s="207"/>
      <c r="L207" s="213"/>
      <c r="M207" s="214"/>
      <c r="N207" s="215"/>
      <c r="O207" s="215"/>
      <c r="P207" s="215"/>
      <c r="Q207" s="215"/>
      <c r="R207" s="215"/>
      <c r="S207" s="215"/>
      <c r="T207" s="216"/>
      <c r="AT207" s="217" t="s">
        <v>161</v>
      </c>
      <c r="AU207" s="217" t="s">
        <v>80</v>
      </c>
      <c r="AV207" s="12" t="s">
        <v>160</v>
      </c>
      <c r="AW207" s="12" t="s">
        <v>34</v>
      </c>
      <c r="AX207" s="12" t="s">
        <v>78</v>
      </c>
      <c r="AY207" s="217" t="s">
        <v>153</v>
      </c>
    </row>
    <row r="208" spans="2:63" s="10" customFormat="1" ht="29.85" customHeight="1">
      <c r="B208" s="165"/>
      <c r="C208" s="166"/>
      <c r="D208" s="179" t="s">
        <v>70</v>
      </c>
      <c r="E208" s="180" t="s">
        <v>180</v>
      </c>
      <c r="F208" s="180" t="s">
        <v>313</v>
      </c>
      <c r="G208" s="166"/>
      <c r="H208" s="166"/>
      <c r="I208" s="169"/>
      <c r="J208" s="181">
        <f>BK208</f>
        <v>0</v>
      </c>
      <c r="K208" s="166"/>
      <c r="L208" s="171"/>
      <c r="M208" s="172"/>
      <c r="N208" s="173"/>
      <c r="O208" s="173"/>
      <c r="P208" s="174">
        <f>SUM(P209:P404)</f>
        <v>0</v>
      </c>
      <c r="Q208" s="173"/>
      <c r="R208" s="174">
        <f>SUM(R209:R404)</f>
        <v>89.10474811457478</v>
      </c>
      <c r="S208" s="173"/>
      <c r="T208" s="175">
        <f>SUM(T209:T404)</f>
        <v>0.0012880000000000003</v>
      </c>
      <c r="AR208" s="176" t="s">
        <v>78</v>
      </c>
      <c r="AT208" s="177" t="s">
        <v>70</v>
      </c>
      <c r="AU208" s="177" t="s">
        <v>78</v>
      </c>
      <c r="AY208" s="176" t="s">
        <v>153</v>
      </c>
      <c r="BK208" s="178">
        <f>SUM(BK209:BK404)</f>
        <v>0</v>
      </c>
    </row>
    <row r="209" spans="2:65" s="1" customFormat="1" ht="31.5" customHeight="1">
      <c r="B209" s="34"/>
      <c r="C209" s="182" t="s">
        <v>314</v>
      </c>
      <c r="D209" s="182" t="s">
        <v>155</v>
      </c>
      <c r="E209" s="183" t="s">
        <v>315</v>
      </c>
      <c r="F209" s="184" t="s">
        <v>316</v>
      </c>
      <c r="G209" s="185" t="s">
        <v>224</v>
      </c>
      <c r="H209" s="186">
        <v>0.735</v>
      </c>
      <c r="I209" s="187"/>
      <c r="J209" s="188">
        <f>ROUND(I209*H209,2)</f>
        <v>0</v>
      </c>
      <c r="K209" s="184" t="s">
        <v>159</v>
      </c>
      <c r="L209" s="54"/>
      <c r="M209" s="189" t="s">
        <v>19</v>
      </c>
      <c r="N209" s="190" t="s">
        <v>42</v>
      </c>
      <c r="O209" s="35"/>
      <c r="P209" s="191">
        <f>O209*H209</f>
        <v>0</v>
      </c>
      <c r="Q209" s="191">
        <v>0.03</v>
      </c>
      <c r="R209" s="191">
        <f>Q209*H209</f>
        <v>0.02205</v>
      </c>
      <c r="S209" s="191">
        <v>0</v>
      </c>
      <c r="T209" s="192">
        <f>S209*H209</f>
        <v>0</v>
      </c>
      <c r="AR209" s="17" t="s">
        <v>160</v>
      </c>
      <c r="AT209" s="17" t="s">
        <v>155</v>
      </c>
      <c r="AU209" s="17" t="s">
        <v>80</v>
      </c>
      <c r="AY209" s="17" t="s">
        <v>153</v>
      </c>
      <c r="BE209" s="193">
        <f>IF(N209="základní",J209,0)</f>
        <v>0</v>
      </c>
      <c r="BF209" s="193">
        <f>IF(N209="snížená",J209,0)</f>
        <v>0</v>
      </c>
      <c r="BG209" s="193">
        <f>IF(N209="zákl. přenesená",J209,0)</f>
        <v>0</v>
      </c>
      <c r="BH209" s="193">
        <f>IF(N209="sníž. přenesená",J209,0)</f>
        <v>0</v>
      </c>
      <c r="BI209" s="193">
        <f>IF(N209="nulová",J209,0)</f>
        <v>0</v>
      </c>
      <c r="BJ209" s="17" t="s">
        <v>78</v>
      </c>
      <c r="BK209" s="193">
        <f>ROUND(I209*H209,2)</f>
        <v>0</v>
      </c>
      <c r="BL209" s="17" t="s">
        <v>160</v>
      </c>
      <c r="BM209" s="17" t="s">
        <v>317</v>
      </c>
    </row>
    <row r="210" spans="2:51" s="11" customFormat="1" ht="13.5">
      <c r="B210" s="194"/>
      <c r="C210" s="195"/>
      <c r="D210" s="196" t="s">
        <v>161</v>
      </c>
      <c r="E210" s="197" t="s">
        <v>19</v>
      </c>
      <c r="F210" s="198" t="s">
        <v>318</v>
      </c>
      <c r="G210" s="195"/>
      <c r="H210" s="199">
        <v>0.735</v>
      </c>
      <c r="I210" s="200"/>
      <c r="J210" s="195"/>
      <c r="K210" s="195"/>
      <c r="L210" s="201"/>
      <c r="M210" s="202"/>
      <c r="N210" s="203"/>
      <c r="O210" s="203"/>
      <c r="P210" s="203"/>
      <c r="Q210" s="203"/>
      <c r="R210" s="203"/>
      <c r="S210" s="203"/>
      <c r="T210" s="204"/>
      <c r="AT210" s="205" t="s">
        <v>161</v>
      </c>
      <c r="AU210" s="205" t="s">
        <v>80</v>
      </c>
      <c r="AV210" s="11" t="s">
        <v>80</v>
      </c>
      <c r="AW210" s="11" t="s">
        <v>34</v>
      </c>
      <c r="AX210" s="11" t="s">
        <v>71</v>
      </c>
      <c r="AY210" s="205" t="s">
        <v>153</v>
      </c>
    </row>
    <row r="211" spans="2:51" s="12" customFormat="1" ht="13.5">
      <c r="B211" s="206"/>
      <c r="C211" s="207"/>
      <c r="D211" s="208" t="s">
        <v>161</v>
      </c>
      <c r="E211" s="209" t="s">
        <v>19</v>
      </c>
      <c r="F211" s="210" t="s">
        <v>163</v>
      </c>
      <c r="G211" s="207"/>
      <c r="H211" s="211">
        <v>0.735</v>
      </c>
      <c r="I211" s="212"/>
      <c r="J211" s="207"/>
      <c r="K211" s="207"/>
      <c r="L211" s="213"/>
      <c r="M211" s="214"/>
      <c r="N211" s="215"/>
      <c r="O211" s="215"/>
      <c r="P211" s="215"/>
      <c r="Q211" s="215"/>
      <c r="R211" s="215"/>
      <c r="S211" s="215"/>
      <c r="T211" s="216"/>
      <c r="AT211" s="217" t="s">
        <v>161</v>
      </c>
      <c r="AU211" s="217" t="s">
        <v>80</v>
      </c>
      <c r="AV211" s="12" t="s">
        <v>160</v>
      </c>
      <c r="AW211" s="12" t="s">
        <v>34</v>
      </c>
      <c r="AX211" s="12" t="s">
        <v>78</v>
      </c>
      <c r="AY211" s="217" t="s">
        <v>153</v>
      </c>
    </row>
    <row r="212" spans="2:65" s="1" customFormat="1" ht="22.5" customHeight="1">
      <c r="B212" s="34"/>
      <c r="C212" s="182" t="s">
        <v>319</v>
      </c>
      <c r="D212" s="182" t="s">
        <v>155</v>
      </c>
      <c r="E212" s="183" t="s">
        <v>320</v>
      </c>
      <c r="F212" s="184" t="s">
        <v>321</v>
      </c>
      <c r="G212" s="185" t="s">
        <v>224</v>
      </c>
      <c r="H212" s="186">
        <v>5</v>
      </c>
      <c r="I212" s="187"/>
      <c r="J212" s="188">
        <f>ROUND(I212*H212,2)</f>
        <v>0</v>
      </c>
      <c r="K212" s="184" t="s">
        <v>159</v>
      </c>
      <c r="L212" s="54"/>
      <c r="M212" s="189" t="s">
        <v>19</v>
      </c>
      <c r="N212" s="190" t="s">
        <v>42</v>
      </c>
      <c r="O212" s="35"/>
      <c r="P212" s="191">
        <f>O212*H212</f>
        <v>0</v>
      </c>
      <c r="Q212" s="191">
        <v>0.04</v>
      </c>
      <c r="R212" s="191">
        <f>Q212*H212</f>
        <v>0.2</v>
      </c>
      <c r="S212" s="191">
        <v>0</v>
      </c>
      <c r="T212" s="192">
        <f>S212*H212</f>
        <v>0</v>
      </c>
      <c r="AR212" s="17" t="s">
        <v>160</v>
      </c>
      <c r="AT212" s="17" t="s">
        <v>155</v>
      </c>
      <c r="AU212" s="17" t="s">
        <v>80</v>
      </c>
      <c r="AY212" s="17" t="s">
        <v>153</v>
      </c>
      <c r="BE212" s="193">
        <f>IF(N212="základní",J212,0)</f>
        <v>0</v>
      </c>
      <c r="BF212" s="193">
        <f>IF(N212="snížená",J212,0)</f>
        <v>0</v>
      </c>
      <c r="BG212" s="193">
        <f>IF(N212="zákl. přenesená",J212,0)</f>
        <v>0</v>
      </c>
      <c r="BH212" s="193">
        <f>IF(N212="sníž. přenesená",J212,0)</f>
        <v>0</v>
      </c>
      <c r="BI212" s="193">
        <f>IF(N212="nulová",J212,0)</f>
        <v>0</v>
      </c>
      <c r="BJ212" s="17" t="s">
        <v>78</v>
      </c>
      <c r="BK212" s="193">
        <f>ROUND(I212*H212,2)</f>
        <v>0</v>
      </c>
      <c r="BL212" s="17" t="s">
        <v>160</v>
      </c>
      <c r="BM212" s="17" t="s">
        <v>319</v>
      </c>
    </row>
    <row r="213" spans="2:65" s="1" customFormat="1" ht="31.5" customHeight="1">
      <c r="B213" s="34"/>
      <c r="C213" s="182" t="s">
        <v>322</v>
      </c>
      <c r="D213" s="182" t="s">
        <v>155</v>
      </c>
      <c r="E213" s="183" t="s">
        <v>323</v>
      </c>
      <c r="F213" s="184" t="s">
        <v>324</v>
      </c>
      <c r="G213" s="185" t="s">
        <v>224</v>
      </c>
      <c r="H213" s="186">
        <v>70.478</v>
      </c>
      <c r="I213" s="187"/>
      <c r="J213" s="188">
        <f>ROUND(I213*H213,2)</f>
        <v>0</v>
      </c>
      <c r="K213" s="184" t="s">
        <v>159</v>
      </c>
      <c r="L213" s="54"/>
      <c r="M213" s="189" t="s">
        <v>19</v>
      </c>
      <c r="N213" s="190" t="s">
        <v>42</v>
      </c>
      <c r="O213" s="35"/>
      <c r="P213" s="191">
        <f>O213*H213</f>
        <v>0</v>
      </c>
      <c r="Q213" s="191">
        <v>0.021</v>
      </c>
      <c r="R213" s="191">
        <f>Q213*H213</f>
        <v>1.480038</v>
      </c>
      <c r="S213" s="191">
        <v>0</v>
      </c>
      <c r="T213" s="192">
        <f>S213*H213</f>
        <v>0</v>
      </c>
      <c r="AR213" s="17" t="s">
        <v>160</v>
      </c>
      <c r="AT213" s="17" t="s">
        <v>155</v>
      </c>
      <c r="AU213" s="17" t="s">
        <v>80</v>
      </c>
      <c r="AY213" s="17" t="s">
        <v>153</v>
      </c>
      <c r="BE213" s="193">
        <f>IF(N213="základní",J213,0)</f>
        <v>0</v>
      </c>
      <c r="BF213" s="193">
        <f>IF(N213="snížená",J213,0)</f>
        <v>0</v>
      </c>
      <c r="BG213" s="193">
        <f>IF(N213="zákl. přenesená",J213,0)</f>
        <v>0</v>
      </c>
      <c r="BH213" s="193">
        <f>IF(N213="sníž. přenesená",J213,0)</f>
        <v>0</v>
      </c>
      <c r="BI213" s="193">
        <f>IF(N213="nulová",J213,0)</f>
        <v>0</v>
      </c>
      <c r="BJ213" s="17" t="s">
        <v>78</v>
      </c>
      <c r="BK213" s="193">
        <f>ROUND(I213*H213,2)</f>
        <v>0</v>
      </c>
      <c r="BL213" s="17" t="s">
        <v>160</v>
      </c>
      <c r="BM213" s="17" t="s">
        <v>322</v>
      </c>
    </row>
    <row r="214" spans="2:65" s="1" customFormat="1" ht="31.5" customHeight="1">
      <c r="B214" s="34"/>
      <c r="C214" s="182" t="s">
        <v>325</v>
      </c>
      <c r="D214" s="182" t="s">
        <v>155</v>
      </c>
      <c r="E214" s="183" t="s">
        <v>326</v>
      </c>
      <c r="F214" s="184" t="s">
        <v>324</v>
      </c>
      <c r="G214" s="185" t="s">
        <v>224</v>
      </c>
      <c r="H214" s="186">
        <v>15.667</v>
      </c>
      <c r="I214" s="187"/>
      <c r="J214" s="188">
        <f>ROUND(I214*H214,2)</f>
        <v>0</v>
      </c>
      <c r="K214" s="184" t="s">
        <v>159</v>
      </c>
      <c r="L214" s="54"/>
      <c r="M214" s="189" t="s">
        <v>19</v>
      </c>
      <c r="N214" s="190" t="s">
        <v>42</v>
      </c>
      <c r="O214" s="35"/>
      <c r="P214" s="191">
        <f>O214*H214</f>
        <v>0</v>
      </c>
      <c r="Q214" s="191">
        <v>0.021</v>
      </c>
      <c r="R214" s="191">
        <f>Q214*H214</f>
        <v>0.329007</v>
      </c>
      <c r="S214" s="191">
        <v>0</v>
      </c>
      <c r="T214" s="192">
        <f>S214*H214</f>
        <v>0</v>
      </c>
      <c r="AR214" s="17" t="s">
        <v>160</v>
      </c>
      <c r="AT214" s="17" t="s">
        <v>155</v>
      </c>
      <c r="AU214" s="17" t="s">
        <v>80</v>
      </c>
      <c r="AY214" s="17" t="s">
        <v>153</v>
      </c>
      <c r="BE214" s="193">
        <f>IF(N214="základní",J214,0)</f>
        <v>0</v>
      </c>
      <c r="BF214" s="193">
        <f>IF(N214="snížená",J214,0)</f>
        <v>0</v>
      </c>
      <c r="BG214" s="193">
        <f>IF(N214="zákl. přenesená",J214,0)</f>
        <v>0</v>
      </c>
      <c r="BH214" s="193">
        <f>IF(N214="sníž. přenesená",J214,0)</f>
        <v>0</v>
      </c>
      <c r="BI214" s="193">
        <f>IF(N214="nulová",J214,0)</f>
        <v>0</v>
      </c>
      <c r="BJ214" s="17" t="s">
        <v>78</v>
      </c>
      <c r="BK214" s="193">
        <f>ROUND(I214*H214,2)</f>
        <v>0</v>
      </c>
      <c r="BL214" s="17" t="s">
        <v>160</v>
      </c>
      <c r="BM214" s="17" t="s">
        <v>325</v>
      </c>
    </row>
    <row r="215" spans="2:51" s="11" customFormat="1" ht="13.5">
      <c r="B215" s="194"/>
      <c r="C215" s="195"/>
      <c r="D215" s="196" t="s">
        <v>161</v>
      </c>
      <c r="E215" s="197" t="s">
        <v>19</v>
      </c>
      <c r="F215" s="198" t="s">
        <v>327</v>
      </c>
      <c r="G215" s="195"/>
      <c r="H215" s="199">
        <v>12.288</v>
      </c>
      <c r="I215" s="200"/>
      <c r="J215" s="195"/>
      <c r="K215" s="195"/>
      <c r="L215" s="201"/>
      <c r="M215" s="202"/>
      <c r="N215" s="203"/>
      <c r="O215" s="203"/>
      <c r="P215" s="203"/>
      <c r="Q215" s="203"/>
      <c r="R215" s="203"/>
      <c r="S215" s="203"/>
      <c r="T215" s="204"/>
      <c r="AT215" s="205" t="s">
        <v>161</v>
      </c>
      <c r="AU215" s="205" t="s">
        <v>80</v>
      </c>
      <c r="AV215" s="11" t="s">
        <v>80</v>
      </c>
      <c r="AW215" s="11" t="s">
        <v>34</v>
      </c>
      <c r="AX215" s="11" t="s">
        <v>71</v>
      </c>
      <c r="AY215" s="205" t="s">
        <v>153</v>
      </c>
    </row>
    <row r="216" spans="2:51" s="11" customFormat="1" ht="13.5">
      <c r="B216" s="194"/>
      <c r="C216" s="195"/>
      <c r="D216" s="196" t="s">
        <v>161</v>
      </c>
      <c r="E216" s="197" t="s">
        <v>19</v>
      </c>
      <c r="F216" s="198" t="s">
        <v>328</v>
      </c>
      <c r="G216" s="195"/>
      <c r="H216" s="199">
        <v>4.512</v>
      </c>
      <c r="I216" s="200"/>
      <c r="J216" s="195"/>
      <c r="K216" s="195"/>
      <c r="L216" s="201"/>
      <c r="M216" s="202"/>
      <c r="N216" s="203"/>
      <c r="O216" s="203"/>
      <c r="P216" s="203"/>
      <c r="Q216" s="203"/>
      <c r="R216" s="203"/>
      <c r="S216" s="203"/>
      <c r="T216" s="204"/>
      <c r="AT216" s="205" t="s">
        <v>161</v>
      </c>
      <c r="AU216" s="205" t="s">
        <v>80</v>
      </c>
      <c r="AV216" s="11" t="s">
        <v>80</v>
      </c>
      <c r="AW216" s="11" t="s">
        <v>34</v>
      </c>
      <c r="AX216" s="11" t="s">
        <v>71</v>
      </c>
      <c r="AY216" s="205" t="s">
        <v>153</v>
      </c>
    </row>
    <row r="217" spans="2:51" s="11" customFormat="1" ht="13.5">
      <c r="B217" s="194"/>
      <c r="C217" s="195"/>
      <c r="D217" s="196" t="s">
        <v>161</v>
      </c>
      <c r="E217" s="197" t="s">
        <v>19</v>
      </c>
      <c r="F217" s="198" t="s">
        <v>329</v>
      </c>
      <c r="G217" s="195"/>
      <c r="H217" s="199">
        <v>-0.749</v>
      </c>
      <c r="I217" s="200"/>
      <c r="J217" s="195"/>
      <c r="K217" s="195"/>
      <c r="L217" s="201"/>
      <c r="M217" s="202"/>
      <c r="N217" s="203"/>
      <c r="O217" s="203"/>
      <c r="P217" s="203"/>
      <c r="Q217" s="203"/>
      <c r="R217" s="203"/>
      <c r="S217" s="203"/>
      <c r="T217" s="204"/>
      <c r="AT217" s="205" t="s">
        <v>161</v>
      </c>
      <c r="AU217" s="205" t="s">
        <v>80</v>
      </c>
      <c r="AV217" s="11" t="s">
        <v>80</v>
      </c>
      <c r="AW217" s="11" t="s">
        <v>34</v>
      </c>
      <c r="AX217" s="11" t="s">
        <v>71</v>
      </c>
      <c r="AY217" s="205" t="s">
        <v>153</v>
      </c>
    </row>
    <row r="218" spans="2:51" s="11" customFormat="1" ht="13.5">
      <c r="B218" s="194"/>
      <c r="C218" s="195"/>
      <c r="D218" s="196" t="s">
        <v>161</v>
      </c>
      <c r="E218" s="197" t="s">
        <v>19</v>
      </c>
      <c r="F218" s="198" t="s">
        <v>330</v>
      </c>
      <c r="G218" s="195"/>
      <c r="H218" s="199">
        <v>-0.384</v>
      </c>
      <c r="I218" s="200"/>
      <c r="J218" s="195"/>
      <c r="K218" s="195"/>
      <c r="L218" s="201"/>
      <c r="M218" s="202"/>
      <c r="N218" s="203"/>
      <c r="O218" s="203"/>
      <c r="P218" s="203"/>
      <c r="Q218" s="203"/>
      <c r="R218" s="203"/>
      <c r="S218" s="203"/>
      <c r="T218" s="204"/>
      <c r="AT218" s="205" t="s">
        <v>161</v>
      </c>
      <c r="AU218" s="205" t="s">
        <v>80</v>
      </c>
      <c r="AV218" s="11" t="s">
        <v>80</v>
      </c>
      <c r="AW218" s="11" t="s">
        <v>34</v>
      </c>
      <c r="AX218" s="11" t="s">
        <v>71</v>
      </c>
      <c r="AY218" s="205" t="s">
        <v>153</v>
      </c>
    </row>
    <row r="219" spans="2:51" s="12" customFormat="1" ht="13.5">
      <c r="B219" s="206"/>
      <c r="C219" s="207"/>
      <c r="D219" s="208" t="s">
        <v>161</v>
      </c>
      <c r="E219" s="209" t="s">
        <v>19</v>
      </c>
      <c r="F219" s="210" t="s">
        <v>163</v>
      </c>
      <c r="G219" s="207"/>
      <c r="H219" s="211">
        <v>15.667</v>
      </c>
      <c r="I219" s="212"/>
      <c r="J219" s="207"/>
      <c r="K219" s="207"/>
      <c r="L219" s="213"/>
      <c r="M219" s="214"/>
      <c r="N219" s="215"/>
      <c r="O219" s="215"/>
      <c r="P219" s="215"/>
      <c r="Q219" s="215"/>
      <c r="R219" s="215"/>
      <c r="S219" s="215"/>
      <c r="T219" s="216"/>
      <c r="AT219" s="217" t="s">
        <v>161</v>
      </c>
      <c r="AU219" s="217" t="s">
        <v>80</v>
      </c>
      <c r="AV219" s="12" t="s">
        <v>160</v>
      </c>
      <c r="AW219" s="12" t="s">
        <v>34</v>
      </c>
      <c r="AX219" s="12" t="s">
        <v>78</v>
      </c>
      <c r="AY219" s="217" t="s">
        <v>153</v>
      </c>
    </row>
    <row r="220" spans="2:65" s="1" customFormat="1" ht="22.5" customHeight="1">
      <c r="B220" s="34"/>
      <c r="C220" s="182" t="s">
        <v>331</v>
      </c>
      <c r="D220" s="182" t="s">
        <v>155</v>
      </c>
      <c r="E220" s="183" t="s">
        <v>332</v>
      </c>
      <c r="F220" s="184" t="s">
        <v>333</v>
      </c>
      <c r="G220" s="185" t="s">
        <v>224</v>
      </c>
      <c r="H220" s="186">
        <v>52.224</v>
      </c>
      <c r="I220" s="187"/>
      <c r="J220" s="188">
        <f>ROUND(I220*H220,2)</f>
        <v>0</v>
      </c>
      <c r="K220" s="184" t="s">
        <v>159</v>
      </c>
      <c r="L220" s="54"/>
      <c r="M220" s="189" t="s">
        <v>19</v>
      </c>
      <c r="N220" s="190" t="s">
        <v>42</v>
      </c>
      <c r="O220" s="35"/>
      <c r="P220" s="191">
        <f>O220*H220</f>
        <v>0</v>
      </c>
      <c r="Q220" s="191">
        <v>0.021</v>
      </c>
      <c r="R220" s="191">
        <f>Q220*H220</f>
        <v>1.096704</v>
      </c>
      <c r="S220" s="191">
        <v>0</v>
      </c>
      <c r="T220" s="192">
        <f>S220*H220</f>
        <v>0</v>
      </c>
      <c r="AR220" s="17" t="s">
        <v>160</v>
      </c>
      <c r="AT220" s="17" t="s">
        <v>155</v>
      </c>
      <c r="AU220" s="17" t="s">
        <v>80</v>
      </c>
      <c r="AY220" s="17" t="s">
        <v>153</v>
      </c>
      <c r="BE220" s="193">
        <f>IF(N220="základní",J220,0)</f>
        <v>0</v>
      </c>
      <c r="BF220" s="193">
        <f>IF(N220="snížená",J220,0)</f>
        <v>0</v>
      </c>
      <c r="BG220" s="193">
        <f>IF(N220="zákl. přenesená",J220,0)</f>
        <v>0</v>
      </c>
      <c r="BH220" s="193">
        <f>IF(N220="sníž. přenesená",J220,0)</f>
        <v>0</v>
      </c>
      <c r="BI220" s="193">
        <f>IF(N220="nulová",J220,0)</f>
        <v>0</v>
      </c>
      <c r="BJ220" s="17" t="s">
        <v>78</v>
      </c>
      <c r="BK220" s="193">
        <f>ROUND(I220*H220,2)</f>
        <v>0</v>
      </c>
      <c r="BL220" s="17" t="s">
        <v>160</v>
      </c>
      <c r="BM220" s="17" t="s">
        <v>331</v>
      </c>
    </row>
    <row r="221" spans="2:51" s="11" customFormat="1" ht="13.5">
      <c r="B221" s="194"/>
      <c r="C221" s="195"/>
      <c r="D221" s="196" t="s">
        <v>161</v>
      </c>
      <c r="E221" s="197" t="s">
        <v>19</v>
      </c>
      <c r="F221" s="198" t="s">
        <v>334</v>
      </c>
      <c r="G221" s="195"/>
      <c r="H221" s="199">
        <v>40.96</v>
      </c>
      <c r="I221" s="200"/>
      <c r="J221" s="195"/>
      <c r="K221" s="195"/>
      <c r="L221" s="201"/>
      <c r="M221" s="202"/>
      <c r="N221" s="203"/>
      <c r="O221" s="203"/>
      <c r="P221" s="203"/>
      <c r="Q221" s="203"/>
      <c r="R221" s="203"/>
      <c r="S221" s="203"/>
      <c r="T221" s="204"/>
      <c r="AT221" s="205" t="s">
        <v>161</v>
      </c>
      <c r="AU221" s="205" t="s">
        <v>80</v>
      </c>
      <c r="AV221" s="11" t="s">
        <v>80</v>
      </c>
      <c r="AW221" s="11" t="s">
        <v>34</v>
      </c>
      <c r="AX221" s="11" t="s">
        <v>71</v>
      </c>
      <c r="AY221" s="205" t="s">
        <v>153</v>
      </c>
    </row>
    <row r="222" spans="2:51" s="11" customFormat="1" ht="13.5">
      <c r="B222" s="194"/>
      <c r="C222" s="195"/>
      <c r="D222" s="196" t="s">
        <v>161</v>
      </c>
      <c r="E222" s="197" t="s">
        <v>19</v>
      </c>
      <c r="F222" s="198" t="s">
        <v>335</v>
      </c>
      <c r="G222" s="195"/>
      <c r="H222" s="199">
        <v>15.04</v>
      </c>
      <c r="I222" s="200"/>
      <c r="J222" s="195"/>
      <c r="K222" s="195"/>
      <c r="L222" s="201"/>
      <c r="M222" s="202"/>
      <c r="N222" s="203"/>
      <c r="O222" s="203"/>
      <c r="P222" s="203"/>
      <c r="Q222" s="203"/>
      <c r="R222" s="203"/>
      <c r="S222" s="203"/>
      <c r="T222" s="204"/>
      <c r="AT222" s="205" t="s">
        <v>161</v>
      </c>
      <c r="AU222" s="205" t="s">
        <v>80</v>
      </c>
      <c r="AV222" s="11" t="s">
        <v>80</v>
      </c>
      <c r="AW222" s="11" t="s">
        <v>34</v>
      </c>
      <c r="AX222" s="11" t="s">
        <v>71</v>
      </c>
      <c r="AY222" s="205" t="s">
        <v>153</v>
      </c>
    </row>
    <row r="223" spans="2:51" s="11" customFormat="1" ht="13.5">
      <c r="B223" s="194"/>
      <c r="C223" s="195"/>
      <c r="D223" s="196" t="s">
        <v>161</v>
      </c>
      <c r="E223" s="197" t="s">
        <v>19</v>
      </c>
      <c r="F223" s="198" t="s">
        <v>336</v>
      </c>
      <c r="G223" s="195"/>
      <c r="H223" s="199">
        <v>-2.496</v>
      </c>
      <c r="I223" s="200"/>
      <c r="J223" s="195"/>
      <c r="K223" s="195"/>
      <c r="L223" s="201"/>
      <c r="M223" s="202"/>
      <c r="N223" s="203"/>
      <c r="O223" s="203"/>
      <c r="P223" s="203"/>
      <c r="Q223" s="203"/>
      <c r="R223" s="203"/>
      <c r="S223" s="203"/>
      <c r="T223" s="204"/>
      <c r="AT223" s="205" t="s">
        <v>161</v>
      </c>
      <c r="AU223" s="205" t="s">
        <v>80</v>
      </c>
      <c r="AV223" s="11" t="s">
        <v>80</v>
      </c>
      <c r="AW223" s="11" t="s">
        <v>34</v>
      </c>
      <c r="AX223" s="11" t="s">
        <v>71</v>
      </c>
      <c r="AY223" s="205" t="s">
        <v>153</v>
      </c>
    </row>
    <row r="224" spans="2:51" s="11" customFormat="1" ht="13.5">
      <c r="B224" s="194"/>
      <c r="C224" s="195"/>
      <c r="D224" s="196" t="s">
        <v>161</v>
      </c>
      <c r="E224" s="197" t="s">
        <v>19</v>
      </c>
      <c r="F224" s="198" t="s">
        <v>337</v>
      </c>
      <c r="G224" s="195"/>
      <c r="H224" s="199">
        <v>-1.28</v>
      </c>
      <c r="I224" s="200"/>
      <c r="J224" s="195"/>
      <c r="K224" s="195"/>
      <c r="L224" s="201"/>
      <c r="M224" s="202"/>
      <c r="N224" s="203"/>
      <c r="O224" s="203"/>
      <c r="P224" s="203"/>
      <c r="Q224" s="203"/>
      <c r="R224" s="203"/>
      <c r="S224" s="203"/>
      <c r="T224" s="204"/>
      <c r="AT224" s="205" t="s">
        <v>161</v>
      </c>
      <c r="AU224" s="205" t="s">
        <v>80</v>
      </c>
      <c r="AV224" s="11" t="s">
        <v>80</v>
      </c>
      <c r="AW224" s="11" t="s">
        <v>34</v>
      </c>
      <c r="AX224" s="11" t="s">
        <v>71</v>
      </c>
      <c r="AY224" s="205" t="s">
        <v>153</v>
      </c>
    </row>
    <row r="225" spans="2:51" s="12" customFormat="1" ht="13.5">
      <c r="B225" s="206"/>
      <c r="C225" s="207"/>
      <c r="D225" s="208" t="s">
        <v>161</v>
      </c>
      <c r="E225" s="209" t="s">
        <v>19</v>
      </c>
      <c r="F225" s="210" t="s">
        <v>163</v>
      </c>
      <c r="G225" s="207"/>
      <c r="H225" s="211">
        <v>52.224</v>
      </c>
      <c r="I225" s="212"/>
      <c r="J225" s="207"/>
      <c r="K225" s="207"/>
      <c r="L225" s="213"/>
      <c r="M225" s="214"/>
      <c r="N225" s="215"/>
      <c r="O225" s="215"/>
      <c r="P225" s="215"/>
      <c r="Q225" s="215"/>
      <c r="R225" s="215"/>
      <c r="S225" s="215"/>
      <c r="T225" s="216"/>
      <c r="AT225" s="217" t="s">
        <v>161</v>
      </c>
      <c r="AU225" s="217" t="s">
        <v>80</v>
      </c>
      <c r="AV225" s="12" t="s">
        <v>160</v>
      </c>
      <c r="AW225" s="12" t="s">
        <v>34</v>
      </c>
      <c r="AX225" s="12" t="s">
        <v>78</v>
      </c>
      <c r="AY225" s="217" t="s">
        <v>153</v>
      </c>
    </row>
    <row r="226" spans="2:65" s="1" customFormat="1" ht="22.5" customHeight="1">
      <c r="B226" s="34"/>
      <c r="C226" s="182" t="s">
        <v>338</v>
      </c>
      <c r="D226" s="182" t="s">
        <v>155</v>
      </c>
      <c r="E226" s="183" t="s">
        <v>339</v>
      </c>
      <c r="F226" s="184" t="s">
        <v>340</v>
      </c>
      <c r="G226" s="185" t="s">
        <v>224</v>
      </c>
      <c r="H226" s="186">
        <v>26.112</v>
      </c>
      <c r="I226" s="187"/>
      <c r="J226" s="188">
        <f>ROUND(I226*H226,2)</f>
        <v>0</v>
      </c>
      <c r="K226" s="184" t="s">
        <v>159</v>
      </c>
      <c r="L226" s="54"/>
      <c r="M226" s="189" t="s">
        <v>19</v>
      </c>
      <c r="N226" s="190" t="s">
        <v>42</v>
      </c>
      <c r="O226" s="35"/>
      <c r="P226" s="191">
        <f>O226*H226</f>
        <v>0</v>
      </c>
      <c r="Q226" s="191">
        <v>0.0425</v>
      </c>
      <c r="R226" s="191">
        <f>Q226*H226</f>
        <v>1.10976</v>
      </c>
      <c r="S226" s="191">
        <v>0</v>
      </c>
      <c r="T226" s="192">
        <f>S226*H226</f>
        <v>0</v>
      </c>
      <c r="AR226" s="17" t="s">
        <v>160</v>
      </c>
      <c r="AT226" s="17" t="s">
        <v>155</v>
      </c>
      <c r="AU226" s="17" t="s">
        <v>80</v>
      </c>
      <c r="AY226" s="17" t="s">
        <v>153</v>
      </c>
      <c r="BE226" s="193">
        <f>IF(N226="základní",J226,0)</f>
        <v>0</v>
      </c>
      <c r="BF226" s="193">
        <f>IF(N226="snížená",J226,0)</f>
        <v>0</v>
      </c>
      <c r="BG226" s="193">
        <f>IF(N226="zákl. přenesená",J226,0)</f>
        <v>0</v>
      </c>
      <c r="BH226" s="193">
        <f>IF(N226="sníž. přenesená",J226,0)</f>
        <v>0</v>
      </c>
      <c r="BI226" s="193">
        <f>IF(N226="nulová",J226,0)</f>
        <v>0</v>
      </c>
      <c r="BJ226" s="17" t="s">
        <v>78</v>
      </c>
      <c r="BK226" s="193">
        <f>ROUND(I226*H226,2)</f>
        <v>0</v>
      </c>
      <c r="BL226" s="17" t="s">
        <v>160</v>
      </c>
      <c r="BM226" s="17" t="s">
        <v>338</v>
      </c>
    </row>
    <row r="227" spans="2:51" s="11" customFormat="1" ht="13.5">
      <c r="B227" s="194"/>
      <c r="C227" s="195"/>
      <c r="D227" s="196" t="s">
        <v>161</v>
      </c>
      <c r="E227" s="197" t="s">
        <v>19</v>
      </c>
      <c r="F227" s="198" t="s">
        <v>341</v>
      </c>
      <c r="G227" s="195"/>
      <c r="H227" s="199">
        <v>20.48</v>
      </c>
      <c r="I227" s="200"/>
      <c r="J227" s="195"/>
      <c r="K227" s="195"/>
      <c r="L227" s="201"/>
      <c r="M227" s="202"/>
      <c r="N227" s="203"/>
      <c r="O227" s="203"/>
      <c r="P227" s="203"/>
      <c r="Q227" s="203"/>
      <c r="R227" s="203"/>
      <c r="S227" s="203"/>
      <c r="T227" s="204"/>
      <c r="AT227" s="205" t="s">
        <v>161</v>
      </c>
      <c r="AU227" s="205" t="s">
        <v>80</v>
      </c>
      <c r="AV227" s="11" t="s">
        <v>80</v>
      </c>
      <c r="AW227" s="11" t="s">
        <v>34</v>
      </c>
      <c r="AX227" s="11" t="s">
        <v>71</v>
      </c>
      <c r="AY227" s="205" t="s">
        <v>153</v>
      </c>
    </row>
    <row r="228" spans="2:51" s="11" customFormat="1" ht="13.5">
      <c r="B228" s="194"/>
      <c r="C228" s="195"/>
      <c r="D228" s="196" t="s">
        <v>161</v>
      </c>
      <c r="E228" s="197" t="s">
        <v>19</v>
      </c>
      <c r="F228" s="198" t="s">
        <v>342</v>
      </c>
      <c r="G228" s="195"/>
      <c r="H228" s="199">
        <v>7.52</v>
      </c>
      <c r="I228" s="200"/>
      <c r="J228" s="195"/>
      <c r="K228" s="195"/>
      <c r="L228" s="201"/>
      <c r="M228" s="202"/>
      <c r="N228" s="203"/>
      <c r="O228" s="203"/>
      <c r="P228" s="203"/>
      <c r="Q228" s="203"/>
      <c r="R228" s="203"/>
      <c r="S228" s="203"/>
      <c r="T228" s="204"/>
      <c r="AT228" s="205" t="s">
        <v>161</v>
      </c>
      <c r="AU228" s="205" t="s">
        <v>80</v>
      </c>
      <c r="AV228" s="11" t="s">
        <v>80</v>
      </c>
      <c r="AW228" s="11" t="s">
        <v>34</v>
      </c>
      <c r="AX228" s="11" t="s">
        <v>71</v>
      </c>
      <c r="AY228" s="205" t="s">
        <v>153</v>
      </c>
    </row>
    <row r="229" spans="2:51" s="11" customFormat="1" ht="13.5">
      <c r="B229" s="194"/>
      <c r="C229" s="195"/>
      <c r="D229" s="196" t="s">
        <v>161</v>
      </c>
      <c r="E229" s="197" t="s">
        <v>19</v>
      </c>
      <c r="F229" s="198" t="s">
        <v>343</v>
      </c>
      <c r="G229" s="195"/>
      <c r="H229" s="199">
        <v>-1.248</v>
      </c>
      <c r="I229" s="200"/>
      <c r="J229" s="195"/>
      <c r="K229" s="195"/>
      <c r="L229" s="201"/>
      <c r="M229" s="202"/>
      <c r="N229" s="203"/>
      <c r="O229" s="203"/>
      <c r="P229" s="203"/>
      <c r="Q229" s="203"/>
      <c r="R229" s="203"/>
      <c r="S229" s="203"/>
      <c r="T229" s="204"/>
      <c r="AT229" s="205" t="s">
        <v>161</v>
      </c>
      <c r="AU229" s="205" t="s">
        <v>80</v>
      </c>
      <c r="AV229" s="11" t="s">
        <v>80</v>
      </c>
      <c r="AW229" s="11" t="s">
        <v>34</v>
      </c>
      <c r="AX229" s="11" t="s">
        <v>71</v>
      </c>
      <c r="AY229" s="205" t="s">
        <v>153</v>
      </c>
    </row>
    <row r="230" spans="2:51" s="11" customFormat="1" ht="13.5">
      <c r="B230" s="194"/>
      <c r="C230" s="195"/>
      <c r="D230" s="196" t="s">
        <v>161</v>
      </c>
      <c r="E230" s="197" t="s">
        <v>19</v>
      </c>
      <c r="F230" s="198" t="s">
        <v>344</v>
      </c>
      <c r="G230" s="195"/>
      <c r="H230" s="199">
        <v>-0.64</v>
      </c>
      <c r="I230" s="200"/>
      <c r="J230" s="195"/>
      <c r="K230" s="195"/>
      <c r="L230" s="201"/>
      <c r="M230" s="202"/>
      <c r="N230" s="203"/>
      <c r="O230" s="203"/>
      <c r="P230" s="203"/>
      <c r="Q230" s="203"/>
      <c r="R230" s="203"/>
      <c r="S230" s="203"/>
      <c r="T230" s="204"/>
      <c r="AT230" s="205" t="s">
        <v>161</v>
      </c>
      <c r="AU230" s="205" t="s">
        <v>80</v>
      </c>
      <c r="AV230" s="11" t="s">
        <v>80</v>
      </c>
      <c r="AW230" s="11" t="s">
        <v>34</v>
      </c>
      <c r="AX230" s="11" t="s">
        <v>71</v>
      </c>
      <c r="AY230" s="205" t="s">
        <v>153</v>
      </c>
    </row>
    <row r="231" spans="2:51" s="12" customFormat="1" ht="13.5">
      <c r="B231" s="206"/>
      <c r="C231" s="207"/>
      <c r="D231" s="208" t="s">
        <v>161</v>
      </c>
      <c r="E231" s="209" t="s">
        <v>19</v>
      </c>
      <c r="F231" s="210" t="s">
        <v>163</v>
      </c>
      <c r="G231" s="207"/>
      <c r="H231" s="211">
        <v>26.112</v>
      </c>
      <c r="I231" s="212"/>
      <c r="J231" s="207"/>
      <c r="K231" s="207"/>
      <c r="L231" s="213"/>
      <c r="M231" s="214"/>
      <c r="N231" s="215"/>
      <c r="O231" s="215"/>
      <c r="P231" s="215"/>
      <c r="Q231" s="215"/>
      <c r="R231" s="215"/>
      <c r="S231" s="215"/>
      <c r="T231" s="216"/>
      <c r="AT231" s="217" t="s">
        <v>161</v>
      </c>
      <c r="AU231" s="217" t="s">
        <v>80</v>
      </c>
      <c r="AV231" s="12" t="s">
        <v>160</v>
      </c>
      <c r="AW231" s="12" t="s">
        <v>34</v>
      </c>
      <c r="AX231" s="12" t="s">
        <v>78</v>
      </c>
      <c r="AY231" s="217" t="s">
        <v>153</v>
      </c>
    </row>
    <row r="232" spans="2:65" s="1" customFormat="1" ht="22.5" customHeight="1">
      <c r="B232" s="34"/>
      <c r="C232" s="182" t="s">
        <v>345</v>
      </c>
      <c r="D232" s="182" t="s">
        <v>155</v>
      </c>
      <c r="E232" s="183" t="s">
        <v>346</v>
      </c>
      <c r="F232" s="184" t="s">
        <v>347</v>
      </c>
      <c r="G232" s="185" t="s">
        <v>224</v>
      </c>
      <c r="H232" s="186">
        <v>22.205</v>
      </c>
      <c r="I232" s="187"/>
      <c r="J232" s="188">
        <f>ROUND(I232*H232,2)</f>
        <v>0</v>
      </c>
      <c r="K232" s="184" t="s">
        <v>159</v>
      </c>
      <c r="L232" s="54"/>
      <c r="M232" s="189" t="s">
        <v>19</v>
      </c>
      <c r="N232" s="190" t="s">
        <v>42</v>
      </c>
      <c r="O232" s="35"/>
      <c r="P232" s="191">
        <f>O232*H232</f>
        <v>0</v>
      </c>
      <c r="Q232" s="191">
        <v>0.0002468</v>
      </c>
      <c r="R232" s="191">
        <f>Q232*H232</f>
        <v>0.005480193999999999</v>
      </c>
      <c r="S232" s="191">
        <v>0</v>
      </c>
      <c r="T232" s="192">
        <f>S232*H232</f>
        <v>0</v>
      </c>
      <c r="AR232" s="17" t="s">
        <v>160</v>
      </c>
      <c r="AT232" s="17" t="s">
        <v>155</v>
      </c>
      <c r="AU232" s="17" t="s">
        <v>80</v>
      </c>
      <c r="AY232" s="17" t="s">
        <v>153</v>
      </c>
      <c r="BE232" s="193">
        <f>IF(N232="základní",J232,0)</f>
        <v>0</v>
      </c>
      <c r="BF232" s="193">
        <f>IF(N232="snížená",J232,0)</f>
        <v>0</v>
      </c>
      <c r="BG232" s="193">
        <f>IF(N232="zákl. přenesená",J232,0)</f>
        <v>0</v>
      </c>
      <c r="BH232" s="193">
        <f>IF(N232="sníž. přenesená",J232,0)</f>
        <v>0</v>
      </c>
      <c r="BI232" s="193">
        <f>IF(N232="nulová",J232,0)</f>
        <v>0</v>
      </c>
      <c r="BJ232" s="17" t="s">
        <v>78</v>
      </c>
      <c r="BK232" s="193">
        <f>ROUND(I232*H232,2)</f>
        <v>0</v>
      </c>
      <c r="BL232" s="17" t="s">
        <v>160</v>
      </c>
      <c r="BM232" s="17" t="s">
        <v>345</v>
      </c>
    </row>
    <row r="233" spans="2:65" s="1" customFormat="1" ht="22.5" customHeight="1">
      <c r="B233" s="34"/>
      <c r="C233" s="182" t="s">
        <v>348</v>
      </c>
      <c r="D233" s="182" t="s">
        <v>155</v>
      </c>
      <c r="E233" s="183" t="s">
        <v>349</v>
      </c>
      <c r="F233" s="184" t="s">
        <v>350</v>
      </c>
      <c r="G233" s="185" t="s">
        <v>246</v>
      </c>
      <c r="H233" s="186">
        <v>163</v>
      </c>
      <c r="I233" s="187"/>
      <c r="J233" s="188">
        <f>ROUND(I233*H233,2)</f>
        <v>0</v>
      </c>
      <c r="K233" s="184" t="s">
        <v>159</v>
      </c>
      <c r="L233" s="54"/>
      <c r="M233" s="189" t="s">
        <v>19</v>
      </c>
      <c r="N233" s="190" t="s">
        <v>42</v>
      </c>
      <c r="O233" s="35"/>
      <c r="P233" s="191">
        <f>O233*H233</f>
        <v>0</v>
      </c>
      <c r="Q233" s="191">
        <v>0.0015</v>
      </c>
      <c r="R233" s="191">
        <f>Q233*H233</f>
        <v>0.2445</v>
      </c>
      <c r="S233" s="191">
        <v>0</v>
      </c>
      <c r="T233" s="192">
        <f>S233*H233</f>
        <v>0</v>
      </c>
      <c r="AR233" s="17" t="s">
        <v>160</v>
      </c>
      <c r="AT233" s="17" t="s">
        <v>155</v>
      </c>
      <c r="AU233" s="17" t="s">
        <v>80</v>
      </c>
      <c r="AY233" s="17" t="s">
        <v>153</v>
      </c>
      <c r="BE233" s="193">
        <f>IF(N233="základní",J233,0)</f>
        <v>0</v>
      </c>
      <c r="BF233" s="193">
        <f>IF(N233="snížená",J233,0)</f>
        <v>0</v>
      </c>
      <c r="BG233" s="193">
        <f>IF(N233="zákl. přenesená",J233,0)</f>
        <v>0</v>
      </c>
      <c r="BH233" s="193">
        <f>IF(N233="sníž. přenesená",J233,0)</f>
        <v>0</v>
      </c>
      <c r="BI233" s="193">
        <f>IF(N233="nulová",J233,0)</f>
        <v>0</v>
      </c>
      <c r="BJ233" s="17" t="s">
        <v>78</v>
      </c>
      <c r="BK233" s="193">
        <f>ROUND(I233*H233,2)</f>
        <v>0</v>
      </c>
      <c r="BL233" s="17" t="s">
        <v>160</v>
      </c>
      <c r="BM233" s="17" t="s">
        <v>348</v>
      </c>
    </row>
    <row r="234" spans="2:65" s="1" customFormat="1" ht="22.5" customHeight="1">
      <c r="B234" s="34"/>
      <c r="C234" s="182" t="s">
        <v>351</v>
      </c>
      <c r="D234" s="182" t="s">
        <v>155</v>
      </c>
      <c r="E234" s="183" t="s">
        <v>352</v>
      </c>
      <c r="F234" s="184" t="s">
        <v>353</v>
      </c>
      <c r="G234" s="185" t="s">
        <v>224</v>
      </c>
      <c r="H234" s="186">
        <v>40.1</v>
      </c>
      <c r="I234" s="187"/>
      <c r="J234" s="188">
        <f>ROUND(I234*H234,2)</f>
        <v>0</v>
      </c>
      <c r="K234" s="184" t="s">
        <v>159</v>
      </c>
      <c r="L234" s="54"/>
      <c r="M234" s="189" t="s">
        <v>19</v>
      </c>
      <c r="N234" s="190" t="s">
        <v>42</v>
      </c>
      <c r="O234" s="35"/>
      <c r="P234" s="191">
        <f>O234*H234</f>
        <v>0</v>
      </c>
      <c r="Q234" s="191">
        <v>0.0089</v>
      </c>
      <c r="R234" s="191">
        <f>Q234*H234</f>
        <v>0.35689</v>
      </c>
      <c r="S234" s="191">
        <v>0</v>
      </c>
      <c r="T234" s="192">
        <f>S234*H234</f>
        <v>0</v>
      </c>
      <c r="AR234" s="17" t="s">
        <v>160</v>
      </c>
      <c r="AT234" s="17" t="s">
        <v>155</v>
      </c>
      <c r="AU234" s="17" t="s">
        <v>80</v>
      </c>
      <c r="AY234" s="17" t="s">
        <v>153</v>
      </c>
      <c r="BE234" s="193">
        <f>IF(N234="základní",J234,0)</f>
        <v>0</v>
      </c>
      <c r="BF234" s="193">
        <f>IF(N234="snížená",J234,0)</f>
        <v>0</v>
      </c>
      <c r="BG234" s="193">
        <f>IF(N234="zákl. přenesená",J234,0)</f>
        <v>0</v>
      </c>
      <c r="BH234" s="193">
        <f>IF(N234="sníž. přenesená",J234,0)</f>
        <v>0</v>
      </c>
      <c r="BI234" s="193">
        <f>IF(N234="nulová",J234,0)</f>
        <v>0</v>
      </c>
      <c r="BJ234" s="17" t="s">
        <v>78</v>
      </c>
      <c r="BK234" s="193">
        <f>ROUND(I234*H234,2)</f>
        <v>0</v>
      </c>
      <c r="BL234" s="17" t="s">
        <v>160</v>
      </c>
      <c r="BM234" s="17" t="s">
        <v>354</v>
      </c>
    </row>
    <row r="235" spans="2:51" s="11" customFormat="1" ht="13.5">
      <c r="B235" s="194"/>
      <c r="C235" s="195"/>
      <c r="D235" s="208" t="s">
        <v>161</v>
      </c>
      <c r="E235" s="242" t="s">
        <v>19</v>
      </c>
      <c r="F235" s="243" t="s">
        <v>355</v>
      </c>
      <c r="G235" s="195"/>
      <c r="H235" s="244">
        <v>40.1</v>
      </c>
      <c r="I235" s="200"/>
      <c r="J235" s="195"/>
      <c r="K235" s="195"/>
      <c r="L235" s="201"/>
      <c r="M235" s="202"/>
      <c r="N235" s="203"/>
      <c r="O235" s="203"/>
      <c r="P235" s="203"/>
      <c r="Q235" s="203"/>
      <c r="R235" s="203"/>
      <c r="S235" s="203"/>
      <c r="T235" s="204"/>
      <c r="AT235" s="205" t="s">
        <v>161</v>
      </c>
      <c r="AU235" s="205" t="s">
        <v>80</v>
      </c>
      <c r="AV235" s="11" t="s">
        <v>80</v>
      </c>
      <c r="AW235" s="11" t="s">
        <v>34</v>
      </c>
      <c r="AX235" s="11" t="s">
        <v>78</v>
      </c>
      <c r="AY235" s="205" t="s">
        <v>153</v>
      </c>
    </row>
    <row r="236" spans="2:65" s="1" customFormat="1" ht="22.5" customHeight="1">
      <c r="B236" s="34"/>
      <c r="C236" s="182" t="s">
        <v>356</v>
      </c>
      <c r="D236" s="182" t="s">
        <v>155</v>
      </c>
      <c r="E236" s="183" t="s">
        <v>357</v>
      </c>
      <c r="F236" s="184" t="s">
        <v>358</v>
      </c>
      <c r="G236" s="185" t="s">
        <v>224</v>
      </c>
      <c r="H236" s="186">
        <v>473.195</v>
      </c>
      <c r="I236" s="187"/>
      <c r="J236" s="188">
        <f>ROUND(I236*H236,2)</f>
        <v>0</v>
      </c>
      <c r="K236" s="184" t="s">
        <v>159</v>
      </c>
      <c r="L236" s="54"/>
      <c r="M236" s="189" t="s">
        <v>19</v>
      </c>
      <c r="N236" s="190" t="s">
        <v>42</v>
      </c>
      <c r="O236" s="35"/>
      <c r="P236" s="191">
        <f>O236*H236</f>
        <v>0</v>
      </c>
      <c r="Q236" s="191">
        <v>0.02048</v>
      </c>
      <c r="R236" s="191">
        <f>Q236*H236</f>
        <v>9.6910336</v>
      </c>
      <c r="S236" s="191">
        <v>0</v>
      </c>
      <c r="T236" s="192">
        <f>S236*H236</f>
        <v>0</v>
      </c>
      <c r="AR236" s="17" t="s">
        <v>160</v>
      </c>
      <c r="AT236" s="17" t="s">
        <v>155</v>
      </c>
      <c r="AU236" s="17" t="s">
        <v>80</v>
      </c>
      <c r="AY236" s="17" t="s">
        <v>153</v>
      </c>
      <c r="BE236" s="193">
        <f>IF(N236="základní",J236,0)</f>
        <v>0</v>
      </c>
      <c r="BF236" s="193">
        <f>IF(N236="snížená",J236,0)</f>
        <v>0</v>
      </c>
      <c r="BG236" s="193">
        <f>IF(N236="zákl. přenesená",J236,0)</f>
        <v>0</v>
      </c>
      <c r="BH236" s="193">
        <f>IF(N236="sníž. přenesená",J236,0)</f>
        <v>0</v>
      </c>
      <c r="BI236" s="193">
        <f>IF(N236="nulová",J236,0)</f>
        <v>0</v>
      </c>
      <c r="BJ236" s="17" t="s">
        <v>78</v>
      </c>
      <c r="BK236" s="193">
        <f>ROUND(I236*H236,2)</f>
        <v>0</v>
      </c>
      <c r="BL236" s="17" t="s">
        <v>160</v>
      </c>
      <c r="BM236" s="17" t="s">
        <v>356</v>
      </c>
    </row>
    <row r="237" spans="2:65" s="1" customFormat="1" ht="22.5" customHeight="1">
      <c r="B237" s="34"/>
      <c r="C237" s="182" t="s">
        <v>359</v>
      </c>
      <c r="D237" s="182" t="s">
        <v>155</v>
      </c>
      <c r="E237" s="183" t="s">
        <v>360</v>
      </c>
      <c r="F237" s="184" t="s">
        <v>361</v>
      </c>
      <c r="G237" s="185" t="s">
        <v>224</v>
      </c>
      <c r="H237" s="186">
        <v>533.459</v>
      </c>
      <c r="I237" s="187"/>
      <c r="J237" s="188">
        <f>ROUND(I237*H237,2)</f>
        <v>0</v>
      </c>
      <c r="K237" s="184" t="s">
        <v>159</v>
      </c>
      <c r="L237" s="54"/>
      <c r="M237" s="189" t="s">
        <v>19</v>
      </c>
      <c r="N237" s="190" t="s">
        <v>42</v>
      </c>
      <c r="O237" s="35"/>
      <c r="P237" s="191">
        <f>O237*H237</f>
        <v>0</v>
      </c>
      <c r="Q237" s="191">
        <v>0.01838</v>
      </c>
      <c r="R237" s="191">
        <f>Q237*H237</f>
        <v>9.80497642</v>
      </c>
      <c r="S237" s="191">
        <v>0</v>
      </c>
      <c r="T237" s="192">
        <f>S237*H237</f>
        <v>0</v>
      </c>
      <c r="AR237" s="17" t="s">
        <v>160</v>
      </c>
      <c r="AT237" s="17" t="s">
        <v>155</v>
      </c>
      <c r="AU237" s="17" t="s">
        <v>80</v>
      </c>
      <c r="AY237" s="17" t="s">
        <v>153</v>
      </c>
      <c r="BE237" s="193">
        <f>IF(N237="základní",J237,0)</f>
        <v>0</v>
      </c>
      <c r="BF237" s="193">
        <f>IF(N237="snížená",J237,0)</f>
        <v>0</v>
      </c>
      <c r="BG237" s="193">
        <f>IF(N237="zákl. přenesená",J237,0)</f>
        <v>0</v>
      </c>
      <c r="BH237" s="193">
        <f>IF(N237="sníž. přenesená",J237,0)</f>
        <v>0</v>
      </c>
      <c r="BI237" s="193">
        <f>IF(N237="nulová",J237,0)</f>
        <v>0</v>
      </c>
      <c r="BJ237" s="17" t="s">
        <v>78</v>
      </c>
      <c r="BK237" s="193">
        <f>ROUND(I237*H237,2)</f>
        <v>0</v>
      </c>
      <c r="BL237" s="17" t="s">
        <v>160</v>
      </c>
      <c r="BM237" s="17" t="s">
        <v>359</v>
      </c>
    </row>
    <row r="238" spans="2:51" s="13" customFormat="1" ht="13.5">
      <c r="B238" s="218"/>
      <c r="C238" s="219"/>
      <c r="D238" s="196" t="s">
        <v>161</v>
      </c>
      <c r="E238" s="220" t="s">
        <v>19</v>
      </c>
      <c r="F238" s="221" t="s">
        <v>220</v>
      </c>
      <c r="G238" s="219"/>
      <c r="H238" s="222" t="s">
        <v>19</v>
      </c>
      <c r="I238" s="223"/>
      <c r="J238" s="219"/>
      <c r="K238" s="219"/>
      <c r="L238" s="224"/>
      <c r="M238" s="225"/>
      <c r="N238" s="226"/>
      <c r="O238" s="226"/>
      <c r="P238" s="226"/>
      <c r="Q238" s="226"/>
      <c r="R238" s="226"/>
      <c r="S238" s="226"/>
      <c r="T238" s="227"/>
      <c r="AT238" s="228" t="s">
        <v>161</v>
      </c>
      <c r="AU238" s="228" t="s">
        <v>80</v>
      </c>
      <c r="AV238" s="13" t="s">
        <v>78</v>
      </c>
      <c r="AW238" s="13" t="s">
        <v>34</v>
      </c>
      <c r="AX238" s="13" t="s">
        <v>71</v>
      </c>
      <c r="AY238" s="228" t="s">
        <v>153</v>
      </c>
    </row>
    <row r="239" spans="2:51" s="11" customFormat="1" ht="13.5">
      <c r="B239" s="194"/>
      <c r="C239" s="195"/>
      <c r="D239" s="196" t="s">
        <v>161</v>
      </c>
      <c r="E239" s="197" t="s">
        <v>19</v>
      </c>
      <c r="F239" s="198" t="s">
        <v>362</v>
      </c>
      <c r="G239" s="195"/>
      <c r="H239" s="199">
        <v>59.332</v>
      </c>
      <c r="I239" s="200"/>
      <c r="J239" s="195"/>
      <c r="K239" s="195"/>
      <c r="L239" s="201"/>
      <c r="M239" s="202"/>
      <c r="N239" s="203"/>
      <c r="O239" s="203"/>
      <c r="P239" s="203"/>
      <c r="Q239" s="203"/>
      <c r="R239" s="203"/>
      <c r="S239" s="203"/>
      <c r="T239" s="204"/>
      <c r="AT239" s="205" t="s">
        <v>161</v>
      </c>
      <c r="AU239" s="205" t="s">
        <v>80</v>
      </c>
      <c r="AV239" s="11" t="s">
        <v>80</v>
      </c>
      <c r="AW239" s="11" t="s">
        <v>34</v>
      </c>
      <c r="AX239" s="11" t="s">
        <v>71</v>
      </c>
      <c r="AY239" s="205" t="s">
        <v>153</v>
      </c>
    </row>
    <row r="240" spans="2:51" s="11" customFormat="1" ht="13.5">
      <c r="B240" s="194"/>
      <c r="C240" s="195"/>
      <c r="D240" s="196" t="s">
        <v>161</v>
      </c>
      <c r="E240" s="197" t="s">
        <v>19</v>
      </c>
      <c r="F240" s="198" t="s">
        <v>363</v>
      </c>
      <c r="G240" s="195"/>
      <c r="H240" s="199">
        <v>46.8</v>
      </c>
      <c r="I240" s="200"/>
      <c r="J240" s="195"/>
      <c r="K240" s="195"/>
      <c r="L240" s="201"/>
      <c r="M240" s="202"/>
      <c r="N240" s="203"/>
      <c r="O240" s="203"/>
      <c r="P240" s="203"/>
      <c r="Q240" s="203"/>
      <c r="R240" s="203"/>
      <c r="S240" s="203"/>
      <c r="T240" s="204"/>
      <c r="AT240" s="205" t="s">
        <v>161</v>
      </c>
      <c r="AU240" s="205" t="s">
        <v>80</v>
      </c>
      <c r="AV240" s="11" t="s">
        <v>80</v>
      </c>
      <c r="AW240" s="11" t="s">
        <v>34</v>
      </c>
      <c r="AX240" s="11" t="s">
        <v>71</v>
      </c>
      <c r="AY240" s="205" t="s">
        <v>153</v>
      </c>
    </row>
    <row r="241" spans="2:51" s="11" customFormat="1" ht="13.5">
      <c r="B241" s="194"/>
      <c r="C241" s="195"/>
      <c r="D241" s="196" t="s">
        <v>161</v>
      </c>
      <c r="E241" s="197" t="s">
        <v>19</v>
      </c>
      <c r="F241" s="198" t="s">
        <v>364</v>
      </c>
      <c r="G241" s="195"/>
      <c r="H241" s="199">
        <v>41.6</v>
      </c>
      <c r="I241" s="200"/>
      <c r="J241" s="195"/>
      <c r="K241" s="195"/>
      <c r="L241" s="201"/>
      <c r="M241" s="202"/>
      <c r="N241" s="203"/>
      <c r="O241" s="203"/>
      <c r="P241" s="203"/>
      <c r="Q241" s="203"/>
      <c r="R241" s="203"/>
      <c r="S241" s="203"/>
      <c r="T241" s="204"/>
      <c r="AT241" s="205" t="s">
        <v>161</v>
      </c>
      <c r="AU241" s="205" t="s">
        <v>80</v>
      </c>
      <c r="AV241" s="11" t="s">
        <v>80</v>
      </c>
      <c r="AW241" s="11" t="s">
        <v>34</v>
      </c>
      <c r="AX241" s="11" t="s">
        <v>71</v>
      </c>
      <c r="AY241" s="205" t="s">
        <v>153</v>
      </c>
    </row>
    <row r="242" spans="2:51" s="11" customFormat="1" ht="13.5">
      <c r="B242" s="194"/>
      <c r="C242" s="195"/>
      <c r="D242" s="196" t="s">
        <v>161</v>
      </c>
      <c r="E242" s="197" t="s">
        <v>19</v>
      </c>
      <c r="F242" s="198" t="s">
        <v>365</v>
      </c>
      <c r="G242" s="195"/>
      <c r="H242" s="199">
        <v>40.82</v>
      </c>
      <c r="I242" s="200"/>
      <c r="J242" s="195"/>
      <c r="K242" s="195"/>
      <c r="L242" s="201"/>
      <c r="M242" s="202"/>
      <c r="N242" s="203"/>
      <c r="O242" s="203"/>
      <c r="P242" s="203"/>
      <c r="Q242" s="203"/>
      <c r="R242" s="203"/>
      <c r="S242" s="203"/>
      <c r="T242" s="204"/>
      <c r="AT242" s="205" t="s">
        <v>161</v>
      </c>
      <c r="AU242" s="205" t="s">
        <v>80</v>
      </c>
      <c r="AV242" s="11" t="s">
        <v>80</v>
      </c>
      <c r="AW242" s="11" t="s">
        <v>34</v>
      </c>
      <c r="AX242" s="11" t="s">
        <v>71</v>
      </c>
      <c r="AY242" s="205" t="s">
        <v>153</v>
      </c>
    </row>
    <row r="243" spans="2:51" s="11" customFormat="1" ht="13.5">
      <c r="B243" s="194"/>
      <c r="C243" s="195"/>
      <c r="D243" s="196" t="s">
        <v>161</v>
      </c>
      <c r="E243" s="197" t="s">
        <v>19</v>
      </c>
      <c r="F243" s="198" t="s">
        <v>366</v>
      </c>
      <c r="G243" s="195"/>
      <c r="H243" s="199">
        <v>34.788</v>
      </c>
      <c r="I243" s="200"/>
      <c r="J243" s="195"/>
      <c r="K243" s="195"/>
      <c r="L243" s="201"/>
      <c r="M243" s="202"/>
      <c r="N243" s="203"/>
      <c r="O243" s="203"/>
      <c r="P243" s="203"/>
      <c r="Q243" s="203"/>
      <c r="R243" s="203"/>
      <c r="S243" s="203"/>
      <c r="T243" s="204"/>
      <c r="AT243" s="205" t="s">
        <v>161</v>
      </c>
      <c r="AU243" s="205" t="s">
        <v>80</v>
      </c>
      <c r="AV243" s="11" t="s">
        <v>80</v>
      </c>
      <c r="AW243" s="11" t="s">
        <v>34</v>
      </c>
      <c r="AX243" s="11" t="s">
        <v>71</v>
      </c>
      <c r="AY243" s="205" t="s">
        <v>153</v>
      </c>
    </row>
    <row r="244" spans="2:51" s="11" customFormat="1" ht="13.5">
      <c r="B244" s="194"/>
      <c r="C244" s="195"/>
      <c r="D244" s="196" t="s">
        <v>161</v>
      </c>
      <c r="E244" s="197" t="s">
        <v>19</v>
      </c>
      <c r="F244" s="198" t="s">
        <v>367</v>
      </c>
      <c r="G244" s="195"/>
      <c r="H244" s="199">
        <v>24.024</v>
      </c>
      <c r="I244" s="200"/>
      <c r="J244" s="195"/>
      <c r="K244" s="195"/>
      <c r="L244" s="201"/>
      <c r="M244" s="202"/>
      <c r="N244" s="203"/>
      <c r="O244" s="203"/>
      <c r="P244" s="203"/>
      <c r="Q244" s="203"/>
      <c r="R244" s="203"/>
      <c r="S244" s="203"/>
      <c r="T244" s="204"/>
      <c r="AT244" s="205" t="s">
        <v>161</v>
      </c>
      <c r="AU244" s="205" t="s">
        <v>80</v>
      </c>
      <c r="AV244" s="11" t="s">
        <v>80</v>
      </c>
      <c r="AW244" s="11" t="s">
        <v>34</v>
      </c>
      <c r="AX244" s="11" t="s">
        <v>71</v>
      </c>
      <c r="AY244" s="205" t="s">
        <v>153</v>
      </c>
    </row>
    <row r="245" spans="2:51" s="11" customFormat="1" ht="13.5">
      <c r="B245" s="194"/>
      <c r="C245" s="195"/>
      <c r="D245" s="196" t="s">
        <v>161</v>
      </c>
      <c r="E245" s="197" t="s">
        <v>19</v>
      </c>
      <c r="F245" s="198" t="s">
        <v>368</v>
      </c>
      <c r="G245" s="195"/>
      <c r="H245" s="199">
        <v>2.655</v>
      </c>
      <c r="I245" s="200"/>
      <c r="J245" s="195"/>
      <c r="K245" s="195"/>
      <c r="L245" s="201"/>
      <c r="M245" s="202"/>
      <c r="N245" s="203"/>
      <c r="O245" s="203"/>
      <c r="P245" s="203"/>
      <c r="Q245" s="203"/>
      <c r="R245" s="203"/>
      <c r="S245" s="203"/>
      <c r="T245" s="204"/>
      <c r="AT245" s="205" t="s">
        <v>161</v>
      </c>
      <c r="AU245" s="205" t="s">
        <v>80</v>
      </c>
      <c r="AV245" s="11" t="s">
        <v>80</v>
      </c>
      <c r="AW245" s="11" t="s">
        <v>34</v>
      </c>
      <c r="AX245" s="11" t="s">
        <v>71</v>
      </c>
      <c r="AY245" s="205" t="s">
        <v>153</v>
      </c>
    </row>
    <row r="246" spans="2:51" s="11" customFormat="1" ht="13.5">
      <c r="B246" s="194"/>
      <c r="C246" s="195"/>
      <c r="D246" s="196" t="s">
        <v>161</v>
      </c>
      <c r="E246" s="197" t="s">
        <v>19</v>
      </c>
      <c r="F246" s="198" t="s">
        <v>369</v>
      </c>
      <c r="G246" s="195"/>
      <c r="H246" s="199">
        <v>-15.76</v>
      </c>
      <c r="I246" s="200"/>
      <c r="J246" s="195"/>
      <c r="K246" s="195"/>
      <c r="L246" s="201"/>
      <c r="M246" s="202"/>
      <c r="N246" s="203"/>
      <c r="O246" s="203"/>
      <c r="P246" s="203"/>
      <c r="Q246" s="203"/>
      <c r="R246" s="203"/>
      <c r="S246" s="203"/>
      <c r="T246" s="204"/>
      <c r="AT246" s="205" t="s">
        <v>161</v>
      </c>
      <c r="AU246" s="205" t="s">
        <v>80</v>
      </c>
      <c r="AV246" s="11" t="s">
        <v>80</v>
      </c>
      <c r="AW246" s="11" t="s">
        <v>34</v>
      </c>
      <c r="AX246" s="11" t="s">
        <v>71</v>
      </c>
      <c r="AY246" s="205" t="s">
        <v>153</v>
      </c>
    </row>
    <row r="247" spans="2:51" s="11" customFormat="1" ht="13.5">
      <c r="B247" s="194"/>
      <c r="C247" s="195"/>
      <c r="D247" s="196" t="s">
        <v>161</v>
      </c>
      <c r="E247" s="197" t="s">
        <v>19</v>
      </c>
      <c r="F247" s="198" t="s">
        <v>239</v>
      </c>
      <c r="G247" s="195"/>
      <c r="H247" s="199">
        <v>-2.758</v>
      </c>
      <c r="I247" s="200"/>
      <c r="J247" s="195"/>
      <c r="K247" s="195"/>
      <c r="L247" s="201"/>
      <c r="M247" s="202"/>
      <c r="N247" s="203"/>
      <c r="O247" s="203"/>
      <c r="P247" s="203"/>
      <c r="Q247" s="203"/>
      <c r="R247" s="203"/>
      <c r="S247" s="203"/>
      <c r="T247" s="204"/>
      <c r="AT247" s="205" t="s">
        <v>161</v>
      </c>
      <c r="AU247" s="205" t="s">
        <v>80</v>
      </c>
      <c r="AV247" s="11" t="s">
        <v>80</v>
      </c>
      <c r="AW247" s="11" t="s">
        <v>34</v>
      </c>
      <c r="AX247" s="11" t="s">
        <v>71</v>
      </c>
      <c r="AY247" s="205" t="s">
        <v>153</v>
      </c>
    </row>
    <row r="248" spans="2:51" s="11" customFormat="1" ht="13.5">
      <c r="B248" s="194"/>
      <c r="C248" s="195"/>
      <c r="D248" s="196" t="s">
        <v>161</v>
      </c>
      <c r="E248" s="197" t="s">
        <v>19</v>
      </c>
      <c r="F248" s="198" t="s">
        <v>370</v>
      </c>
      <c r="G248" s="195"/>
      <c r="H248" s="199">
        <v>-1.773</v>
      </c>
      <c r="I248" s="200"/>
      <c r="J248" s="195"/>
      <c r="K248" s="195"/>
      <c r="L248" s="201"/>
      <c r="M248" s="202"/>
      <c r="N248" s="203"/>
      <c r="O248" s="203"/>
      <c r="P248" s="203"/>
      <c r="Q248" s="203"/>
      <c r="R248" s="203"/>
      <c r="S248" s="203"/>
      <c r="T248" s="204"/>
      <c r="AT248" s="205" t="s">
        <v>161</v>
      </c>
      <c r="AU248" s="205" t="s">
        <v>80</v>
      </c>
      <c r="AV248" s="11" t="s">
        <v>80</v>
      </c>
      <c r="AW248" s="11" t="s">
        <v>34</v>
      </c>
      <c r="AX248" s="11" t="s">
        <v>71</v>
      </c>
      <c r="AY248" s="205" t="s">
        <v>153</v>
      </c>
    </row>
    <row r="249" spans="2:51" s="11" customFormat="1" ht="13.5">
      <c r="B249" s="194"/>
      <c r="C249" s="195"/>
      <c r="D249" s="196" t="s">
        <v>161</v>
      </c>
      <c r="E249" s="197" t="s">
        <v>19</v>
      </c>
      <c r="F249" s="198" t="s">
        <v>371</v>
      </c>
      <c r="G249" s="195"/>
      <c r="H249" s="199">
        <v>-7.38</v>
      </c>
      <c r="I249" s="200"/>
      <c r="J249" s="195"/>
      <c r="K249" s="195"/>
      <c r="L249" s="201"/>
      <c r="M249" s="202"/>
      <c r="N249" s="203"/>
      <c r="O249" s="203"/>
      <c r="P249" s="203"/>
      <c r="Q249" s="203"/>
      <c r="R249" s="203"/>
      <c r="S249" s="203"/>
      <c r="T249" s="204"/>
      <c r="AT249" s="205" t="s">
        <v>161</v>
      </c>
      <c r="AU249" s="205" t="s">
        <v>80</v>
      </c>
      <c r="AV249" s="11" t="s">
        <v>80</v>
      </c>
      <c r="AW249" s="11" t="s">
        <v>34</v>
      </c>
      <c r="AX249" s="11" t="s">
        <v>71</v>
      </c>
      <c r="AY249" s="205" t="s">
        <v>153</v>
      </c>
    </row>
    <row r="250" spans="2:51" s="13" customFormat="1" ht="13.5">
      <c r="B250" s="218"/>
      <c r="C250" s="219"/>
      <c r="D250" s="196" t="s">
        <v>161</v>
      </c>
      <c r="E250" s="220" t="s">
        <v>19</v>
      </c>
      <c r="F250" s="221" t="s">
        <v>236</v>
      </c>
      <c r="G250" s="219"/>
      <c r="H250" s="222" t="s">
        <v>19</v>
      </c>
      <c r="I250" s="223"/>
      <c r="J250" s="219"/>
      <c r="K250" s="219"/>
      <c r="L250" s="224"/>
      <c r="M250" s="225"/>
      <c r="N250" s="226"/>
      <c r="O250" s="226"/>
      <c r="P250" s="226"/>
      <c r="Q250" s="226"/>
      <c r="R250" s="226"/>
      <c r="S250" s="226"/>
      <c r="T250" s="227"/>
      <c r="AT250" s="228" t="s">
        <v>161</v>
      </c>
      <c r="AU250" s="228" t="s">
        <v>80</v>
      </c>
      <c r="AV250" s="13" t="s">
        <v>78</v>
      </c>
      <c r="AW250" s="13" t="s">
        <v>34</v>
      </c>
      <c r="AX250" s="13" t="s">
        <v>71</v>
      </c>
      <c r="AY250" s="228" t="s">
        <v>153</v>
      </c>
    </row>
    <row r="251" spans="2:51" s="11" customFormat="1" ht="13.5">
      <c r="B251" s="194"/>
      <c r="C251" s="195"/>
      <c r="D251" s="196" t="s">
        <v>161</v>
      </c>
      <c r="E251" s="197" t="s">
        <v>19</v>
      </c>
      <c r="F251" s="198" t="s">
        <v>372</v>
      </c>
      <c r="G251" s="195"/>
      <c r="H251" s="199">
        <v>58.058</v>
      </c>
      <c r="I251" s="200"/>
      <c r="J251" s="195"/>
      <c r="K251" s="195"/>
      <c r="L251" s="201"/>
      <c r="M251" s="202"/>
      <c r="N251" s="203"/>
      <c r="O251" s="203"/>
      <c r="P251" s="203"/>
      <c r="Q251" s="203"/>
      <c r="R251" s="203"/>
      <c r="S251" s="203"/>
      <c r="T251" s="204"/>
      <c r="AT251" s="205" t="s">
        <v>161</v>
      </c>
      <c r="AU251" s="205" t="s">
        <v>80</v>
      </c>
      <c r="AV251" s="11" t="s">
        <v>80</v>
      </c>
      <c r="AW251" s="11" t="s">
        <v>34</v>
      </c>
      <c r="AX251" s="11" t="s">
        <v>71</v>
      </c>
      <c r="AY251" s="205" t="s">
        <v>153</v>
      </c>
    </row>
    <row r="252" spans="2:51" s="11" customFormat="1" ht="13.5">
      <c r="B252" s="194"/>
      <c r="C252" s="195"/>
      <c r="D252" s="196" t="s">
        <v>161</v>
      </c>
      <c r="E252" s="197" t="s">
        <v>19</v>
      </c>
      <c r="F252" s="198" t="s">
        <v>368</v>
      </c>
      <c r="G252" s="195"/>
      <c r="H252" s="199">
        <v>2.655</v>
      </c>
      <c r="I252" s="200"/>
      <c r="J252" s="195"/>
      <c r="K252" s="195"/>
      <c r="L252" s="201"/>
      <c r="M252" s="202"/>
      <c r="N252" s="203"/>
      <c r="O252" s="203"/>
      <c r="P252" s="203"/>
      <c r="Q252" s="203"/>
      <c r="R252" s="203"/>
      <c r="S252" s="203"/>
      <c r="T252" s="204"/>
      <c r="AT252" s="205" t="s">
        <v>161</v>
      </c>
      <c r="AU252" s="205" t="s">
        <v>80</v>
      </c>
      <c r="AV252" s="11" t="s">
        <v>80</v>
      </c>
      <c r="AW252" s="11" t="s">
        <v>34</v>
      </c>
      <c r="AX252" s="11" t="s">
        <v>71</v>
      </c>
      <c r="AY252" s="205" t="s">
        <v>153</v>
      </c>
    </row>
    <row r="253" spans="2:51" s="11" customFormat="1" ht="13.5">
      <c r="B253" s="194"/>
      <c r="C253" s="195"/>
      <c r="D253" s="196" t="s">
        <v>161</v>
      </c>
      <c r="E253" s="197" t="s">
        <v>19</v>
      </c>
      <c r="F253" s="198" t="s">
        <v>373</v>
      </c>
      <c r="G253" s="195"/>
      <c r="H253" s="199">
        <v>51.48</v>
      </c>
      <c r="I253" s="200"/>
      <c r="J253" s="195"/>
      <c r="K253" s="195"/>
      <c r="L253" s="201"/>
      <c r="M253" s="202"/>
      <c r="N253" s="203"/>
      <c r="O253" s="203"/>
      <c r="P253" s="203"/>
      <c r="Q253" s="203"/>
      <c r="R253" s="203"/>
      <c r="S253" s="203"/>
      <c r="T253" s="204"/>
      <c r="AT253" s="205" t="s">
        <v>161</v>
      </c>
      <c r="AU253" s="205" t="s">
        <v>80</v>
      </c>
      <c r="AV253" s="11" t="s">
        <v>80</v>
      </c>
      <c r="AW253" s="11" t="s">
        <v>34</v>
      </c>
      <c r="AX253" s="11" t="s">
        <v>71</v>
      </c>
      <c r="AY253" s="205" t="s">
        <v>153</v>
      </c>
    </row>
    <row r="254" spans="2:51" s="11" customFormat="1" ht="13.5">
      <c r="B254" s="194"/>
      <c r="C254" s="195"/>
      <c r="D254" s="196" t="s">
        <v>161</v>
      </c>
      <c r="E254" s="197" t="s">
        <v>19</v>
      </c>
      <c r="F254" s="198" t="s">
        <v>374</v>
      </c>
      <c r="G254" s="195"/>
      <c r="H254" s="199">
        <v>45.188</v>
      </c>
      <c r="I254" s="200"/>
      <c r="J254" s="195"/>
      <c r="K254" s="195"/>
      <c r="L254" s="201"/>
      <c r="M254" s="202"/>
      <c r="N254" s="203"/>
      <c r="O254" s="203"/>
      <c r="P254" s="203"/>
      <c r="Q254" s="203"/>
      <c r="R254" s="203"/>
      <c r="S254" s="203"/>
      <c r="T254" s="204"/>
      <c r="AT254" s="205" t="s">
        <v>161</v>
      </c>
      <c r="AU254" s="205" t="s">
        <v>80</v>
      </c>
      <c r="AV254" s="11" t="s">
        <v>80</v>
      </c>
      <c r="AW254" s="11" t="s">
        <v>34</v>
      </c>
      <c r="AX254" s="11" t="s">
        <v>71</v>
      </c>
      <c r="AY254" s="205" t="s">
        <v>153</v>
      </c>
    </row>
    <row r="255" spans="2:51" s="11" customFormat="1" ht="13.5">
      <c r="B255" s="194"/>
      <c r="C255" s="195"/>
      <c r="D255" s="196" t="s">
        <v>161</v>
      </c>
      <c r="E255" s="197" t="s">
        <v>19</v>
      </c>
      <c r="F255" s="198" t="s">
        <v>375</v>
      </c>
      <c r="G255" s="195"/>
      <c r="H255" s="199">
        <v>38.267</v>
      </c>
      <c r="I255" s="200"/>
      <c r="J255" s="195"/>
      <c r="K255" s="195"/>
      <c r="L255" s="201"/>
      <c r="M255" s="202"/>
      <c r="N255" s="203"/>
      <c r="O255" s="203"/>
      <c r="P255" s="203"/>
      <c r="Q255" s="203"/>
      <c r="R255" s="203"/>
      <c r="S255" s="203"/>
      <c r="T255" s="204"/>
      <c r="AT255" s="205" t="s">
        <v>161</v>
      </c>
      <c r="AU255" s="205" t="s">
        <v>80</v>
      </c>
      <c r="AV255" s="11" t="s">
        <v>80</v>
      </c>
      <c r="AW255" s="11" t="s">
        <v>34</v>
      </c>
      <c r="AX255" s="11" t="s">
        <v>71</v>
      </c>
      <c r="AY255" s="205" t="s">
        <v>153</v>
      </c>
    </row>
    <row r="256" spans="2:51" s="11" customFormat="1" ht="13.5">
      <c r="B256" s="194"/>
      <c r="C256" s="195"/>
      <c r="D256" s="196" t="s">
        <v>161</v>
      </c>
      <c r="E256" s="197" t="s">
        <v>19</v>
      </c>
      <c r="F256" s="198" t="s">
        <v>376</v>
      </c>
      <c r="G256" s="195"/>
      <c r="H256" s="199">
        <v>44.902</v>
      </c>
      <c r="I256" s="200"/>
      <c r="J256" s="195"/>
      <c r="K256" s="195"/>
      <c r="L256" s="201"/>
      <c r="M256" s="202"/>
      <c r="N256" s="203"/>
      <c r="O256" s="203"/>
      <c r="P256" s="203"/>
      <c r="Q256" s="203"/>
      <c r="R256" s="203"/>
      <c r="S256" s="203"/>
      <c r="T256" s="204"/>
      <c r="AT256" s="205" t="s">
        <v>161</v>
      </c>
      <c r="AU256" s="205" t="s">
        <v>80</v>
      </c>
      <c r="AV256" s="11" t="s">
        <v>80</v>
      </c>
      <c r="AW256" s="11" t="s">
        <v>34</v>
      </c>
      <c r="AX256" s="11" t="s">
        <v>71</v>
      </c>
      <c r="AY256" s="205" t="s">
        <v>153</v>
      </c>
    </row>
    <row r="257" spans="2:51" s="11" customFormat="1" ht="13.5">
      <c r="B257" s="194"/>
      <c r="C257" s="195"/>
      <c r="D257" s="196" t="s">
        <v>161</v>
      </c>
      <c r="E257" s="197" t="s">
        <v>19</v>
      </c>
      <c r="F257" s="198" t="s">
        <v>377</v>
      </c>
      <c r="G257" s="195"/>
      <c r="H257" s="199">
        <v>26.312</v>
      </c>
      <c r="I257" s="200"/>
      <c r="J257" s="195"/>
      <c r="K257" s="195"/>
      <c r="L257" s="201"/>
      <c r="M257" s="202"/>
      <c r="N257" s="203"/>
      <c r="O257" s="203"/>
      <c r="P257" s="203"/>
      <c r="Q257" s="203"/>
      <c r="R257" s="203"/>
      <c r="S257" s="203"/>
      <c r="T257" s="204"/>
      <c r="AT257" s="205" t="s">
        <v>161</v>
      </c>
      <c r="AU257" s="205" t="s">
        <v>80</v>
      </c>
      <c r="AV257" s="11" t="s">
        <v>80</v>
      </c>
      <c r="AW257" s="11" t="s">
        <v>34</v>
      </c>
      <c r="AX257" s="11" t="s">
        <v>71</v>
      </c>
      <c r="AY257" s="205" t="s">
        <v>153</v>
      </c>
    </row>
    <row r="258" spans="2:51" s="11" customFormat="1" ht="13.5">
      <c r="B258" s="194"/>
      <c r="C258" s="195"/>
      <c r="D258" s="196" t="s">
        <v>161</v>
      </c>
      <c r="E258" s="197" t="s">
        <v>19</v>
      </c>
      <c r="F258" s="198" t="s">
        <v>378</v>
      </c>
      <c r="G258" s="195"/>
      <c r="H258" s="199">
        <v>10.868</v>
      </c>
      <c r="I258" s="200"/>
      <c r="J258" s="195"/>
      <c r="K258" s="195"/>
      <c r="L258" s="201"/>
      <c r="M258" s="202"/>
      <c r="N258" s="203"/>
      <c r="O258" s="203"/>
      <c r="P258" s="203"/>
      <c r="Q258" s="203"/>
      <c r="R258" s="203"/>
      <c r="S258" s="203"/>
      <c r="T258" s="204"/>
      <c r="AT258" s="205" t="s">
        <v>161</v>
      </c>
      <c r="AU258" s="205" t="s">
        <v>80</v>
      </c>
      <c r="AV258" s="11" t="s">
        <v>80</v>
      </c>
      <c r="AW258" s="11" t="s">
        <v>34</v>
      </c>
      <c r="AX258" s="11" t="s">
        <v>71</v>
      </c>
      <c r="AY258" s="205" t="s">
        <v>153</v>
      </c>
    </row>
    <row r="259" spans="2:51" s="11" customFormat="1" ht="13.5">
      <c r="B259" s="194"/>
      <c r="C259" s="195"/>
      <c r="D259" s="196" t="s">
        <v>161</v>
      </c>
      <c r="E259" s="197" t="s">
        <v>19</v>
      </c>
      <c r="F259" s="198" t="s">
        <v>379</v>
      </c>
      <c r="G259" s="195"/>
      <c r="H259" s="199">
        <v>-12.608</v>
      </c>
      <c r="I259" s="200"/>
      <c r="J259" s="195"/>
      <c r="K259" s="195"/>
      <c r="L259" s="201"/>
      <c r="M259" s="202"/>
      <c r="N259" s="203"/>
      <c r="O259" s="203"/>
      <c r="P259" s="203"/>
      <c r="Q259" s="203"/>
      <c r="R259" s="203"/>
      <c r="S259" s="203"/>
      <c r="T259" s="204"/>
      <c r="AT259" s="205" t="s">
        <v>161</v>
      </c>
      <c r="AU259" s="205" t="s">
        <v>80</v>
      </c>
      <c r="AV259" s="11" t="s">
        <v>80</v>
      </c>
      <c r="AW259" s="11" t="s">
        <v>34</v>
      </c>
      <c r="AX259" s="11" t="s">
        <v>71</v>
      </c>
      <c r="AY259" s="205" t="s">
        <v>153</v>
      </c>
    </row>
    <row r="260" spans="2:51" s="11" customFormat="1" ht="13.5">
      <c r="B260" s="194"/>
      <c r="C260" s="195"/>
      <c r="D260" s="196" t="s">
        <v>161</v>
      </c>
      <c r="E260" s="197" t="s">
        <v>19</v>
      </c>
      <c r="F260" s="198" t="s">
        <v>380</v>
      </c>
      <c r="G260" s="195"/>
      <c r="H260" s="199">
        <v>-6.895</v>
      </c>
      <c r="I260" s="200"/>
      <c r="J260" s="195"/>
      <c r="K260" s="195"/>
      <c r="L260" s="201"/>
      <c r="M260" s="202"/>
      <c r="N260" s="203"/>
      <c r="O260" s="203"/>
      <c r="P260" s="203"/>
      <c r="Q260" s="203"/>
      <c r="R260" s="203"/>
      <c r="S260" s="203"/>
      <c r="T260" s="204"/>
      <c r="AT260" s="205" t="s">
        <v>161</v>
      </c>
      <c r="AU260" s="205" t="s">
        <v>80</v>
      </c>
      <c r="AV260" s="11" t="s">
        <v>80</v>
      </c>
      <c r="AW260" s="11" t="s">
        <v>34</v>
      </c>
      <c r="AX260" s="11" t="s">
        <v>71</v>
      </c>
      <c r="AY260" s="205" t="s">
        <v>153</v>
      </c>
    </row>
    <row r="261" spans="2:51" s="11" customFormat="1" ht="13.5">
      <c r="B261" s="194"/>
      <c r="C261" s="195"/>
      <c r="D261" s="196" t="s">
        <v>161</v>
      </c>
      <c r="E261" s="197" t="s">
        <v>19</v>
      </c>
      <c r="F261" s="198" t="s">
        <v>371</v>
      </c>
      <c r="G261" s="195"/>
      <c r="H261" s="199">
        <v>-7.38</v>
      </c>
      <c r="I261" s="200"/>
      <c r="J261" s="195"/>
      <c r="K261" s="195"/>
      <c r="L261" s="201"/>
      <c r="M261" s="202"/>
      <c r="N261" s="203"/>
      <c r="O261" s="203"/>
      <c r="P261" s="203"/>
      <c r="Q261" s="203"/>
      <c r="R261" s="203"/>
      <c r="S261" s="203"/>
      <c r="T261" s="204"/>
      <c r="AT261" s="205" t="s">
        <v>161</v>
      </c>
      <c r="AU261" s="205" t="s">
        <v>80</v>
      </c>
      <c r="AV261" s="11" t="s">
        <v>80</v>
      </c>
      <c r="AW261" s="11" t="s">
        <v>34</v>
      </c>
      <c r="AX261" s="11" t="s">
        <v>71</v>
      </c>
      <c r="AY261" s="205" t="s">
        <v>153</v>
      </c>
    </row>
    <row r="262" spans="2:51" s="13" customFormat="1" ht="13.5">
      <c r="B262" s="218"/>
      <c r="C262" s="219"/>
      <c r="D262" s="196" t="s">
        <v>161</v>
      </c>
      <c r="E262" s="220" t="s">
        <v>19</v>
      </c>
      <c r="F262" s="221" t="s">
        <v>240</v>
      </c>
      <c r="G262" s="219"/>
      <c r="H262" s="222" t="s">
        <v>19</v>
      </c>
      <c r="I262" s="223"/>
      <c r="J262" s="219"/>
      <c r="K262" s="219"/>
      <c r="L262" s="224"/>
      <c r="M262" s="225"/>
      <c r="N262" s="226"/>
      <c r="O262" s="226"/>
      <c r="P262" s="226"/>
      <c r="Q262" s="226"/>
      <c r="R262" s="226"/>
      <c r="S262" s="226"/>
      <c r="T262" s="227"/>
      <c r="AT262" s="228" t="s">
        <v>161</v>
      </c>
      <c r="AU262" s="228" t="s">
        <v>80</v>
      </c>
      <c r="AV262" s="13" t="s">
        <v>78</v>
      </c>
      <c r="AW262" s="13" t="s">
        <v>34</v>
      </c>
      <c r="AX262" s="13" t="s">
        <v>71</v>
      </c>
      <c r="AY262" s="228" t="s">
        <v>153</v>
      </c>
    </row>
    <row r="263" spans="2:51" s="11" customFormat="1" ht="13.5">
      <c r="B263" s="194"/>
      <c r="C263" s="195"/>
      <c r="D263" s="196" t="s">
        <v>161</v>
      </c>
      <c r="E263" s="197" t="s">
        <v>19</v>
      </c>
      <c r="F263" s="198" t="s">
        <v>381</v>
      </c>
      <c r="G263" s="195"/>
      <c r="H263" s="199">
        <v>15.84</v>
      </c>
      <c r="I263" s="200"/>
      <c r="J263" s="195"/>
      <c r="K263" s="195"/>
      <c r="L263" s="201"/>
      <c r="M263" s="202"/>
      <c r="N263" s="203"/>
      <c r="O263" s="203"/>
      <c r="P263" s="203"/>
      <c r="Q263" s="203"/>
      <c r="R263" s="203"/>
      <c r="S263" s="203"/>
      <c r="T263" s="204"/>
      <c r="AT263" s="205" t="s">
        <v>161</v>
      </c>
      <c r="AU263" s="205" t="s">
        <v>80</v>
      </c>
      <c r="AV263" s="11" t="s">
        <v>80</v>
      </c>
      <c r="AW263" s="11" t="s">
        <v>34</v>
      </c>
      <c r="AX263" s="11" t="s">
        <v>71</v>
      </c>
      <c r="AY263" s="205" t="s">
        <v>153</v>
      </c>
    </row>
    <row r="264" spans="2:51" s="11" customFormat="1" ht="13.5">
      <c r="B264" s="194"/>
      <c r="C264" s="195"/>
      <c r="D264" s="196" t="s">
        <v>161</v>
      </c>
      <c r="E264" s="197" t="s">
        <v>19</v>
      </c>
      <c r="F264" s="198" t="s">
        <v>382</v>
      </c>
      <c r="G264" s="195"/>
      <c r="H264" s="199">
        <v>-5.516</v>
      </c>
      <c r="I264" s="200"/>
      <c r="J264" s="195"/>
      <c r="K264" s="195"/>
      <c r="L264" s="201"/>
      <c r="M264" s="202"/>
      <c r="N264" s="203"/>
      <c r="O264" s="203"/>
      <c r="P264" s="203"/>
      <c r="Q264" s="203"/>
      <c r="R264" s="203"/>
      <c r="S264" s="203"/>
      <c r="T264" s="204"/>
      <c r="AT264" s="205" t="s">
        <v>161</v>
      </c>
      <c r="AU264" s="205" t="s">
        <v>80</v>
      </c>
      <c r="AV264" s="11" t="s">
        <v>80</v>
      </c>
      <c r="AW264" s="11" t="s">
        <v>34</v>
      </c>
      <c r="AX264" s="11" t="s">
        <v>71</v>
      </c>
      <c r="AY264" s="205" t="s">
        <v>153</v>
      </c>
    </row>
    <row r="265" spans="2:51" s="11" customFormat="1" ht="13.5">
      <c r="B265" s="194"/>
      <c r="C265" s="195"/>
      <c r="D265" s="196" t="s">
        <v>161</v>
      </c>
      <c r="E265" s="197" t="s">
        <v>19</v>
      </c>
      <c r="F265" s="198" t="s">
        <v>383</v>
      </c>
      <c r="G265" s="195"/>
      <c r="H265" s="199">
        <v>49.94</v>
      </c>
      <c r="I265" s="200"/>
      <c r="J265" s="195"/>
      <c r="K265" s="195"/>
      <c r="L265" s="201"/>
      <c r="M265" s="202"/>
      <c r="N265" s="203"/>
      <c r="O265" s="203"/>
      <c r="P265" s="203"/>
      <c r="Q265" s="203"/>
      <c r="R265" s="203"/>
      <c r="S265" s="203"/>
      <c r="T265" s="204"/>
      <c r="AT265" s="205" t="s">
        <v>161</v>
      </c>
      <c r="AU265" s="205" t="s">
        <v>80</v>
      </c>
      <c r="AV265" s="11" t="s">
        <v>80</v>
      </c>
      <c r="AW265" s="11" t="s">
        <v>34</v>
      </c>
      <c r="AX265" s="11" t="s">
        <v>71</v>
      </c>
      <c r="AY265" s="205" t="s">
        <v>153</v>
      </c>
    </row>
    <row r="266" spans="2:51" s="12" customFormat="1" ht="13.5">
      <c r="B266" s="206"/>
      <c r="C266" s="207"/>
      <c r="D266" s="208" t="s">
        <v>161</v>
      </c>
      <c r="E266" s="209" t="s">
        <v>19</v>
      </c>
      <c r="F266" s="210" t="s">
        <v>163</v>
      </c>
      <c r="G266" s="207"/>
      <c r="H266" s="211">
        <v>533.459</v>
      </c>
      <c r="I266" s="212"/>
      <c r="J266" s="207"/>
      <c r="K266" s="207"/>
      <c r="L266" s="213"/>
      <c r="M266" s="214"/>
      <c r="N266" s="215"/>
      <c r="O266" s="215"/>
      <c r="P266" s="215"/>
      <c r="Q266" s="215"/>
      <c r="R266" s="215"/>
      <c r="S266" s="215"/>
      <c r="T266" s="216"/>
      <c r="AT266" s="217" t="s">
        <v>161</v>
      </c>
      <c r="AU266" s="217" t="s">
        <v>80</v>
      </c>
      <c r="AV266" s="12" t="s">
        <v>160</v>
      </c>
      <c r="AW266" s="12" t="s">
        <v>34</v>
      </c>
      <c r="AX266" s="12" t="s">
        <v>78</v>
      </c>
      <c r="AY266" s="217" t="s">
        <v>153</v>
      </c>
    </row>
    <row r="267" spans="2:65" s="1" customFormat="1" ht="22.5" customHeight="1">
      <c r="B267" s="34"/>
      <c r="C267" s="182" t="s">
        <v>384</v>
      </c>
      <c r="D267" s="182" t="s">
        <v>155</v>
      </c>
      <c r="E267" s="183" t="s">
        <v>385</v>
      </c>
      <c r="F267" s="184" t="s">
        <v>386</v>
      </c>
      <c r="G267" s="185" t="s">
        <v>224</v>
      </c>
      <c r="H267" s="186">
        <v>22.205</v>
      </c>
      <c r="I267" s="187"/>
      <c r="J267" s="188">
        <f>ROUND(I267*H267,2)</f>
        <v>0</v>
      </c>
      <c r="K267" s="184" t="s">
        <v>159</v>
      </c>
      <c r="L267" s="54"/>
      <c r="M267" s="189" t="s">
        <v>19</v>
      </c>
      <c r="N267" s="190" t="s">
        <v>42</v>
      </c>
      <c r="O267" s="35"/>
      <c r="P267" s="191">
        <f>O267*H267</f>
        <v>0</v>
      </c>
      <c r="Q267" s="191">
        <v>0.00012648</v>
      </c>
      <c r="R267" s="191">
        <f>Q267*H267</f>
        <v>0.0028084883999999997</v>
      </c>
      <c r="S267" s="191">
        <v>0</v>
      </c>
      <c r="T267" s="192">
        <f>S267*H267</f>
        <v>0</v>
      </c>
      <c r="AR267" s="17" t="s">
        <v>160</v>
      </c>
      <c r="AT267" s="17" t="s">
        <v>155</v>
      </c>
      <c r="AU267" s="17" t="s">
        <v>80</v>
      </c>
      <c r="AY267" s="17" t="s">
        <v>153</v>
      </c>
      <c r="BE267" s="193">
        <f>IF(N267="základní",J267,0)</f>
        <v>0</v>
      </c>
      <c r="BF267" s="193">
        <f>IF(N267="snížená",J267,0)</f>
        <v>0</v>
      </c>
      <c r="BG267" s="193">
        <f>IF(N267="zákl. přenesená",J267,0)</f>
        <v>0</v>
      </c>
      <c r="BH267" s="193">
        <f>IF(N267="sníž. přenesená",J267,0)</f>
        <v>0</v>
      </c>
      <c r="BI267" s="193">
        <f>IF(N267="nulová",J267,0)</f>
        <v>0</v>
      </c>
      <c r="BJ267" s="17" t="s">
        <v>78</v>
      </c>
      <c r="BK267" s="193">
        <f>ROUND(I267*H267,2)</f>
        <v>0</v>
      </c>
      <c r="BL267" s="17" t="s">
        <v>160</v>
      </c>
      <c r="BM267" s="17" t="s">
        <v>384</v>
      </c>
    </row>
    <row r="268" spans="2:51" s="11" customFormat="1" ht="13.5">
      <c r="B268" s="194"/>
      <c r="C268" s="195"/>
      <c r="D268" s="196" t="s">
        <v>161</v>
      </c>
      <c r="E268" s="197" t="s">
        <v>19</v>
      </c>
      <c r="F268" s="198" t="s">
        <v>387</v>
      </c>
      <c r="G268" s="195"/>
      <c r="H268" s="199">
        <v>0.672</v>
      </c>
      <c r="I268" s="200"/>
      <c r="J268" s="195"/>
      <c r="K268" s="195"/>
      <c r="L268" s="201"/>
      <c r="M268" s="202"/>
      <c r="N268" s="203"/>
      <c r="O268" s="203"/>
      <c r="P268" s="203"/>
      <c r="Q268" s="203"/>
      <c r="R268" s="203"/>
      <c r="S268" s="203"/>
      <c r="T268" s="204"/>
      <c r="AT268" s="205" t="s">
        <v>161</v>
      </c>
      <c r="AU268" s="205" t="s">
        <v>80</v>
      </c>
      <c r="AV268" s="11" t="s">
        <v>80</v>
      </c>
      <c r="AW268" s="11" t="s">
        <v>34</v>
      </c>
      <c r="AX268" s="11" t="s">
        <v>71</v>
      </c>
      <c r="AY268" s="205" t="s">
        <v>153</v>
      </c>
    </row>
    <row r="269" spans="2:51" s="11" customFormat="1" ht="13.5">
      <c r="B269" s="194"/>
      <c r="C269" s="195"/>
      <c r="D269" s="196" t="s">
        <v>161</v>
      </c>
      <c r="E269" s="197" t="s">
        <v>19</v>
      </c>
      <c r="F269" s="198" t="s">
        <v>388</v>
      </c>
      <c r="G269" s="195"/>
      <c r="H269" s="199">
        <v>16.2</v>
      </c>
      <c r="I269" s="200"/>
      <c r="J269" s="195"/>
      <c r="K269" s="195"/>
      <c r="L269" s="201"/>
      <c r="M269" s="202"/>
      <c r="N269" s="203"/>
      <c r="O269" s="203"/>
      <c r="P269" s="203"/>
      <c r="Q269" s="203"/>
      <c r="R269" s="203"/>
      <c r="S269" s="203"/>
      <c r="T269" s="204"/>
      <c r="AT269" s="205" t="s">
        <v>161</v>
      </c>
      <c r="AU269" s="205" t="s">
        <v>80</v>
      </c>
      <c r="AV269" s="11" t="s">
        <v>80</v>
      </c>
      <c r="AW269" s="11" t="s">
        <v>34</v>
      </c>
      <c r="AX269" s="11" t="s">
        <v>71</v>
      </c>
      <c r="AY269" s="205" t="s">
        <v>153</v>
      </c>
    </row>
    <row r="270" spans="2:51" s="11" customFormat="1" ht="13.5">
      <c r="B270" s="194"/>
      <c r="C270" s="195"/>
      <c r="D270" s="196" t="s">
        <v>161</v>
      </c>
      <c r="E270" s="197" t="s">
        <v>19</v>
      </c>
      <c r="F270" s="198" t="s">
        <v>389</v>
      </c>
      <c r="G270" s="195"/>
      <c r="H270" s="199">
        <v>1.89</v>
      </c>
      <c r="I270" s="200"/>
      <c r="J270" s="195"/>
      <c r="K270" s="195"/>
      <c r="L270" s="201"/>
      <c r="M270" s="202"/>
      <c r="N270" s="203"/>
      <c r="O270" s="203"/>
      <c r="P270" s="203"/>
      <c r="Q270" s="203"/>
      <c r="R270" s="203"/>
      <c r="S270" s="203"/>
      <c r="T270" s="204"/>
      <c r="AT270" s="205" t="s">
        <v>161</v>
      </c>
      <c r="AU270" s="205" t="s">
        <v>80</v>
      </c>
      <c r="AV270" s="11" t="s">
        <v>80</v>
      </c>
      <c r="AW270" s="11" t="s">
        <v>34</v>
      </c>
      <c r="AX270" s="11" t="s">
        <v>71</v>
      </c>
      <c r="AY270" s="205" t="s">
        <v>153</v>
      </c>
    </row>
    <row r="271" spans="2:51" s="11" customFormat="1" ht="13.5">
      <c r="B271" s="194"/>
      <c r="C271" s="195"/>
      <c r="D271" s="196" t="s">
        <v>161</v>
      </c>
      <c r="E271" s="197" t="s">
        <v>19</v>
      </c>
      <c r="F271" s="198" t="s">
        <v>390</v>
      </c>
      <c r="G271" s="195"/>
      <c r="H271" s="199">
        <v>1.958</v>
      </c>
      <c r="I271" s="200"/>
      <c r="J271" s="195"/>
      <c r="K271" s="195"/>
      <c r="L271" s="201"/>
      <c r="M271" s="202"/>
      <c r="N271" s="203"/>
      <c r="O271" s="203"/>
      <c r="P271" s="203"/>
      <c r="Q271" s="203"/>
      <c r="R271" s="203"/>
      <c r="S271" s="203"/>
      <c r="T271" s="204"/>
      <c r="AT271" s="205" t="s">
        <v>161</v>
      </c>
      <c r="AU271" s="205" t="s">
        <v>80</v>
      </c>
      <c r="AV271" s="11" t="s">
        <v>80</v>
      </c>
      <c r="AW271" s="11" t="s">
        <v>34</v>
      </c>
      <c r="AX271" s="11" t="s">
        <v>71</v>
      </c>
      <c r="AY271" s="205" t="s">
        <v>153</v>
      </c>
    </row>
    <row r="272" spans="2:51" s="11" customFormat="1" ht="13.5">
      <c r="B272" s="194"/>
      <c r="C272" s="195"/>
      <c r="D272" s="196" t="s">
        <v>161</v>
      </c>
      <c r="E272" s="197" t="s">
        <v>19</v>
      </c>
      <c r="F272" s="198" t="s">
        <v>391</v>
      </c>
      <c r="G272" s="195"/>
      <c r="H272" s="199">
        <v>1.485</v>
      </c>
      <c r="I272" s="200"/>
      <c r="J272" s="195"/>
      <c r="K272" s="195"/>
      <c r="L272" s="201"/>
      <c r="M272" s="202"/>
      <c r="N272" s="203"/>
      <c r="O272" s="203"/>
      <c r="P272" s="203"/>
      <c r="Q272" s="203"/>
      <c r="R272" s="203"/>
      <c r="S272" s="203"/>
      <c r="T272" s="204"/>
      <c r="AT272" s="205" t="s">
        <v>161</v>
      </c>
      <c r="AU272" s="205" t="s">
        <v>80</v>
      </c>
      <c r="AV272" s="11" t="s">
        <v>80</v>
      </c>
      <c r="AW272" s="11" t="s">
        <v>34</v>
      </c>
      <c r="AX272" s="11" t="s">
        <v>71</v>
      </c>
      <c r="AY272" s="205" t="s">
        <v>153</v>
      </c>
    </row>
    <row r="273" spans="2:51" s="12" customFormat="1" ht="13.5">
      <c r="B273" s="206"/>
      <c r="C273" s="207"/>
      <c r="D273" s="208" t="s">
        <v>161</v>
      </c>
      <c r="E273" s="209" t="s">
        <v>19</v>
      </c>
      <c r="F273" s="210" t="s">
        <v>163</v>
      </c>
      <c r="G273" s="207"/>
      <c r="H273" s="211">
        <v>22.205</v>
      </c>
      <c r="I273" s="212"/>
      <c r="J273" s="207"/>
      <c r="K273" s="207"/>
      <c r="L273" s="213"/>
      <c r="M273" s="214"/>
      <c r="N273" s="215"/>
      <c r="O273" s="215"/>
      <c r="P273" s="215"/>
      <c r="Q273" s="215"/>
      <c r="R273" s="215"/>
      <c r="S273" s="215"/>
      <c r="T273" s="216"/>
      <c r="AT273" s="217" t="s">
        <v>161</v>
      </c>
      <c r="AU273" s="217" t="s">
        <v>80</v>
      </c>
      <c r="AV273" s="12" t="s">
        <v>160</v>
      </c>
      <c r="AW273" s="12" t="s">
        <v>34</v>
      </c>
      <c r="AX273" s="12" t="s">
        <v>78</v>
      </c>
      <c r="AY273" s="217" t="s">
        <v>153</v>
      </c>
    </row>
    <row r="274" spans="2:65" s="1" customFormat="1" ht="22.5" customHeight="1">
      <c r="B274" s="34"/>
      <c r="C274" s="182" t="s">
        <v>392</v>
      </c>
      <c r="D274" s="182" t="s">
        <v>155</v>
      </c>
      <c r="E274" s="183" t="s">
        <v>393</v>
      </c>
      <c r="F274" s="184" t="s">
        <v>394</v>
      </c>
      <c r="G274" s="185" t="s">
        <v>224</v>
      </c>
      <c r="H274" s="186">
        <v>339.297</v>
      </c>
      <c r="I274" s="187"/>
      <c r="J274" s="188">
        <f>ROUND(I274*H274,2)</f>
        <v>0</v>
      </c>
      <c r="K274" s="184" t="s">
        <v>159</v>
      </c>
      <c r="L274" s="54"/>
      <c r="M274" s="189" t="s">
        <v>19</v>
      </c>
      <c r="N274" s="190" t="s">
        <v>42</v>
      </c>
      <c r="O274" s="35"/>
      <c r="P274" s="191">
        <f>O274*H274</f>
        <v>0</v>
      </c>
      <c r="Q274" s="191">
        <v>0</v>
      </c>
      <c r="R274" s="191">
        <f>Q274*H274</f>
        <v>0</v>
      </c>
      <c r="S274" s="191">
        <v>0</v>
      </c>
      <c r="T274" s="192">
        <f>S274*H274</f>
        <v>0</v>
      </c>
      <c r="AR274" s="17" t="s">
        <v>160</v>
      </c>
      <c r="AT274" s="17" t="s">
        <v>155</v>
      </c>
      <c r="AU274" s="17" t="s">
        <v>80</v>
      </c>
      <c r="AY274" s="17" t="s">
        <v>153</v>
      </c>
      <c r="BE274" s="193">
        <f>IF(N274="základní",J274,0)</f>
        <v>0</v>
      </c>
      <c r="BF274" s="193">
        <f>IF(N274="snížená",J274,0)</f>
        <v>0</v>
      </c>
      <c r="BG274" s="193">
        <f>IF(N274="zákl. přenesená",J274,0)</f>
        <v>0</v>
      </c>
      <c r="BH274" s="193">
        <f>IF(N274="sníž. přenesená",J274,0)</f>
        <v>0</v>
      </c>
      <c r="BI274" s="193">
        <f>IF(N274="nulová",J274,0)</f>
        <v>0</v>
      </c>
      <c r="BJ274" s="17" t="s">
        <v>78</v>
      </c>
      <c r="BK274" s="193">
        <f>ROUND(I274*H274,2)</f>
        <v>0</v>
      </c>
      <c r="BL274" s="17" t="s">
        <v>160</v>
      </c>
      <c r="BM274" s="17" t="s">
        <v>392</v>
      </c>
    </row>
    <row r="275" spans="2:51" s="13" customFormat="1" ht="13.5">
      <c r="B275" s="218"/>
      <c r="C275" s="219"/>
      <c r="D275" s="196" t="s">
        <v>161</v>
      </c>
      <c r="E275" s="220" t="s">
        <v>19</v>
      </c>
      <c r="F275" s="221" t="s">
        <v>395</v>
      </c>
      <c r="G275" s="219"/>
      <c r="H275" s="222" t="s">
        <v>19</v>
      </c>
      <c r="I275" s="223"/>
      <c r="J275" s="219"/>
      <c r="K275" s="219"/>
      <c r="L275" s="224"/>
      <c r="M275" s="225"/>
      <c r="N275" s="226"/>
      <c r="O275" s="226"/>
      <c r="P275" s="226"/>
      <c r="Q275" s="226"/>
      <c r="R275" s="226"/>
      <c r="S275" s="226"/>
      <c r="T275" s="227"/>
      <c r="AT275" s="228" t="s">
        <v>161</v>
      </c>
      <c r="AU275" s="228" t="s">
        <v>80</v>
      </c>
      <c r="AV275" s="13" t="s">
        <v>78</v>
      </c>
      <c r="AW275" s="13" t="s">
        <v>34</v>
      </c>
      <c r="AX275" s="13" t="s">
        <v>71</v>
      </c>
      <c r="AY275" s="228" t="s">
        <v>153</v>
      </c>
    </row>
    <row r="276" spans="2:51" s="11" customFormat="1" ht="13.5">
      <c r="B276" s="194"/>
      <c r="C276" s="195"/>
      <c r="D276" s="196" t="s">
        <v>161</v>
      </c>
      <c r="E276" s="197" t="s">
        <v>19</v>
      </c>
      <c r="F276" s="198" t="s">
        <v>396</v>
      </c>
      <c r="G276" s="195"/>
      <c r="H276" s="199">
        <v>61.44</v>
      </c>
      <c r="I276" s="200"/>
      <c r="J276" s="195"/>
      <c r="K276" s="195"/>
      <c r="L276" s="201"/>
      <c r="M276" s="202"/>
      <c r="N276" s="203"/>
      <c r="O276" s="203"/>
      <c r="P276" s="203"/>
      <c r="Q276" s="203"/>
      <c r="R276" s="203"/>
      <c r="S276" s="203"/>
      <c r="T276" s="204"/>
      <c r="AT276" s="205" t="s">
        <v>161</v>
      </c>
      <c r="AU276" s="205" t="s">
        <v>80</v>
      </c>
      <c r="AV276" s="11" t="s">
        <v>80</v>
      </c>
      <c r="AW276" s="11" t="s">
        <v>34</v>
      </c>
      <c r="AX276" s="11" t="s">
        <v>71</v>
      </c>
      <c r="AY276" s="205" t="s">
        <v>153</v>
      </c>
    </row>
    <row r="277" spans="2:51" s="11" customFormat="1" ht="13.5">
      <c r="B277" s="194"/>
      <c r="C277" s="195"/>
      <c r="D277" s="196" t="s">
        <v>161</v>
      </c>
      <c r="E277" s="197" t="s">
        <v>19</v>
      </c>
      <c r="F277" s="198" t="s">
        <v>397</v>
      </c>
      <c r="G277" s="195"/>
      <c r="H277" s="199">
        <v>22.56</v>
      </c>
      <c r="I277" s="200"/>
      <c r="J277" s="195"/>
      <c r="K277" s="195"/>
      <c r="L277" s="201"/>
      <c r="M277" s="202"/>
      <c r="N277" s="203"/>
      <c r="O277" s="203"/>
      <c r="P277" s="203"/>
      <c r="Q277" s="203"/>
      <c r="R277" s="203"/>
      <c r="S277" s="203"/>
      <c r="T277" s="204"/>
      <c r="AT277" s="205" t="s">
        <v>161</v>
      </c>
      <c r="AU277" s="205" t="s">
        <v>80</v>
      </c>
      <c r="AV277" s="11" t="s">
        <v>80</v>
      </c>
      <c r="AW277" s="11" t="s">
        <v>34</v>
      </c>
      <c r="AX277" s="11" t="s">
        <v>71</v>
      </c>
      <c r="AY277" s="205" t="s">
        <v>153</v>
      </c>
    </row>
    <row r="278" spans="2:51" s="11" customFormat="1" ht="13.5">
      <c r="B278" s="194"/>
      <c r="C278" s="195"/>
      <c r="D278" s="196" t="s">
        <v>161</v>
      </c>
      <c r="E278" s="197" t="s">
        <v>19</v>
      </c>
      <c r="F278" s="198" t="s">
        <v>398</v>
      </c>
      <c r="G278" s="195"/>
      <c r="H278" s="199">
        <v>-3.744</v>
      </c>
      <c r="I278" s="200"/>
      <c r="J278" s="195"/>
      <c r="K278" s="195"/>
      <c r="L278" s="201"/>
      <c r="M278" s="202"/>
      <c r="N278" s="203"/>
      <c r="O278" s="203"/>
      <c r="P278" s="203"/>
      <c r="Q278" s="203"/>
      <c r="R278" s="203"/>
      <c r="S278" s="203"/>
      <c r="T278" s="204"/>
      <c r="AT278" s="205" t="s">
        <v>161</v>
      </c>
      <c r="AU278" s="205" t="s">
        <v>80</v>
      </c>
      <c r="AV278" s="11" t="s">
        <v>80</v>
      </c>
      <c r="AW278" s="11" t="s">
        <v>34</v>
      </c>
      <c r="AX278" s="11" t="s">
        <v>71</v>
      </c>
      <c r="AY278" s="205" t="s">
        <v>153</v>
      </c>
    </row>
    <row r="279" spans="2:51" s="11" customFormat="1" ht="13.5">
      <c r="B279" s="194"/>
      <c r="C279" s="195"/>
      <c r="D279" s="196" t="s">
        <v>161</v>
      </c>
      <c r="E279" s="197" t="s">
        <v>19</v>
      </c>
      <c r="F279" s="198" t="s">
        <v>399</v>
      </c>
      <c r="G279" s="195"/>
      <c r="H279" s="199">
        <v>-1.92</v>
      </c>
      <c r="I279" s="200"/>
      <c r="J279" s="195"/>
      <c r="K279" s="195"/>
      <c r="L279" s="201"/>
      <c r="M279" s="202"/>
      <c r="N279" s="203"/>
      <c r="O279" s="203"/>
      <c r="P279" s="203"/>
      <c r="Q279" s="203"/>
      <c r="R279" s="203"/>
      <c r="S279" s="203"/>
      <c r="T279" s="204"/>
      <c r="AT279" s="205" t="s">
        <v>161</v>
      </c>
      <c r="AU279" s="205" t="s">
        <v>80</v>
      </c>
      <c r="AV279" s="11" t="s">
        <v>80</v>
      </c>
      <c r="AW279" s="11" t="s">
        <v>34</v>
      </c>
      <c r="AX279" s="11" t="s">
        <v>71</v>
      </c>
      <c r="AY279" s="205" t="s">
        <v>153</v>
      </c>
    </row>
    <row r="280" spans="2:51" s="13" customFormat="1" ht="13.5">
      <c r="B280" s="218"/>
      <c r="C280" s="219"/>
      <c r="D280" s="196" t="s">
        <v>161</v>
      </c>
      <c r="E280" s="220" t="s">
        <v>19</v>
      </c>
      <c r="F280" s="221" t="s">
        <v>400</v>
      </c>
      <c r="G280" s="219"/>
      <c r="H280" s="222" t="s">
        <v>19</v>
      </c>
      <c r="I280" s="223"/>
      <c r="J280" s="219"/>
      <c r="K280" s="219"/>
      <c r="L280" s="224"/>
      <c r="M280" s="225"/>
      <c r="N280" s="226"/>
      <c r="O280" s="226"/>
      <c r="P280" s="226"/>
      <c r="Q280" s="226"/>
      <c r="R280" s="226"/>
      <c r="S280" s="226"/>
      <c r="T280" s="227"/>
      <c r="AT280" s="228" t="s">
        <v>161</v>
      </c>
      <c r="AU280" s="228" t="s">
        <v>80</v>
      </c>
      <c r="AV280" s="13" t="s">
        <v>78</v>
      </c>
      <c r="AW280" s="13" t="s">
        <v>34</v>
      </c>
      <c r="AX280" s="13" t="s">
        <v>71</v>
      </c>
      <c r="AY280" s="228" t="s">
        <v>153</v>
      </c>
    </row>
    <row r="281" spans="2:51" s="13" customFormat="1" ht="13.5">
      <c r="B281" s="218"/>
      <c r="C281" s="219"/>
      <c r="D281" s="196" t="s">
        <v>161</v>
      </c>
      <c r="E281" s="220" t="s">
        <v>19</v>
      </c>
      <c r="F281" s="221" t="s">
        <v>401</v>
      </c>
      <c r="G281" s="219"/>
      <c r="H281" s="222" t="s">
        <v>19</v>
      </c>
      <c r="I281" s="223"/>
      <c r="J281" s="219"/>
      <c r="K281" s="219"/>
      <c r="L281" s="224"/>
      <c r="M281" s="225"/>
      <c r="N281" s="226"/>
      <c r="O281" s="226"/>
      <c r="P281" s="226"/>
      <c r="Q281" s="226"/>
      <c r="R281" s="226"/>
      <c r="S281" s="226"/>
      <c r="T281" s="227"/>
      <c r="AT281" s="228" t="s">
        <v>161</v>
      </c>
      <c r="AU281" s="228" t="s">
        <v>80</v>
      </c>
      <c r="AV281" s="13" t="s">
        <v>78</v>
      </c>
      <c r="AW281" s="13" t="s">
        <v>34</v>
      </c>
      <c r="AX281" s="13" t="s">
        <v>71</v>
      </c>
      <c r="AY281" s="228" t="s">
        <v>153</v>
      </c>
    </row>
    <row r="282" spans="2:51" s="11" customFormat="1" ht="13.5">
      <c r="B282" s="194"/>
      <c r="C282" s="195"/>
      <c r="D282" s="196" t="s">
        <v>161</v>
      </c>
      <c r="E282" s="197" t="s">
        <v>19</v>
      </c>
      <c r="F282" s="198" t="s">
        <v>402</v>
      </c>
      <c r="G282" s="195"/>
      <c r="H282" s="199">
        <v>68.1</v>
      </c>
      <c r="I282" s="200"/>
      <c r="J282" s="195"/>
      <c r="K282" s="195"/>
      <c r="L282" s="201"/>
      <c r="M282" s="202"/>
      <c r="N282" s="203"/>
      <c r="O282" s="203"/>
      <c r="P282" s="203"/>
      <c r="Q282" s="203"/>
      <c r="R282" s="203"/>
      <c r="S282" s="203"/>
      <c r="T282" s="204"/>
      <c r="AT282" s="205" t="s">
        <v>161</v>
      </c>
      <c r="AU282" s="205" t="s">
        <v>80</v>
      </c>
      <c r="AV282" s="11" t="s">
        <v>80</v>
      </c>
      <c r="AW282" s="11" t="s">
        <v>34</v>
      </c>
      <c r="AX282" s="11" t="s">
        <v>71</v>
      </c>
      <c r="AY282" s="205" t="s">
        <v>153</v>
      </c>
    </row>
    <row r="283" spans="2:51" s="11" customFormat="1" ht="13.5">
      <c r="B283" s="194"/>
      <c r="C283" s="195"/>
      <c r="D283" s="196" t="s">
        <v>161</v>
      </c>
      <c r="E283" s="197" t="s">
        <v>19</v>
      </c>
      <c r="F283" s="198" t="s">
        <v>403</v>
      </c>
      <c r="G283" s="195"/>
      <c r="H283" s="199">
        <v>6.804</v>
      </c>
      <c r="I283" s="200"/>
      <c r="J283" s="195"/>
      <c r="K283" s="195"/>
      <c r="L283" s="201"/>
      <c r="M283" s="202"/>
      <c r="N283" s="203"/>
      <c r="O283" s="203"/>
      <c r="P283" s="203"/>
      <c r="Q283" s="203"/>
      <c r="R283" s="203"/>
      <c r="S283" s="203"/>
      <c r="T283" s="204"/>
      <c r="AT283" s="205" t="s">
        <v>161</v>
      </c>
      <c r="AU283" s="205" t="s">
        <v>80</v>
      </c>
      <c r="AV283" s="11" t="s">
        <v>80</v>
      </c>
      <c r="AW283" s="11" t="s">
        <v>34</v>
      </c>
      <c r="AX283" s="11" t="s">
        <v>71</v>
      </c>
      <c r="AY283" s="205" t="s">
        <v>153</v>
      </c>
    </row>
    <row r="284" spans="2:51" s="11" customFormat="1" ht="13.5">
      <c r="B284" s="194"/>
      <c r="C284" s="195"/>
      <c r="D284" s="196" t="s">
        <v>161</v>
      </c>
      <c r="E284" s="197" t="s">
        <v>19</v>
      </c>
      <c r="F284" s="198" t="s">
        <v>404</v>
      </c>
      <c r="G284" s="195"/>
      <c r="H284" s="199">
        <v>-1.485</v>
      </c>
      <c r="I284" s="200"/>
      <c r="J284" s="195"/>
      <c r="K284" s="195"/>
      <c r="L284" s="201"/>
      <c r="M284" s="202"/>
      <c r="N284" s="203"/>
      <c r="O284" s="203"/>
      <c r="P284" s="203"/>
      <c r="Q284" s="203"/>
      <c r="R284" s="203"/>
      <c r="S284" s="203"/>
      <c r="T284" s="204"/>
      <c r="AT284" s="205" t="s">
        <v>161</v>
      </c>
      <c r="AU284" s="205" t="s">
        <v>80</v>
      </c>
      <c r="AV284" s="11" t="s">
        <v>80</v>
      </c>
      <c r="AW284" s="11" t="s">
        <v>34</v>
      </c>
      <c r="AX284" s="11" t="s">
        <v>71</v>
      </c>
      <c r="AY284" s="205" t="s">
        <v>153</v>
      </c>
    </row>
    <row r="285" spans="2:51" s="11" customFormat="1" ht="13.5">
      <c r="B285" s="194"/>
      <c r="C285" s="195"/>
      <c r="D285" s="196" t="s">
        <v>161</v>
      </c>
      <c r="E285" s="197" t="s">
        <v>19</v>
      </c>
      <c r="F285" s="198" t="s">
        <v>405</v>
      </c>
      <c r="G285" s="195"/>
      <c r="H285" s="199">
        <v>-1.958</v>
      </c>
      <c r="I285" s="200"/>
      <c r="J285" s="195"/>
      <c r="K285" s="195"/>
      <c r="L285" s="201"/>
      <c r="M285" s="202"/>
      <c r="N285" s="203"/>
      <c r="O285" s="203"/>
      <c r="P285" s="203"/>
      <c r="Q285" s="203"/>
      <c r="R285" s="203"/>
      <c r="S285" s="203"/>
      <c r="T285" s="204"/>
      <c r="AT285" s="205" t="s">
        <v>161</v>
      </c>
      <c r="AU285" s="205" t="s">
        <v>80</v>
      </c>
      <c r="AV285" s="11" t="s">
        <v>80</v>
      </c>
      <c r="AW285" s="11" t="s">
        <v>34</v>
      </c>
      <c r="AX285" s="11" t="s">
        <v>71</v>
      </c>
      <c r="AY285" s="205" t="s">
        <v>153</v>
      </c>
    </row>
    <row r="286" spans="2:51" s="13" customFormat="1" ht="13.5">
      <c r="B286" s="218"/>
      <c r="C286" s="219"/>
      <c r="D286" s="196" t="s">
        <v>161</v>
      </c>
      <c r="E286" s="220" t="s">
        <v>19</v>
      </c>
      <c r="F286" s="221" t="s">
        <v>406</v>
      </c>
      <c r="G286" s="219"/>
      <c r="H286" s="222" t="s">
        <v>19</v>
      </c>
      <c r="I286" s="223"/>
      <c r="J286" s="219"/>
      <c r="K286" s="219"/>
      <c r="L286" s="224"/>
      <c r="M286" s="225"/>
      <c r="N286" s="226"/>
      <c r="O286" s="226"/>
      <c r="P286" s="226"/>
      <c r="Q286" s="226"/>
      <c r="R286" s="226"/>
      <c r="S286" s="226"/>
      <c r="T286" s="227"/>
      <c r="AT286" s="228" t="s">
        <v>161</v>
      </c>
      <c r="AU286" s="228" t="s">
        <v>80</v>
      </c>
      <c r="AV286" s="13" t="s">
        <v>78</v>
      </c>
      <c r="AW286" s="13" t="s">
        <v>34</v>
      </c>
      <c r="AX286" s="13" t="s">
        <v>71</v>
      </c>
      <c r="AY286" s="228" t="s">
        <v>153</v>
      </c>
    </row>
    <row r="287" spans="2:51" s="11" customFormat="1" ht="13.5">
      <c r="B287" s="194"/>
      <c r="C287" s="195"/>
      <c r="D287" s="196" t="s">
        <v>161</v>
      </c>
      <c r="E287" s="197" t="s">
        <v>19</v>
      </c>
      <c r="F287" s="198" t="s">
        <v>407</v>
      </c>
      <c r="G287" s="195"/>
      <c r="H287" s="199">
        <v>130.2</v>
      </c>
      <c r="I287" s="200"/>
      <c r="J287" s="195"/>
      <c r="K287" s="195"/>
      <c r="L287" s="201"/>
      <c r="M287" s="202"/>
      <c r="N287" s="203"/>
      <c r="O287" s="203"/>
      <c r="P287" s="203"/>
      <c r="Q287" s="203"/>
      <c r="R287" s="203"/>
      <c r="S287" s="203"/>
      <c r="T287" s="204"/>
      <c r="AT287" s="205" t="s">
        <v>161</v>
      </c>
      <c r="AU287" s="205" t="s">
        <v>80</v>
      </c>
      <c r="AV287" s="11" t="s">
        <v>80</v>
      </c>
      <c r="AW287" s="11" t="s">
        <v>34</v>
      </c>
      <c r="AX287" s="11" t="s">
        <v>71</v>
      </c>
      <c r="AY287" s="205" t="s">
        <v>153</v>
      </c>
    </row>
    <row r="288" spans="2:51" s="11" customFormat="1" ht="13.5">
      <c r="B288" s="194"/>
      <c r="C288" s="195"/>
      <c r="D288" s="196" t="s">
        <v>161</v>
      </c>
      <c r="E288" s="197" t="s">
        <v>19</v>
      </c>
      <c r="F288" s="198" t="s">
        <v>408</v>
      </c>
      <c r="G288" s="195"/>
      <c r="H288" s="199">
        <v>9</v>
      </c>
      <c r="I288" s="200"/>
      <c r="J288" s="195"/>
      <c r="K288" s="195"/>
      <c r="L288" s="201"/>
      <c r="M288" s="202"/>
      <c r="N288" s="203"/>
      <c r="O288" s="203"/>
      <c r="P288" s="203"/>
      <c r="Q288" s="203"/>
      <c r="R288" s="203"/>
      <c r="S288" s="203"/>
      <c r="T288" s="204"/>
      <c r="AT288" s="205" t="s">
        <v>161</v>
      </c>
      <c r="AU288" s="205" t="s">
        <v>80</v>
      </c>
      <c r="AV288" s="11" t="s">
        <v>80</v>
      </c>
      <c r="AW288" s="11" t="s">
        <v>34</v>
      </c>
      <c r="AX288" s="11" t="s">
        <v>71</v>
      </c>
      <c r="AY288" s="205" t="s">
        <v>153</v>
      </c>
    </row>
    <row r="289" spans="2:51" s="11" customFormat="1" ht="13.5">
      <c r="B289" s="194"/>
      <c r="C289" s="195"/>
      <c r="D289" s="196" t="s">
        <v>161</v>
      </c>
      <c r="E289" s="197" t="s">
        <v>19</v>
      </c>
      <c r="F289" s="198" t="s">
        <v>409</v>
      </c>
      <c r="G289" s="195"/>
      <c r="H289" s="199">
        <v>-16.2</v>
      </c>
      <c r="I289" s="200"/>
      <c r="J289" s="195"/>
      <c r="K289" s="195"/>
      <c r="L289" s="201"/>
      <c r="M289" s="202"/>
      <c r="N289" s="203"/>
      <c r="O289" s="203"/>
      <c r="P289" s="203"/>
      <c r="Q289" s="203"/>
      <c r="R289" s="203"/>
      <c r="S289" s="203"/>
      <c r="T289" s="204"/>
      <c r="AT289" s="205" t="s">
        <v>161</v>
      </c>
      <c r="AU289" s="205" t="s">
        <v>80</v>
      </c>
      <c r="AV289" s="11" t="s">
        <v>80</v>
      </c>
      <c r="AW289" s="11" t="s">
        <v>34</v>
      </c>
      <c r="AX289" s="11" t="s">
        <v>71</v>
      </c>
      <c r="AY289" s="205" t="s">
        <v>153</v>
      </c>
    </row>
    <row r="290" spans="2:51" s="13" customFormat="1" ht="13.5">
      <c r="B290" s="218"/>
      <c r="C290" s="219"/>
      <c r="D290" s="196" t="s">
        <v>161</v>
      </c>
      <c r="E290" s="220" t="s">
        <v>19</v>
      </c>
      <c r="F290" s="221" t="s">
        <v>410</v>
      </c>
      <c r="G290" s="219"/>
      <c r="H290" s="222" t="s">
        <v>19</v>
      </c>
      <c r="I290" s="223"/>
      <c r="J290" s="219"/>
      <c r="K290" s="219"/>
      <c r="L290" s="224"/>
      <c r="M290" s="225"/>
      <c r="N290" s="226"/>
      <c r="O290" s="226"/>
      <c r="P290" s="226"/>
      <c r="Q290" s="226"/>
      <c r="R290" s="226"/>
      <c r="S290" s="226"/>
      <c r="T290" s="227"/>
      <c r="AT290" s="228" t="s">
        <v>161</v>
      </c>
      <c r="AU290" s="228" t="s">
        <v>80</v>
      </c>
      <c r="AV290" s="13" t="s">
        <v>78</v>
      </c>
      <c r="AW290" s="13" t="s">
        <v>34</v>
      </c>
      <c r="AX290" s="13" t="s">
        <v>71</v>
      </c>
      <c r="AY290" s="228" t="s">
        <v>153</v>
      </c>
    </row>
    <row r="291" spans="2:51" s="11" customFormat="1" ht="13.5">
      <c r="B291" s="194"/>
      <c r="C291" s="195"/>
      <c r="D291" s="196" t="s">
        <v>161</v>
      </c>
      <c r="E291" s="197" t="s">
        <v>19</v>
      </c>
      <c r="F291" s="198" t="s">
        <v>411</v>
      </c>
      <c r="G291" s="195"/>
      <c r="H291" s="199">
        <v>66.5</v>
      </c>
      <c r="I291" s="200"/>
      <c r="J291" s="195"/>
      <c r="K291" s="195"/>
      <c r="L291" s="201"/>
      <c r="M291" s="202"/>
      <c r="N291" s="203"/>
      <c r="O291" s="203"/>
      <c r="P291" s="203"/>
      <c r="Q291" s="203"/>
      <c r="R291" s="203"/>
      <c r="S291" s="203"/>
      <c r="T291" s="204"/>
      <c r="AT291" s="205" t="s">
        <v>161</v>
      </c>
      <c r="AU291" s="205" t="s">
        <v>80</v>
      </c>
      <c r="AV291" s="11" t="s">
        <v>80</v>
      </c>
      <c r="AW291" s="11" t="s">
        <v>34</v>
      </c>
      <c r="AX291" s="11" t="s">
        <v>71</v>
      </c>
      <c r="AY291" s="205" t="s">
        <v>153</v>
      </c>
    </row>
    <row r="292" spans="2:51" s="12" customFormat="1" ht="13.5">
      <c r="B292" s="206"/>
      <c r="C292" s="207"/>
      <c r="D292" s="208" t="s">
        <v>161</v>
      </c>
      <c r="E292" s="209" t="s">
        <v>19</v>
      </c>
      <c r="F292" s="210" t="s">
        <v>163</v>
      </c>
      <c r="G292" s="207"/>
      <c r="H292" s="211">
        <v>339.297</v>
      </c>
      <c r="I292" s="212"/>
      <c r="J292" s="207"/>
      <c r="K292" s="207"/>
      <c r="L292" s="213"/>
      <c r="M292" s="214"/>
      <c r="N292" s="215"/>
      <c r="O292" s="215"/>
      <c r="P292" s="215"/>
      <c r="Q292" s="215"/>
      <c r="R292" s="215"/>
      <c r="S292" s="215"/>
      <c r="T292" s="216"/>
      <c r="AT292" s="217" t="s">
        <v>161</v>
      </c>
      <c r="AU292" s="217" t="s">
        <v>80</v>
      </c>
      <c r="AV292" s="12" t="s">
        <v>160</v>
      </c>
      <c r="AW292" s="12" t="s">
        <v>34</v>
      </c>
      <c r="AX292" s="12" t="s">
        <v>78</v>
      </c>
      <c r="AY292" s="217" t="s">
        <v>153</v>
      </c>
    </row>
    <row r="293" spans="2:65" s="1" customFormat="1" ht="22.5" customHeight="1">
      <c r="B293" s="34"/>
      <c r="C293" s="182" t="s">
        <v>412</v>
      </c>
      <c r="D293" s="182" t="s">
        <v>155</v>
      </c>
      <c r="E293" s="183" t="s">
        <v>413</v>
      </c>
      <c r="F293" s="184" t="s">
        <v>414</v>
      </c>
      <c r="G293" s="185" t="s">
        <v>158</v>
      </c>
      <c r="H293" s="186">
        <v>3.008</v>
      </c>
      <c r="I293" s="187"/>
      <c r="J293" s="188">
        <f>ROUND(I293*H293,2)</f>
        <v>0</v>
      </c>
      <c r="K293" s="184" t="s">
        <v>159</v>
      </c>
      <c r="L293" s="54"/>
      <c r="M293" s="189" t="s">
        <v>19</v>
      </c>
      <c r="N293" s="190" t="s">
        <v>42</v>
      </c>
      <c r="O293" s="35"/>
      <c r="P293" s="191">
        <f>O293*H293</f>
        <v>0</v>
      </c>
      <c r="Q293" s="191">
        <v>2.45329</v>
      </c>
      <c r="R293" s="191">
        <f>Q293*H293</f>
        <v>7.37949632</v>
      </c>
      <c r="S293" s="191">
        <v>0</v>
      </c>
      <c r="T293" s="192">
        <f>S293*H293</f>
        <v>0</v>
      </c>
      <c r="AR293" s="17" t="s">
        <v>160</v>
      </c>
      <c r="AT293" s="17" t="s">
        <v>155</v>
      </c>
      <c r="AU293" s="17" t="s">
        <v>80</v>
      </c>
      <c r="AY293" s="17" t="s">
        <v>153</v>
      </c>
      <c r="BE293" s="193">
        <f>IF(N293="základní",J293,0)</f>
        <v>0</v>
      </c>
      <c r="BF293" s="193">
        <f>IF(N293="snížená",J293,0)</f>
        <v>0</v>
      </c>
      <c r="BG293" s="193">
        <f>IF(N293="zákl. přenesená",J293,0)</f>
        <v>0</v>
      </c>
      <c r="BH293" s="193">
        <f>IF(N293="sníž. přenesená",J293,0)</f>
        <v>0</v>
      </c>
      <c r="BI293" s="193">
        <f>IF(N293="nulová",J293,0)</f>
        <v>0</v>
      </c>
      <c r="BJ293" s="17" t="s">
        <v>78</v>
      </c>
      <c r="BK293" s="193">
        <f>ROUND(I293*H293,2)</f>
        <v>0</v>
      </c>
      <c r="BL293" s="17" t="s">
        <v>160</v>
      </c>
      <c r="BM293" s="17" t="s">
        <v>412</v>
      </c>
    </row>
    <row r="294" spans="2:51" s="11" customFormat="1" ht="13.5">
      <c r="B294" s="194"/>
      <c r="C294" s="195"/>
      <c r="D294" s="196" t="s">
        <v>161</v>
      </c>
      <c r="E294" s="197" t="s">
        <v>19</v>
      </c>
      <c r="F294" s="198" t="s">
        <v>415</v>
      </c>
      <c r="G294" s="195"/>
      <c r="H294" s="199">
        <v>3.008</v>
      </c>
      <c r="I294" s="200"/>
      <c r="J294" s="195"/>
      <c r="K294" s="195"/>
      <c r="L294" s="201"/>
      <c r="M294" s="202"/>
      <c r="N294" s="203"/>
      <c r="O294" s="203"/>
      <c r="P294" s="203"/>
      <c r="Q294" s="203"/>
      <c r="R294" s="203"/>
      <c r="S294" s="203"/>
      <c r="T294" s="204"/>
      <c r="AT294" s="205" t="s">
        <v>161</v>
      </c>
      <c r="AU294" s="205" t="s">
        <v>80</v>
      </c>
      <c r="AV294" s="11" t="s">
        <v>80</v>
      </c>
      <c r="AW294" s="11" t="s">
        <v>34</v>
      </c>
      <c r="AX294" s="11" t="s">
        <v>71</v>
      </c>
      <c r="AY294" s="205" t="s">
        <v>153</v>
      </c>
    </row>
    <row r="295" spans="2:51" s="12" customFormat="1" ht="13.5">
      <c r="B295" s="206"/>
      <c r="C295" s="207"/>
      <c r="D295" s="208" t="s">
        <v>161</v>
      </c>
      <c r="E295" s="209" t="s">
        <v>19</v>
      </c>
      <c r="F295" s="210" t="s">
        <v>163</v>
      </c>
      <c r="G295" s="207"/>
      <c r="H295" s="211">
        <v>3.008</v>
      </c>
      <c r="I295" s="212"/>
      <c r="J295" s="207"/>
      <c r="K295" s="207"/>
      <c r="L295" s="213"/>
      <c r="M295" s="214"/>
      <c r="N295" s="215"/>
      <c r="O295" s="215"/>
      <c r="P295" s="215"/>
      <c r="Q295" s="215"/>
      <c r="R295" s="215"/>
      <c r="S295" s="215"/>
      <c r="T295" s="216"/>
      <c r="AT295" s="217" t="s">
        <v>161</v>
      </c>
      <c r="AU295" s="217" t="s">
        <v>80</v>
      </c>
      <c r="AV295" s="12" t="s">
        <v>160</v>
      </c>
      <c r="AW295" s="12" t="s">
        <v>34</v>
      </c>
      <c r="AX295" s="12" t="s">
        <v>78</v>
      </c>
      <c r="AY295" s="217" t="s">
        <v>153</v>
      </c>
    </row>
    <row r="296" spans="2:65" s="1" customFormat="1" ht="22.5" customHeight="1">
      <c r="B296" s="34"/>
      <c r="C296" s="182" t="s">
        <v>416</v>
      </c>
      <c r="D296" s="182" t="s">
        <v>155</v>
      </c>
      <c r="E296" s="183" t="s">
        <v>417</v>
      </c>
      <c r="F296" s="184" t="s">
        <v>418</v>
      </c>
      <c r="G296" s="185" t="s">
        <v>158</v>
      </c>
      <c r="H296" s="186">
        <v>0.195</v>
      </c>
      <c r="I296" s="187"/>
      <c r="J296" s="188">
        <f>ROUND(I296*H296,2)</f>
        <v>0</v>
      </c>
      <c r="K296" s="184" t="s">
        <v>159</v>
      </c>
      <c r="L296" s="54"/>
      <c r="M296" s="189" t="s">
        <v>19</v>
      </c>
      <c r="N296" s="190" t="s">
        <v>42</v>
      </c>
      <c r="O296" s="35"/>
      <c r="P296" s="191">
        <f>O296*H296</f>
        <v>0</v>
      </c>
      <c r="Q296" s="191">
        <v>2.45329</v>
      </c>
      <c r="R296" s="191">
        <f>Q296*H296</f>
        <v>0.47839155</v>
      </c>
      <c r="S296" s="191">
        <v>0</v>
      </c>
      <c r="T296" s="192">
        <f>S296*H296</f>
        <v>0</v>
      </c>
      <c r="AR296" s="17" t="s">
        <v>160</v>
      </c>
      <c r="AT296" s="17" t="s">
        <v>155</v>
      </c>
      <c r="AU296" s="17" t="s">
        <v>80</v>
      </c>
      <c r="AY296" s="17" t="s">
        <v>153</v>
      </c>
      <c r="BE296" s="193">
        <f>IF(N296="základní",J296,0)</f>
        <v>0</v>
      </c>
      <c r="BF296" s="193">
        <f>IF(N296="snížená",J296,0)</f>
        <v>0</v>
      </c>
      <c r="BG296" s="193">
        <f>IF(N296="zákl. přenesená",J296,0)</f>
        <v>0</v>
      </c>
      <c r="BH296" s="193">
        <f>IF(N296="sníž. přenesená",J296,0)</f>
        <v>0</v>
      </c>
      <c r="BI296" s="193">
        <f>IF(N296="nulová",J296,0)</f>
        <v>0</v>
      </c>
      <c r="BJ296" s="17" t="s">
        <v>78</v>
      </c>
      <c r="BK296" s="193">
        <f>ROUND(I296*H296,2)</f>
        <v>0</v>
      </c>
      <c r="BL296" s="17" t="s">
        <v>160</v>
      </c>
      <c r="BM296" s="17" t="s">
        <v>416</v>
      </c>
    </row>
    <row r="297" spans="2:51" s="11" customFormat="1" ht="13.5">
      <c r="B297" s="194"/>
      <c r="C297" s="195"/>
      <c r="D297" s="196" t="s">
        <v>161</v>
      </c>
      <c r="E297" s="197" t="s">
        <v>19</v>
      </c>
      <c r="F297" s="198" t="s">
        <v>419</v>
      </c>
      <c r="G297" s="195"/>
      <c r="H297" s="199">
        <v>0.195</v>
      </c>
      <c r="I297" s="200"/>
      <c r="J297" s="195"/>
      <c r="K297" s="195"/>
      <c r="L297" s="201"/>
      <c r="M297" s="202"/>
      <c r="N297" s="203"/>
      <c r="O297" s="203"/>
      <c r="P297" s="203"/>
      <c r="Q297" s="203"/>
      <c r="R297" s="203"/>
      <c r="S297" s="203"/>
      <c r="T297" s="204"/>
      <c r="AT297" s="205" t="s">
        <v>161</v>
      </c>
      <c r="AU297" s="205" t="s">
        <v>80</v>
      </c>
      <c r="AV297" s="11" t="s">
        <v>80</v>
      </c>
      <c r="AW297" s="11" t="s">
        <v>34</v>
      </c>
      <c r="AX297" s="11" t="s">
        <v>71</v>
      </c>
      <c r="AY297" s="205" t="s">
        <v>153</v>
      </c>
    </row>
    <row r="298" spans="2:51" s="12" customFormat="1" ht="13.5">
      <c r="B298" s="206"/>
      <c r="C298" s="207"/>
      <c r="D298" s="208" t="s">
        <v>161</v>
      </c>
      <c r="E298" s="209" t="s">
        <v>19</v>
      </c>
      <c r="F298" s="210" t="s">
        <v>163</v>
      </c>
      <c r="G298" s="207"/>
      <c r="H298" s="211">
        <v>0.195</v>
      </c>
      <c r="I298" s="212"/>
      <c r="J298" s="207"/>
      <c r="K298" s="207"/>
      <c r="L298" s="213"/>
      <c r="M298" s="214"/>
      <c r="N298" s="215"/>
      <c r="O298" s="215"/>
      <c r="P298" s="215"/>
      <c r="Q298" s="215"/>
      <c r="R298" s="215"/>
      <c r="S298" s="215"/>
      <c r="T298" s="216"/>
      <c r="AT298" s="217" t="s">
        <v>161</v>
      </c>
      <c r="AU298" s="217" t="s">
        <v>80</v>
      </c>
      <c r="AV298" s="12" t="s">
        <v>160</v>
      </c>
      <c r="AW298" s="12" t="s">
        <v>34</v>
      </c>
      <c r="AX298" s="12" t="s">
        <v>78</v>
      </c>
      <c r="AY298" s="217" t="s">
        <v>153</v>
      </c>
    </row>
    <row r="299" spans="2:65" s="1" customFormat="1" ht="22.5" customHeight="1">
      <c r="B299" s="34"/>
      <c r="C299" s="182" t="s">
        <v>420</v>
      </c>
      <c r="D299" s="182" t="s">
        <v>155</v>
      </c>
      <c r="E299" s="183" t="s">
        <v>421</v>
      </c>
      <c r="F299" s="184" t="s">
        <v>422</v>
      </c>
      <c r="G299" s="185" t="s">
        <v>158</v>
      </c>
      <c r="H299" s="186">
        <v>4.01</v>
      </c>
      <c r="I299" s="187"/>
      <c r="J299" s="188">
        <f>ROUND(I299*H299,2)</f>
        <v>0</v>
      </c>
      <c r="K299" s="184" t="s">
        <v>159</v>
      </c>
      <c r="L299" s="54"/>
      <c r="M299" s="189" t="s">
        <v>19</v>
      </c>
      <c r="N299" s="190" t="s">
        <v>42</v>
      </c>
      <c r="O299" s="35"/>
      <c r="P299" s="191">
        <f>O299*H299</f>
        <v>0</v>
      </c>
      <c r="Q299" s="191">
        <v>2.45329</v>
      </c>
      <c r="R299" s="191">
        <f>Q299*H299</f>
        <v>9.837692899999999</v>
      </c>
      <c r="S299" s="191">
        <v>0</v>
      </c>
      <c r="T299" s="192">
        <f>S299*H299</f>
        <v>0</v>
      </c>
      <c r="AR299" s="17" t="s">
        <v>160</v>
      </c>
      <c r="AT299" s="17" t="s">
        <v>155</v>
      </c>
      <c r="AU299" s="17" t="s">
        <v>80</v>
      </c>
      <c r="AY299" s="17" t="s">
        <v>153</v>
      </c>
      <c r="BE299" s="193">
        <f>IF(N299="základní",J299,0)</f>
        <v>0</v>
      </c>
      <c r="BF299" s="193">
        <f>IF(N299="snížená",J299,0)</f>
        <v>0</v>
      </c>
      <c r="BG299" s="193">
        <f>IF(N299="zákl. přenesená",J299,0)</f>
        <v>0</v>
      </c>
      <c r="BH299" s="193">
        <f>IF(N299="sníž. přenesená",J299,0)</f>
        <v>0</v>
      </c>
      <c r="BI299" s="193">
        <f>IF(N299="nulová",J299,0)</f>
        <v>0</v>
      </c>
      <c r="BJ299" s="17" t="s">
        <v>78</v>
      </c>
      <c r="BK299" s="193">
        <f>ROUND(I299*H299,2)</f>
        <v>0</v>
      </c>
      <c r="BL299" s="17" t="s">
        <v>160</v>
      </c>
      <c r="BM299" s="17" t="s">
        <v>420</v>
      </c>
    </row>
    <row r="300" spans="2:51" s="11" customFormat="1" ht="13.5">
      <c r="B300" s="194"/>
      <c r="C300" s="195"/>
      <c r="D300" s="196" t="s">
        <v>161</v>
      </c>
      <c r="E300" s="197" t="s">
        <v>19</v>
      </c>
      <c r="F300" s="198" t="s">
        <v>423</v>
      </c>
      <c r="G300" s="195"/>
      <c r="H300" s="199">
        <v>4.01</v>
      </c>
      <c r="I300" s="200"/>
      <c r="J300" s="195"/>
      <c r="K300" s="195"/>
      <c r="L300" s="201"/>
      <c r="M300" s="202"/>
      <c r="N300" s="203"/>
      <c r="O300" s="203"/>
      <c r="P300" s="203"/>
      <c r="Q300" s="203"/>
      <c r="R300" s="203"/>
      <c r="S300" s="203"/>
      <c r="T300" s="204"/>
      <c r="AT300" s="205" t="s">
        <v>161</v>
      </c>
      <c r="AU300" s="205" t="s">
        <v>80</v>
      </c>
      <c r="AV300" s="11" t="s">
        <v>80</v>
      </c>
      <c r="AW300" s="11" t="s">
        <v>34</v>
      </c>
      <c r="AX300" s="11" t="s">
        <v>71</v>
      </c>
      <c r="AY300" s="205" t="s">
        <v>153</v>
      </c>
    </row>
    <row r="301" spans="2:51" s="12" customFormat="1" ht="13.5">
      <c r="B301" s="206"/>
      <c r="C301" s="207"/>
      <c r="D301" s="208" t="s">
        <v>161</v>
      </c>
      <c r="E301" s="209" t="s">
        <v>19</v>
      </c>
      <c r="F301" s="210" t="s">
        <v>163</v>
      </c>
      <c r="G301" s="207"/>
      <c r="H301" s="211">
        <v>4.01</v>
      </c>
      <c r="I301" s="212"/>
      <c r="J301" s="207"/>
      <c r="K301" s="207"/>
      <c r="L301" s="213"/>
      <c r="M301" s="214"/>
      <c r="N301" s="215"/>
      <c r="O301" s="215"/>
      <c r="P301" s="215"/>
      <c r="Q301" s="215"/>
      <c r="R301" s="215"/>
      <c r="S301" s="215"/>
      <c r="T301" s="216"/>
      <c r="AT301" s="217" t="s">
        <v>161</v>
      </c>
      <c r="AU301" s="217" t="s">
        <v>80</v>
      </c>
      <c r="AV301" s="12" t="s">
        <v>160</v>
      </c>
      <c r="AW301" s="12" t="s">
        <v>34</v>
      </c>
      <c r="AX301" s="12" t="s">
        <v>78</v>
      </c>
      <c r="AY301" s="217" t="s">
        <v>153</v>
      </c>
    </row>
    <row r="302" spans="2:65" s="1" customFormat="1" ht="22.5" customHeight="1">
      <c r="B302" s="34"/>
      <c r="C302" s="182" t="s">
        <v>424</v>
      </c>
      <c r="D302" s="182" t="s">
        <v>155</v>
      </c>
      <c r="E302" s="183" t="s">
        <v>425</v>
      </c>
      <c r="F302" s="184" t="s">
        <v>426</v>
      </c>
      <c r="G302" s="185" t="s">
        <v>158</v>
      </c>
      <c r="H302" s="186">
        <v>4.02</v>
      </c>
      <c r="I302" s="187"/>
      <c r="J302" s="188">
        <f>ROUND(I302*H302,2)</f>
        <v>0</v>
      </c>
      <c r="K302" s="184" t="s">
        <v>159</v>
      </c>
      <c r="L302" s="54"/>
      <c r="M302" s="189" t="s">
        <v>19</v>
      </c>
      <c r="N302" s="190" t="s">
        <v>42</v>
      </c>
      <c r="O302" s="35"/>
      <c r="P302" s="191">
        <f>O302*H302</f>
        <v>0</v>
      </c>
      <c r="Q302" s="191">
        <v>2.45329</v>
      </c>
      <c r="R302" s="191">
        <f>Q302*H302</f>
        <v>9.8622258</v>
      </c>
      <c r="S302" s="191">
        <v>0</v>
      </c>
      <c r="T302" s="192">
        <f>S302*H302</f>
        <v>0</v>
      </c>
      <c r="AR302" s="17" t="s">
        <v>160</v>
      </c>
      <c r="AT302" s="17" t="s">
        <v>155</v>
      </c>
      <c r="AU302" s="17" t="s">
        <v>80</v>
      </c>
      <c r="AY302" s="17" t="s">
        <v>153</v>
      </c>
      <c r="BE302" s="193">
        <f>IF(N302="základní",J302,0)</f>
        <v>0</v>
      </c>
      <c r="BF302" s="193">
        <f>IF(N302="snížená",J302,0)</f>
        <v>0</v>
      </c>
      <c r="BG302" s="193">
        <f>IF(N302="zákl. přenesená",J302,0)</f>
        <v>0</v>
      </c>
      <c r="BH302" s="193">
        <f>IF(N302="sníž. přenesená",J302,0)</f>
        <v>0</v>
      </c>
      <c r="BI302" s="193">
        <f>IF(N302="nulová",J302,0)</f>
        <v>0</v>
      </c>
      <c r="BJ302" s="17" t="s">
        <v>78</v>
      </c>
      <c r="BK302" s="193">
        <f>ROUND(I302*H302,2)</f>
        <v>0</v>
      </c>
      <c r="BL302" s="17" t="s">
        <v>160</v>
      </c>
      <c r="BM302" s="17" t="s">
        <v>424</v>
      </c>
    </row>
    <row r="303" spans="2:51" s="11" customFormat="1" ht="13.5">
      <c r="B303" s="194"/>
      <c r="C303" s="195"/>
      <c r="D303" s="196" t="s">
        <v>161</v>
      </c>
      <c r="E303" s="197" t="s">
        <v>19</v>
      </c>
      <c r="F303" s="198" t="s">
        <v>427</v>
      </c>
      <c r="G303" s="195"/>
      <c r="H303" s="199">
        <v>3.78</v>
      </c>
      <c r="I303" s="200"/>
      <c r="J303" s="195"/>
      <c r="K303" s="195"/>
      <c r="L303" s="201"/>
      <c r="M303" s="202"/>
      <c r="N303" s="203"/>
      <c r="O303" s="203"/>
      <c r="P303" s="203"/>
      <c r="Q303" s="203"/>
      <c r="R303" s="203"/>
      <c r="S303" s="203"/>
      <c r="T303" s="204"/>
      <c r="AT303" s="205" t="s">
        <v>161</v>
      </c>
      <c r="AU303" s="205" t="s">
        <v>80</v>
      </c>
      <c r="AV303" s="11" t="s">
        <v>80</v>
      </c>
      <c r="AW303" s="11" t="s">
        <v>34</v>
      </c>
      <c r="AX303" s="11" t="s">
        <v>71</v>
      </c>
      <c r="AY303" s="205" t="s">
        <v>153</v>
      </c>
    </row>
    <row r="304" spans="2:51" s="13" customFormat="1" ht="13.5">
      <c r="B304" s="218"/>
      <c r="C304" s="219"/>
      <c r="D304" s="196" t="s">
        <v>161</v>
      </c>
      <c r="E304" s="220" t="s">
        <v>19</v>
      </c>
      <c r="F304" s="221" t="s">
        <v>428</v>
      </c>
      <c r="G304" s="219"/>
      <c r="H304" s="222" t="s">
        <v>19</v>
      </c>
      <c r="I304" s="223"/>
      <c r="J304" s="219"/>
      <c r="K304" s="219"/>
      <c r="L304" s="224"/>
      <c r="M304" s="225"/>
      <c r="N304" s="226"/>
      <c r="O304" s="226"/>
      <c r="P304" s="226"/>
      <c r="Q304" s="226"/>
      <c r="R304" s="226"/>
      <c r="S304" s="226"/>
      <c r="T304" s="227"/>
      <c r="AT304" s="228" t="s">
        <v>161</v>
      </c>
      <c r="AU304" s="228" t="s">
        <v>80</v>
      </c>
      <c r="AV304" s="13" t="s">
        <v>78</v>
      </c>
      <c r="AW304" s="13" t="s">
        <v>34</v>
      </c>
      <c r="AX304" s="13" t="s">
        <v>71</v>
      </c>
      <c r="AY304" s="228" t="s">
        <v>153</v>
      </c>
    </row>
    <row r="305" spans="2:51" s="11" customFormat="1" ht="13.5">
      <c r="B305" s="194"/>
      <c r="C305" s="195"/>
      <c r="D305" s="196" t="s">
        <v>161</v>
      </c>
      <c r="E305" s="197" t="s">
        <v>19</v>
      </c>
      <c r="F305" s="198" t="s">
        <v>429</v>
      </c>
      <c r="G305" s="195"/>
      <c r="H305" s="199">
        <v>0.24</v>
      </c>
      <c r="I305" s="200"/>
      <c r="J305" s="195"/>
      <c r="K305" s="195"/>
      <c r="L305" s="201"/>
      <c r="M305" s="202"/>
      <c r="N305" s="203"/>
      <c r="O305" s="203"/>
      <c r="P305" s="203"/>
      <c r="Q305" s="203"/>
      <c r="R305" s="203"/>
      <c r="S305" s="203"/>
      <c r="T305" s="204"/>
      <c r="AT305" s="205" t="s">
        <v>161</v>
      </c>
      <c r="AU305" s="205" t="s">
        <v>80</v>
      </c>
      <c r="AV305" s="11" t="s">
        <v>80</v>
      </c>
      <c r="AW305" s="11" t="s">
        <v>34</v>
      </c>
      <c r="AX305" s="11" t="s">
        <v>71</v>
      </c>
      <c r="AY305" s="205" t="s">
        <v>153</v>
      </c>
    </row>
    <row r="306" spans="2:51" s="12" customFormat="1" ht="13.5">
      <c r="B306" s="206"/>
      <c r="C306" s="207"/>
      <c r="D306" s="208" t="s">
        <v>161</v>
      </c>
      <c r="E306" s="209" t="s">
        <v>19</v>
      </c>
      <c r="F306" s="210" t="s">
        <v>163</v>
      </c>
      <c r="G306" s="207"/>
      <c r="H306" s="211">
        <v>4.02</v>
      </c>
      <c r="I306" s="212"/>
      <c r="J306" s="207"/>
      <c r="K306" s="207"/>
      <c r="L306" s="213"/>
      <c r="M306" s="214"/>
      <c r="N306" s="215"/>
      <c r="O306" s="215"/>
      <c r="P306" s="215"/>
      <c r="Q306" s="215"/>
      <c r="R306" s="215"/>
      <c r="S306" s="215"/>
      <c r="T306" s="216"/>
      <c r="AT306" s="217" t="s">
        <v>161</v>
      </c>
      <c r="AU306" s="217" t="s">
        <v>80</v>
      </c>
      <c r="AV306" s="12" t="s">
        <v>160</v>
      </c>
      <c r="AW306" s="12" t="s">
        <v>34</v>
      </c>
      <c r="AX306" s="12" t="s">
        <v>78</v>
      </c>
      <c r="AY306" s="217" t="s">
        <v>153</v>
      </c>
    </row>
    <row r="307" spans="2:65" s="1" customFormat="1" ht="31.5" customHeight="1">
      <c r="B307" s="34"/>
      <c r="C307" s="182" t="s">
        <v>430</v>
      </c>
      <c r="D307" s="182" t="s">
        <v>155</v>
      </c>
      <c r="E307" s="183" t="s">
        <v>431</v>
      </c>
      <c r="F307" s="184" t="s">
        <v>432</v>
      </c>
      <c r="G307" s="185" t="s">
        <v>158</v>
      </c>
      <c r="H307" s="186">
        <v>3.008</v>
      </c>
      <c r="I307" s="187"/>
      <c r="J307" s="188">
        <f>ROUND(I307*H307,2)</f>
        <v>0</v>
      </c>
      <c r="K307" s="184" t="s">
        <v>159</v>
      </c>
      <c r="L307" s="54"/>
      <c r="M307" s="189" t="s">
        <v>19</v>
      </c>
      <c r="N307" s="190" t="s">
        <v>42</v>
      </c>
      <c r="O307" s="35"/>
      <c r="P307" s="191">
        <f>O307*H307</f>
        <v>0</v>
      </c>
      <c r="Q307" s="191">
        <v>0</v>
      </c>
      <c r="R307" s="191">
        <f>Q307*H307</f>
        <v>0</v>
      </c>
      <c r="S307" s="191">
        <v>0</v>
      </c>
      <c r="T307" s="192">
        <f>S307*H307</f>
        <v>0</v>
      </c>
      <c r="AR307" s="17" t="s">
        <v>160</v>
      </c>
      <c r="AT307" s="17" t="s">
        <v>155</v>
      </c>
      <c r="AU307" s="17" t="s">
        <v>80</v>
      </c>
      <c r="AY307" s="17" t="s">
        <v>153</v>
      </c>
      <c r="BE307" s="193">
        <f>IF(N307="základní",J307,0)</f>
        <v>0</v>
      </c>
      <c r="BF307" s="193">
        <f>IF(N307="snížená",J307,0)</f>
        <v>0</v>
      </c>
      <c r="BG307" s="193">
        <f>IF(N307="zákl. přenesená",J307,0)</f>
        <v>0</v>
      </c>
      <c r="BH307" s="193">
        <f>IF(N307="sníž. přenesená",J307,0)</f>
        <v>0</v>
      </c>
      <c r="BI307" s="193">
        <f>IF(N307="nulová",J307,0)</f>
        <v>0</v>
      </c>
      <c r="BJ307" s="17" t="s">
        <v>78</v>
      </c>
      <c r="BK307" s="193">
        <f>ROUND(I307*H307,2)</f>
        <v>0</v>
      </c>
      <c r="BL307" s="17" t="s">
        <v>160</v>
      </c>
      <c r="BM307" s="17" t="s">
        <v>430</v>
      </c>
    </row>
    <row r="308" spans="2:65" s="1" customFormat="1" ht="31.5" customHeight="1">
      <c r="B308" s="34"/>
      <c r="C308" s="182" t="s">
        <v>433</v>
      </c>
      <c r="D308" s="182" t="s">
        <v>155</v>
      </c>
      <c r="E308" s="183" t="s">
        <v>434</v>
      </c>
      <c r="F308" s="184" t="s">
        <v>432</v>
      </c>
      <c r="G308" s="185" t="s">
        <v>158</v>
      </c>
      <c r="H308" s="186">
        <v>0.195</v>
      </c>
      <c r="I308" s="187"/>
      <c r="J308" s="188">
        <f>ROUND(I308*H308,2)</f>
        <v>0</v>
      </c>
      <c r="K308" s="184" t="s">
        <v>159</v>
      </c>
      <c r="L308" s="54"/>
      <c r="M308" s="189" t="s">
        <v>19</v>
      </c>
      <c r="N308" s="190" t="s">
        <v>42</v>
      </c>
      <c r="O308" s="35"/>
      <c r="P308" s="191">
        <f>O308*H308</f>
        <v>0</v>
      </c>
      <c r="Q308" s="191">
        <v>0</v>
      </c>
      <c r="R308" s="191">
        <f>Q308*H308</f>
        <v>0</v>
      </c>
      <c r="S308" s="191">
        <v>0</v>
      </c>
      <c r="T308" s="192">
        <f>S308*H308</f>
        <v>0</v>
      </c>
      <c r="AR308" s="17" t="s">
        <v>160</v>
      </c>
      <c r="AT308" s="17" t="s">
        <v>155</v>
      </c>
      <c r="AU308" s="17" t="s">
        <v>80</v>
      </c>
      <c r="AY308" s="17" t="s">
        <v>153</v>
      </c>
      <c r="BE308" s="193">
        <f>IF(N308="základní",J308,0)</f>
        <v>0</v>
      </c>
      <c r="BF308" s="193">
        <f>IF(N308="snížená",J308,0)</f>
        <v>0</v>
      </c>
      <c r="BG308" s="193">
        <f>IF(N308="zákl. přenesená",J308,0)</f>
        <v>0</v>
      </c>
      <c r="BH308" s="193">
        <f>IF(N308="sníž. přenesená",J308,0)</f>
        <v>0</v>
      </c>
      <c r="BI308" s="193">
        <f>IF(N308="nulová",J308,0)</f>
        <v>0</v>
      </c>
      <c r="BJ308" s="17" t="s">
        <v>78</v>
      </c>
      <c r="BK308" s="193">
        <f>ROUND(I308*H308,2)</f>
        <v>0</v>
      </c>
      <c r="BL308" s="17" t="s">
        <v>160</v>
      </c>
      <c r="BM308" s="17" t="s">
        <v>433</v>
      </c>
    </row>
    <row r="309" spans="2:65" s="1" customFormat="1" ht="31.5" customHeight="1">
      <c r="B309" s="34"/>
      <c r="C309" s="182" t="s">
        <v>435</v>
      </c>
      <c r="D309" s="182" t="s">
        <v>155</v>
      </c>
      <c r="E309" s="183" t="s">
        <v>436</v>
      </c>
      <c r="F309" s="184" t="s">
        <v>437</v>
      </c>
      <c r="G309" s="185" t="s">
        <v>158</v>
      </c>
      <c r="H309" s="186">
        <v>4.01</v>
      </c>
      <c r="I309" s="187"/>
      <c r="J309" s="188">
        <f>ROUND(I309*H309,2)</f>
        <v>0</v>
      </c>
      <c r="K309" s="184" t="s">
        <v>159</v>
      </c>
      <c r="L309" s="54"/>
      <c r="M309" s="189" t="s">
        <v>19</v>
      </c>
      <c r="N309" s="190" t="s">
        <v>42</v>
      </c>
      <c r="O309" s="35"/>
      <c r="P309" s="191">
        <f>O309*H309</f>
        <v>0</v>
      </c>
      <c r="Q309" s="191">
        <v>0</v>
      </c>
      <c r="R309" s="191">
        <f>Q309*H309</f>
        <v>0</v>
      </c>
      <c r="S309" s="191">
        <v>0</v>
      </c>
      <c r="T309" s="192">
        <f>S309*H309</f>
        <v>0</v>
      </c>
      <c r="AR309" s="17" t="s">
        <v>160</v>
      </c>
      <c r="AT309" s="17" t="s">
        <v>155</v>
      </c>
      <c r="AU309" s="17" t="s">
        <v>80</v>
      </c>
      <c r="AY309" s="17" t="s">
        <v>153</v>
      </c>
      <c r="BE309" s="193">
        <f>IF(N309="základní",J309,0)</f>
        <v>0</v>
      </c>
      <c r="BF309" s="193">
        <f>IF(N309="snížená",J309,0)</f>
        <v>0</v>
      </c>
      <c r="BG309" s="193">
        <f>IF(N309="zákl. přenesená",J309,0)</f>
        <v>0</v>
      </c>
      <c r="BH309" s="193">
        <f>IF(N309="sníž. přenesená",J309,0)</f>
        <v>0</v>
      </c>
      <c r="BI309" s="193">
        <f>IF(N309="nulová",J309,0)</f>
        <v>0</v>
      </c>
      <c r="BJ309" s="17" t="s">
        <v>78</v>
      </c>
      <c r="BK309" s="193">
        <f>ROUND(I309*H309,2)</f>
        <v>0</v>
      </c>
      <c r="BL309" s="17" t="s">
        <v>160</v>
      </c>
      <c r="BM309" s="17" t="s">
        <v>435</v>
      </c>
    </row>
    <row r="310" spans="2:65" s="1" customFormat="1" ht="31.5" customHeight="1">
      <c r="B310" s="34"/>
      <c r="C310" s="182" t="s">
        <v>438</v>
      </c>
      <c r="D310" s="182" t="s">
        <v>155</v>
      </c>
      <c r="E310" s="183" t="s">
        <v>439</v>
      </c>
      <c r="F310" s="184" t="s">
        <v>437</v>
      </c>
      <c r="G310" s="185" t="s">
        <v>158</v>
      </c>
      <c r="H310" s="186">
        <v>4.02</v>
      </c>
      <c r="I310" s="187"/>
      <c r="J310" s="188">
        <f>ROUND(I310*H310,2)</f>
        <v>0</v>
      </c>
      <c r="K310" s="184" t="s">
        <v>159</v>
      </c>
      <c r="L310" s="54"/>
      <c r="M310" s="189" t="s">
        <v>19</v>
      </c>
      <c r="N310" s="190" t="s">
        <v>42</v>
      </c>
      <c r="O310" s="35"/>
      <c r="P310" s="191">
        <f>O310*H310</f>
        <v>0</v>
      </c>
      <c r="Q310" s="191">
        <v>0</v>
      </c>
      <c r="R310" s="191">
        <f>Q310*H310</f>
        <v>0</v>
      </c>
      <c r="S310" s="191">
        <v>0</v>
      </c>
      <c r="T310" s="192">
        <f>S310*H310</f>
        <v>0</v>
      </c>
      <c r="AR310" s="17" t="s">
        <v>160</v>
      </c>
      <c r="AT310" s="17" t="s">
        <v>155</v>
      </c>
      <c r="AU310" s="17" t="s">
        <v>80</v>
      </c>
      <c r="AY310" s="17" t="s">
        <v>153</v>
      </c>
      <c r="BE310" s="193">
        <f>IF(N310="základní",J310,0)</f>
        <v>0</v>
      </c>
      <c r="BF310" s="193">
        <f>IF(N310="snížená",J310,0)</f>
        <v>0</v>
      </c>
      <c r="BG310" s="193">
        <f>IF(N310="zákl. přenesená",J310,0)</f>
        <v>0</v>
      </c>
      <c r="BH310" s="193">
        <f>IF(N310="sníž. přenesená",J310,0)</f>
        <v>0</v>
      </c>
      <c r="BI310" s="193">
        <f>IF(N310="nulová",J310,0)</f>
        <v>0</v>
      </c>
      <c r="BJ310" s="17" t="s">
        <v>78</v>
      </c>
      <c r="BK310" s="193">
        <f>ROUND(I310*H310,2)</f>
        <v>0</v>
      </c>
      <c r="BL310" s="17" t="s">
        <v>160</v>
      </c>
      <c r="BM310" s="17" t="s">
        <v>438</v>
      </c>
    </row>
    <row r="311" spans="2:65" s="1" customFormat="1" ht="22.5" customHeight="1">
      <c r="B311" s="34"/>
      <c r="C311" s="182" t="s">
        <v>440</v>
      </c>
      <c r="D311" s="182" t="s">
        <v>155</v>
      </c>
      <c r="E311" s="183" t="s">
        <v>441</v>
      </c>
      <c r="F311" s="184" t="s">
        <v>442</v>
      </c>
      <c r="G311" s="185" t="s">
        <v>178</v>
      </c>
      <c r="H311" s="186">
        <v>0.724</v>
      </c>
      <c r="I311" s="187"/>
      <c r="J311" s="188">
        <f>ROUND(I311*H311,2)</f>
        <v>0</v>
      </c>
      <c r="K311" s="184" t="s">
        <v>159</v>
      </c>
      <c r="L311" s="54"/>
      <c r="M311" s="189" t="s">
        <v>19</v>
      </c>
      <c r="N311" s="190" t="s">
        <v>42</v>
      </c>
      <c r="O311" s="35"/>
      <c r="P311" s="191">
        <f>O311*H311</f>
        <v>0</v>
      </c>
      <c r="Q311" s="191">
        <v>1.0530555952</v>
      </c>
      <c r="R311" s="191">
        <f>Q311*H311</f>
        <v>0.7624122509248</v>
      </c>
      <c r="S311" s="191">
        <v>0</v>
      </c>
      <c r="T311" s="192">
        <f>S311*H311</f>
        <v>0</v>
      </c>
      <c r="AR311" s="17" t="s">
        <v>160</v>
      </c>
      <c r="AT311" s="17" t="s">
        <v>155</v>
      </c>
      <c r="AU311" s="17" t="s">
        <v>80</v>
      </c>
      <c r="AY311" s="17" t="s">
        <v>153</v>
      </c>
      <c r="BE311" s="193">
        <f>IF(N311="základní",J311,0)</f>
        <v>0</v>
      </c>
      <c r="BF311" s="193">
        <f>IF(N311="snížená",J311,0)</f>
        <v>0</v>
      </c>
      <c r="BG311" s="193">
        <f>IF(N311="zákl. přenesená",J311,0)</f>
        <v>0</v>
      </c>
      <c r="BH311" s="193">
        <f>IF(N311="sníž. přenesená",J311,0)</f>
        <v>0</v>
      </c>
      <c r="BI311" s="193">
        <f>IF(N311="nulová",J311,0)</f>
        <v>0</v>
      </c>
      <c r="BJ311" s="17" t="s">
        <v>78</v>
      </c>
      <c r="BK311" s="193">
        <f>ROUND(I311*H311,2)</f>
        <v>0</v>
      </c>
      <c r="BL311" s="17" t="s">
        <v>160</v>
      </c>
      <c r="BM311" s="17" t="s">
        <v>440</v>
      </c>
    </row>
    <row r="312" spans="2:51" s="11" customFormat="1" ht="13.5">
      <c r="B312" s="194"/>
      <c r="C312" s="195"/>
      <c r="D312" s="196" t="s">
        <v>161</v>
      </c>
      <c r="E312" s="197" t="s">
        <v>19</v>
      </c>
      <c r="F312" s="198" t="s">
        <v>443</v>
      </c>
      <c r="G312" s="195"/>
      <c r="H312" s="199">
        <v>0.724</v>
      </c>
      <c r="I312" s="200"/>
      <c r="J312" s="195"/>
      <c r="K312" s="195"/>
      <c r="L312" s="201"/>
      <c r="M312" s="202"/>
      <c r="N312" s="203"/>
      <c r="O312" s="203"/>
      <c r="P312" s="203"/>
      <c r="Q312" s="203"/>
      <c r="R312" s="203"/>
      <c r="S312" s="203"/>
      <c r="T312" s="204"/>
      <c r="AT312" s="205" t="s">
        <v>161</v>
      </c>
      <c r="AU312" s="205" t="s">
        <v>80</v>
      </c>
      <c r="AV312" s="11" t="s">
        <v>80</v>
      </c>
      <c r="AW312" s="11" t="s">
        <v>34</v>
      </c>
      <c r="AX312" s="11" t="s">
        <v>71</v>
      </c>
      <c r="AY312" s="205" t="s">
        <v>153</v>
      </c>
    </row>
    <row r="313" spans="2:51" s="12" customFormat="1" ht="13.5">
      <c r="B313" s="206"/>
      <c r="C313" s="207"/>
      <c r="D313" s="208" t="s">
        <v>161</v>
      </c>
      <c r="E313" s="209" t="s">
        <v>19</v>
      </c>
      <c r="F313" s="210" t="s">
        <v>163</v>
      </c>
      <c r="G313" s="207"/>
      <c r="H313" s="211">
        <v>0.724</v>
      </c>
      <c r="I313" s="212"/>
      <c r="J313" s="207"/>
      <c r="K313" s="207"/>
      <c r="L313" s="213"/>
      <c r="M313" s="214"/>
      <c r="N313" s="215"/>
      <c r="O313" s="215"/>
      <c r="P313" s="215"/>
      <c r="Q313" s="215"/>
      <c r="R313" s="215"/>
      <c r="S313" s="215"/>
      <c r="T313" s="216"/>
      <c r="AT313" s="217" t="s">
        <v>161</v>
      </c>
      <c r="AU313" s="217" t="s">
        <v>80</v>
      </c>
      <c r="AV313" s="12" t="s">
        <v>160</v>
      </c>
      <c r="AW313" s="12" t="s">
        <v>34</v>
      </c>
      <c r="AX313" s="12" t="s">
        <v>78</v>
      </c>
      <c r="AY313" s="217" t="s">
        <v>153</v>
      </c>
    </row>
    <row r="314" spans="2:65" s="1" customFormat="1" ht="22.5" customHeight="1">
      <c r="B314" s="34"/>
      <c r="C314" s="182" t="s">
        <v>444</v>
      </c>
      <c r="D314" s="182" t="s">
        <v>155</v>
      </c>
      <c r="E314" s="183" t="s">
        <v>445</v>
      </c>
      <c r="F314" s="184" t="s">
        <v>446</v>
      </c>
      <c r="G314" s="185" t="s">
        <v>224</v>
      </c>
      <c r="H314" s="186">
        <v>74.9</v>
      </c>
      <c r="I314" s="187"/>
      <c r="J314" s="188">
        <f>ROUND(I314*H314,2)</f>
        <v>0</v>
      </c>
      <c r="K314" s="184" t="s">
        <v>159</v>
      </c>
      <c r="L314" s="54"/>
      <c r="M314" s="189" t="s">
        <v>19</v>
      </c>
      <c r="N314" s="190" t="s">
        <v>42</v>
      </c>
      <c r="O314" s="35"/>
      <c r="P314" s="191">
        <f>O314*H314</f>
        <v>0</v>
      </c>
      <c r="Q314" s="191">
        <v>0.102</v>
      </c>
      <c r="R314" s="191">
        <f>Q314*H314</f>
        <v>7.6398</v>
      </c>
      <c r="S314" s="191">
        <v>0</v>
      </c>
      <c r="T314" s="192">
        <f>S314*H314</f>
        <v>0</v>
      </c>
      <c r="AR314" s="17" t="s">
        <v>160</v>
      </c>
      <c r="AT314" s="17" t="s">
        <v>155</v>
      </c>
      <c r="AU314" s="17" t="s">
        <v>80</v>
      </c>
      <c r="AY314" s="17" t="s">
        <v>153</v>
      </c>
      <c r="BE314" s="193">
        <f>IF(N314="základní",J314,0)</f>
        <v>0</v>
      </c>
      <c r="BF314" s="193">
        <f>IF(N314="snížená",J314,0)</f>
        <v>0</v>
      </c>
      <c r="BG314" s="193">
        <f>IF(N314="zákl. přenesená",J314,0)</f>
        <v>0</v>
      </c>
      <c r="BH314" s="193">
        <f>IF(N314="sníž. přenesená",J314,0)</f>
        <v>0</v>
      </c>
      <c r="BI314" s="193">
        <f>IF(N314="nulová",J314,0)</f>
        <v>0</v>
      </c>
      <c r="BJ314" s="17" t="s">
        <v>78</v>
      </c>
      <c r="BK314" s="193">
        <f>ROUND(I314*H314,2)</f>
        <v>0</v>
      </c>
      <c r="BL314" s="17" t="s">
        <v>160</v>
      </c>
      <c r="BM314" s="17" t="s">
        <v>444</v>
      </c>
    </row>
    <row r="315" spans="2:51" s="11" customFormat="1" ht="13.5">
      <c r="B315" s="194"/>
      <c r="C315" s="195"/>
      <c r="D315" s="196" t="s">
        <v>161</v>
      </c>
      <c r="E315" s="197" t="s">
        <v>19</v>
      </c>
      <c r="F315" s="198" t="s">
        <v>447</v>
      </c>
      <c r="G315" s="195"/>
      <c r="H315" s="199">
        <v>37.1</v>
      </c>
      <c r="I315" s="200"/>
      <c r="J315" s="195"/>
      <c r="K315" s="195"/>
      <c r="L315" s="201"/>
      <c r="M315" s="202"/>
      <c r="N315" s="203"/>
      <c r="O315" s="203"/>
      <c r="P315" s="203"/>
      <c r="Q315" s="203"/>
      <c r="R315" s="203"/>
      <c r="S315" s="203"/>
      <c r="T315" s="204"/>
      <c r="AT315" s="205" t="s">
        <v>161</v>
      </c>
      <c r="AU315" s="205" t="s">
        <v>80</v>
      </c>
      <c r="AV315" s="11" t="s">
        <v>80</v>
      </c>
      <c r="AW315" s="11" t="s">
        <v>34</v>
      </c>
      <c r="AX315" s="11" t="s">
        <v>71</v>
      </c>
      <c r="AY315" s="205" t="s">
        <v>153</v>
      </c>
    </row>
    <row r="316" spans="2:51" s="11" customFormat="1" ht="13.5">
      <c r="B316" s="194"/>
      <c r="C316" s="195"/>
      <c r="D316" s="196" t="s">
        <v>161</v>
      </c>
      <c r="E316" s="197" t="s">
        <v>19</v>
      </c>
      <c r="F316" s="198" t="s">
        <v>448</v>
      </c>
      <c r="G316" s="195"/>
      <c r="H316" s="199">
        <v>37.8</v>
      </c>
      <c r="I316" s="200"/>
      <c r="J316" s="195"/>
      <c r="K316" s="195"/>
      <c r="L316" s="201"/>
      <c r="M316" s="202"/>
      <c r="N316" s="203"/>
      <c r="O316" s="203"/>
      <c r="P316" s="203"/>
      <c r="Q316" s="203"/>
      <c r="R316" s="203"/>
      <c r="S316" s="203"/>
      <c r="T316" s="204"/>
      <c r="AT316" s="205" t="s">
        <v>161</v>
      </c>
      <c r="AU316" s="205" t="s">
        <v>80</v>
      </c>
      <c r="AV316" s="11" t="s">
        <v>80</v>
      </c>
      <c r="AW316" s="11" t="s">
        <v>34</v>
      </c>
      <c r="AX316" s="11" t="s">
        <v>71</v>
      </c>
      <c r="AY316" s="205" t="s">
        <v>153</v>
      </c>
    </row>
    <row r="317" spans="2:51" s="12" customFormat="1" ht="13.5">
      <c r="B317" s="206"/>
      <c r="C317" s="207"/>
      <c r="D317" s="208" t="s">
        <v>161</v>
      </c>
      <c r="E317" s="209" t="s">
        <v>19</v>
      </c>
      <c r="F317" s="210" t="s">
        <v>163</v>
      </c>
      <c r="G317" s="207"/>
      <c r="H317" s="211">
        <v>74.9</v>
      </c>
      <c r="I317" s="212"/>
      <c r="J317" s="207"/>
      <c r="K317" s="207"/>
      <c r="L317" s="213"/>
      <c r="M317" s="214"/>
      <c r="N317" s="215"/>
      <c r="O317" s="215"/>
      <c r="P317" s="215"/>
      <c r="Q317" s="215"/>
      <c r="R317" s="215"/>
      <c r="S317" s="215"/>
      <c r="T317" s="216"/>
      <c r="AT317" s="217" t="s">
        <v>161</v>
      </c>
      <c r="AU317" s="217" t="s">
        <v>80</v>
      </c>
      <c r="AV317" s="12" t="s">
        <v>160</v>
      </c>
      <c r="AW317" s="12" t="s">
        <v>34</v>
      </c>
      <c r="AX317" s="12" t="s">
        <v>78</v>
      </c>
      <c r="AY317" s="217" t="s">
        <v>153</v>
      </c>
    </row>
    <row r="318" spans="2:65" s="1" customFormat="1" ht="22.5" customHeight="1">
      <c r="B318" s="34"/>
      <c r="C318" s="182" t="s">
        <v>449</v>
      </c>
      <c r="D318" s="182" t="s">
        <v>155</v>
      </c>
      <c r="E318" s="183" t="s">
        <v>450</v>
      </c>
      <c r="F318" s="184" t="s">
        <v>451</v>
      </c>
      <c r="G318" s="185" t="s">
        <v>224</v>
      </c>
      <c r="H318" s="186">
        <v>2.08</v>
      </c>
      <c r="I318" s="187"/>
      <c r="J318" s="188">
        <f>ROUND(I318*H318,2)</f>
        <v>0</v>
      </c>
      <c r="K318" s="184" t="s">
        <v>159</v>
      </c>
      <c r="L318" s="54"/>
      <c r="M318" s="189" t="s">
        <v>19</v>
      </c>
      <c r="N318" s="190" t="s">
        <v>42</v>
      </c>
      <c r="O318" s="35"/>
      <c r="P318" s="191">
        <f>O318*H318</f>
        <v>0</v>
      </c>
      <c r="Q318" s="191">
        <v>0.054648</v>
      </c>
      <c r="R318" s="191">
        <f>Q318*H318</f>
        <v>0.11366784</v>
      </c>
      <c r="S318" s="191">
        <v>0</v>
      </c>
      <c r="T318" s="192">
        <f>S318*H318</f>
        <v>0</v>
      </c>
      <c r="AR318" s="17" t="s">
        <v>160</v>
      </c>
      <c r="AT318" s="17" t="s">
        <v>155</v>
      </c>
      <c r="AU318" s="17" t="s">
        <v>80</v>
      </c>
      <c r="AY318" s="17" t="s">
        <v>153</v>
      </c>
      <c r="BE318" s="193">
        <f>IF(N318="základní",J318,0)</f>
        <v>0</v>
      </c>
      <c r="BF318" s="193">
        <f>IF(N318="snížená",J318,0)</f>
        <v>0</v>
      </c>
      <c r="BG318" s="193">
        <f>IF(N318="zákl. přenesená",J318,0)</f>
        <v>0</v>
      </c>
      <c r="BH318" s="193">
        <f>IF(N318="sníž. přenesená",J318,0)</f>
        <v>0</v>
      </c>
      <c r="BI318" s="193">
        <f>IF(N318="nulová",J318,0)</f>
        <v>0</v>
      </c>
      <c r="BJ318" s="17" t="s">
        <v>78</v>
      </c>
      <c r="BK318" s="193">
        <f>ROUND(I318*H318,2)</f>
        <v>0</v>
      </c>
      <c r="BL318" s="17" t="s">
        <v>160</v>
      </c>
      <c r="BM318" s="17" t="s">
        <v>449</v>
      </c>
    </row>
    <row r="319" spans="2:51" s="11" customFormat="1" ht="13.5">
      <c r="B319" s="194"/>
      <c r="C319" s="195"/>
      <c r="D319" s="196" t="s">
        <v>161</v>
      </c>
      <c r="E319" s="197" t="s">
        <v>19</v>
      </c>
      <c r="F319" s="198" t="s">
        <v>452</v>
      </c>
      <c r="G319" s="195"/>
      <c r="H319" s="199">
        <v>2.08</v>
      </c>
      <c r="I319" s="200"/>
      <c r="J319" s="195"/>
      <c r="K319" s="195"/>
      <c r="L319" s="201"/>
      <c r="M319" s="202"/>
      <c r="N319" s="203"/>
      <c r="O319" s="203"/>
      <c r="P319" s="203"/>
      <c r="Q319" s="203"/>
      <c r="R319" s="203"/>
      <c r="S319" s="203"/>
      <c r="T319" s="204"/>
      <c r="AT319" s="205" t="s">
        <v>161</v>
      </c>
      <c r="AU319" s="205" t="s">
        <v>80</v>
      </c>
      <c r="AV319" s="11" t="s">
        <v>80</v>
      </c>
      <c r="AW319" s="11" t="s">
        <v>34</v>
      </c>
      <c r="AX319" s="11" t="s">
        <v>71</v>
      </c>
      <c r="AY319" s="205" t="s">
        <v>153</v>
      </c>
    </row>
    <row r="320" spans="2:51" s="12" customFormat="1" ht="13.5">
      <c r="B320" s="206"/>
      <c r="C320" s="207"/>
      <c r="D320" s="208" t="s">
        <v>161</v>
      </c>
      <c r="E320" s="209" t="s">
        <v>19</v>
      </c>
      <c r="F320" s="210" t="s">
        <v>163</v>
      </c>
      <c r="G320" s="207"/>
      <c r="H320" s="211">
        <v>2.08</v>
      </c>
      <c r="I320" s="212"/>
      <c r="J320" s="207"/>
      <c r="K320" s="207"/>
      <c r="L320" s="213"/>
      <c r="M320" s="214"/>
      <c r="N320" s="215"/>
      <c r="O320" s="215"/>
      <c r="P320" s="215"/>
      <c r="Q320" s="215"/>
      <c r="R320" s="215"/>
      <c r="S320" s="215"/>
      <c r="T320" s="216"/>
      <c r="AT320" s="217" t="s">
        <v>161</v>
      </c>
      <c r="AU320" s="217" t="s">
        <v>80</v>
      </c>
      <c r="AV320" s="12" t="s">
        <v>160</v>
      </c>
      <c r="AW320" s="12" t="s">
        <v>34</v>
      </c>
      <c r="AX320" s="12" t="s">
        <v>78</v>
      </c>
      <c r="AY320" s="217" t="s">
        <v>153</v>
      </c>
    </row>
    <row r="321" spans="2:65" s="1" customFormat="1" ht="22.5" customHeight="1">
      <c r="B321" s="34"/>
      <c r="C321" s="182" t="s">
        <v>453</v>
      </c>
      <c r="D321" s="182" t="s">
        <v>155</v>
      </c>
      <c r="E321" s="183" t="s">
        <v>454</v>
      </c>
      <c r="F321" s="184" t="s">
        <v>455</v>
      </c>
      <c r="G321" s="185" t="s">
        <v>224</v>
      </c>
      <c r="H321" s="186">
        <v>43.1</v>
      </c>
      <c r="I321" s="187"/>
      <c r="J321" s="188">
        <f>ROUND(I321*H321,2)</f>
        <v>0</v>
      </c>
      <c r="K321" s="184" t="s">
        <v>159</v>
      </c>
      <c r="L321" s="54"/>
      <c r="M321" s="189" t="s">
        <v>19</v>
      </c>
      <c r="N321" s="190" t="s">
        <v>42</v>
      </c>
      <c r="O321" s="35"/>
      <c r="P321" s="191">
        <f>O321*H321</f>
        <v>0</v>
      </c>
      <c r="Q321" s="191">
        <v>0.000704</v>
      </c>
      <c r="R321" s="191">
        <f>Q321*H321</f>
        <v>0.0303424</v>
      </c>
      <c r="S321" s="191">
        <v>0</v>
      </c>
      <c r="T321" s="192">
        <f>S321*H321</f>
        <v>0</v>
      </c>
      <c r="AR321" s="17" t="s">
        <v>160</v>
      </c>
      <c r="AT321" s="17" t="s">
        <v>155</v>
      </c>
      <c r="AU321" s="17" t="s">
        <v>80</v>
      </c>
      <c r="AY321" s="17" t="s">
        <v>153</v>
      </c>
      <c r="BE321" s="193">
        <f>IF(N321="základní",J321,0)</f>
        <v>0</v>
      </c>
      <c r="BF321" s="193">
        <f>IF(N321="snížená",J321,0)</f>
        <v>0</v>
      </c>
      <c r="BG321" s="193">
        <f>IF(N321="zákl. přenesená",J321,0)</f>
        <v>0</v>
      </c>
      <c r="BH321" s="193">
        <f>IF(N321="sníž. přenesená",J321,0)</f>
        <v>0</v>
      </c>
      <c r="BI321" s="193">
        <f>IF(N321="nulová",J321,0)</f>
        <v>0</v>
      </c>
      <c r="BJ321" s="17" t="s">
        <v>78</v>
      </c>
      <c r="BK321" s="193">
        <f>ROUND(I321*H321,2)</f>
        <v>0</v>
      </c>
      <c r="BL321" s="17" t="s">
        <v>160</v>
      </c>
      <c r="BM321" s="17" t="s">
        <v>453</v>
      </c>
    </row>
    <row r="322" spans="2:51" s="11" customFormat="1" ht="13.5">
      <c r="B322" s="194"/>
      <c r="C322" s="195"/>
      <c r="D322" s="196" t="s">
        <v>161</v>
      </c>
      <c r="E322" s="197" t="s">
        <v>19</v>
      </c>
      <c r="F322" s="198" t="s">
        <v>456</v>
      </c>
      <c r="G322" s="195"/>
      <c r="H322" s="199">
        <v>40.1</v>
      </c>
      <c r="I322" s="200"/>
      <c r="J322" s="195"/>
      <c r="K322" s="195"/>
      <c r="L322" s="201"/>
      <c r="M322" s="202"/>
      <c r="N322" s="203"/>
      <c r="O322" s="203"/>
      <c r="P322" s="203"/>
      <c r="Q322" s="203"/>
      <c r="R322" s="203"/>
      <c r="S322" s="203"/>
      <c r="T322" s="204"/>
      <c r="AT322" s="205" t="s">
        <v>161</v>
      </c>
      <c r="AU322" s="205" t="s">
        <v>80</v>
      </c>
      <c r="AV322" s="11" t="s">
        <v>80</v>
      </c>
      <c r="AW322" s="11" t="s">
        <v>34</v>
      </c>
      <c r="AX322" s="11" t="s">
        <v>71</v>
      </c>
      <c r="AY322" s="205" t="s">
        <v>153</v>
      </c>
    </row>
    <row r="323" spans="2:51" s="13" customFormat="1" ht="13.5">
      <c r="B323" s="218"/>
      <c r="C323" s="219"/>
      <c r="D323" s="196" t="s">
        <v>161</v>
      </c>
      <c r="E323" s="220" t="s">
        <v>19</v>
      </c>
      <c r="F323" s="221" t="s">
        <v>457</v>
      </c>
      <c r="G323" s="219"/>
      <c r="H323" s="222" t="s">
        <v>19</v>
      </c>
      <c r="I323" s="223"/>
      <c r="J323" s="219"/>
      <c r="K323" s="219"/>
      <c r="L323" s="224"/>
      <c r="M323" s="225"/>
      <c r="N323" s="226"/>
      <c r="O323" s="226"/>
      <c r="P323" s="226"/>
      <c r="Q323" s="226"/>
      <c r="R323" s="226"/>
      <c r="S323" s="226"/>
      <c r="T323" s="227"/>
      <c r="AT323" s="228" t="s">
        <v>161</v>
      </c>
      <c r="AU323" s="228" t="s">
        <v>80</v>
      </c>
      <c r="AV323" s="13" t="s">
        <v>78</v>
      </c>
      <c r="AW323" s="13" t="s">
        <v>34</v>
      </c>
      <c r="AX323" s="13" t="s">
        <v>71</v>
      </c>
      <c r="AY323" s="228" t="s">
        <v>153</v>
      </c>
    </row>
    <row r="324" spans="2:51" s="11" customFormat="1" ht="13.5">
      <c r="B324" s="194"/>
      <c r="C324" s="195"/>
      <c r="D324" s="196" t="s">
        <v>161</v>
      </c>
      <c r="E324" s="197" t="s">
        <v>19</v>
      </c>
      <c r="F324" s="198" t="s">
        <v>458</v>
      </c>
      <c r="G324" s="195"/>
      <c r="H324" s="199">
        <v>3</v>
      </c>
      <c r="I324" s="200"/>
      <c r="J324" s="195"/>
      <c r="K324" s="195"/>
      <c r="L324" s="201"/>
      <c r="M324" s="202"/>
      <c r="N324" s="203"/>
      <c r="O324" s="203"/>
      <c r="P324" s="203"/>
      <c r="Q324" s="203"/>
      <c r="R324" s="203"/>
      <c r="S324" s="203"/>
      <c r="T324" s="204"/>
      <c r="AT324" s="205" t="s">
        <v>161</v>
      </c>
      <c r="AU324" s="205" t="s">
        <v>80</v>
      </c>
      <c r="AV324" s="11" t="s">
        <v>80</v>
      </c>
      <c r="AW324" s="11" t="s">
        <v>34</v>
      </c>
      <c r="AX324" s="11" t="s">
        <v>71</v>
      </c>
      <c r="AY324" s="205" t="s">
        <v>153</v>
      </c>
    </row>
    <row r="325" spans="2:51" s="12" customFormat="1" ht="13.5">
      <c r="B325" s="206"/>
      <c r="C325" s="207"/>
      <c r="D325" s="208" t="s">
        <v>161</v>
      </c>
      <c r="E325" s="209" t="s">
        <v>19</v>
      </c>
      <c r="F325" s="210" t="s">
        <v>163</v>
      </c>
      <c r="G325" s="207"/>
      <c r="H325" s="211">
        <v>43.1</v>
      </c>
      <c r="I325" s="212"/>
      <c r="J325" s="207"/>
      <c r="K325" s="207"/>
      <c r="L325" s="213"/>
      <c r="M325" s="214"/>
      <c r="N325" s="215"/>
      <c r="O325" s="215"/>
      <c r="P325" s="215"/>
      <c r="Q325" s="215"/>
      <c r="R325" s="215"/>
      <c r="S325" s="215"/>
      <c r="T325" s="216"/>
      <c r="AT325" s="217" t="s">
        <v>161</v>
      </c>
      <c r="AU325" s="217" t="s">
        <v>80</v>
      </c>
      <c r="AV325" s="12" t="s">
        <v>160</v>
      </c>
      <c r="AW325" s="12" t="s">
        <v>34</v>
      </c>
      <c r="AX325" s="12" t="s">
        <v>78</v>
      </c>
      <c r="AY325" s="217" t="s">
        <v>153</v>
      </c>
    </row>
    <row r="326" spans="2:65" s="1" customFormat="1" ht="22.5" customHeight="1">
      <c r="B326" s="34"/>
      <c r="C326" s="182" t="s">
        <v>459</v>
      </c>
      <c r="D326" s="182" t="s">
        <v>155</v>
      </c>
      <c r="E326" s="183" t="s">
        <v>460</v>
      </c>
      <c r="F326" s="184" t="s">
        <v>461</v>
      </c>
      <c r="G326" s="185" t="s">
        <v>224</v>
      </c>
      <c r="H326" s="186">
        <v>74.9</v>
      </c>
      <c r="I326" s="187"/>
      <c r="J326" s="188">
        <f>ROUND(I326*H326,2)</f>
        <v>0</v>
      </c>
      <c r="K326" s="184" t="s">
        <v>159</v>
      </c>
      <c r="L326" s="54"/>
      <c r="M326" s="189" t="s">
        <v>19</v>
      </c>
      <c r="N326" s="190" t="s">
        <v>42</v>
      </c>
      <c r="O326" s="35"/>
      <c r="P326" s="191">
        <f>O326*H326</f>
        <v>0</v>
      </c>
      <c r="Q326" s="191">
        <v>0.000704</v>
      </c>
      <c r="R326" s="191">
        <f>Q326*H326</f>
        <v>0.0527296</v>
      </c>
      <c r="S326" s="191">
        <v>0</v>
      </c>
      <c r="T326" s="192">
        <f>S326*H326</f>
        <v>0</v>
      </c>
      <c r="AR326" s="17" t="s">
        <v>160</v>
      </c>
      <c r="AT326" s="17" t="s">
        <v>155</v>
      </c>
      <c r="AU326" s="17" t="s">
        <v>80</v>
      </c>
      <c r="AY326" s="17" t="s">
        <v>153</v>
      </c>
      <c r="BE326" s="193">
        <f>IF(N326="základní",J326,0)</f>
        <v>0</v>
      </c>
      <c r="BF326" s="193">
        <f>IF(N326="snížená",J326,0)</f>
        <v>0</v>
      </c>
      <c r="BG326" s="193">
        <f>IF(N326="zákl. přenesená",J326,0)</f>
        <v>0</v>
      </c>
      <c r="BH326" s="193">
        <f>IF(N326="sníž. přenesená",J326,0)</f>
        <v>0</v>
      </c>
      <c r="BI326" s="193">
        <f>IF(N326="nulová",J326,0)</f>
        <v>0</v>
      </c>
      <c r="BJ326" s="17" t="s">
        <v>78</v>
      </c>
      <c r="BK326" s="193">
        <f>ROUND(I326*H326,2)</f>
        <v>0</v>
      </c>
      <c r="BL326" s="17" t="s">
        <v>160</v>
      </c>
      <c r="BM326" s="17" t="s">
        <v>459</v>
      </c>
    </row>
    <row r="327" spans="2:51" s="11" customFormat="1" ht="13.5">
      <c r="B327" s="194"/>
      <c r="C327" s="195"/>
      <c r="D327" s="196" t="s">
        <v>161</v>
      </c>
      <c r="E327" s="197" t="s">
        <v>19</v>
      </c>
      <c r="F327" s="198" t="s">
        <v>462</v>
      </c>
      <c r="G327" s="195"/>
      <c r="H327" s="199">
        <v>2.6</v>
      </c>
      <c r="I327" s="200"/>
      <c r="J327" s="195"/>
      <c r="K327" s="195"/>
      <c r="L327" s="201"/>
      <c r="M327" s="202"/>
      <c r="N327" s="203"/>
      <c r="O327" s="203"/>
      <c r="P327" s="203"/>
      <c r="Q327" s="203"/>
      <c r="R327" s="203"/>
      <c r="S327" s="203"/>
      <c r="T327" s="204"/>
      <c r="AT327" s="205" t="s">
        <v>161</v>
      </c>
      <c r="AU327" s="205" t="s">
        <v>80</v>
      </c>
      <c r="AV327" s="11" t="s">
        <v>80</v>
      </c>
      <c r="AW327" s="11" t="s">
        <v>34</v>
      </c>
      <c r="AX327" s="11" t="s">
        <v>71</v>
      </c>
      <c r="AY327" s="205" t="s">
        <v>153</v>
      </c>
    </row>
    <row r="328" spans="2:51" s="11" customFormat="1" ht="13.5">
      <c r="B328" s="194"/>
      <c r="C328" s="195"/>
      <c r="D328" s="196" t="s">
        <v>161</v>
      </c>
      <c r="E328" s="197" t="s">
        <v>19</v>
      </c>
      <c r="F328" s="198" t="s">
        <v>447</v>
      </c>
      <c r="G328" s="195"/>
      <c r="H328" s="199">
        <v>37.1</v>
      </c>
      <c r="I328" s="200"/>
      <c r="J328" s="195"/>
      <c r="K328" s="195"/>
      <c r="L328" s="201"/>
      <c r="M328" s="202"/>
      <c r="N328" s="203"/>
      <c r="O328" s="203"/>
      <c r="P328" s="203"/>
      <c r="Q328" s="203"/>
      <c r="R328" s="203"/>
      <c r="S328" s="203"/>
      <c r="T328" s="204"/>
      <c r="AT328" s="205" t="s">
        <v>161</v>
      </c>
      <c r="AU328" s="205" t="s">
        <v>80</v>
      </c>
      <c r="AV328" s="11" t="s">
        <v>80</v>
      </c>
      <c r="AW328" s="11" t="s">
        <v>34</v>
      </c>
      <c r="AX328" s="11" t="s">
        <v>71</v>
      </c>
      <c r="AY328" s="205" t="s">
        <v>153</v>
      </c>
    </row>
    <row r="329" spans="2:51" s="11" customFormat="1" ht="13.5">
      <c r="B329" s="194"/>
      <c r="C329" s="195"/>
      <c r="D329" s="196" t="s">
        <v>161</v>
      </c>
      <c r="E329" s="197" t="s">
        <v>19</v>
      </c>
      <c r="F329" s="198" t="s">
        <v>463</v>
      </c>
      <c r="G329" s="195"/>
      <c r="H329" s="199">
        <v>35.2</v>
      </c>
      <c r="I329" s="200"/>
      <c r="J329" s="195"/>
      <c r="K329" s="195"/>
      <c r="L329" s="201"/>
      <c r="M329" s="202"/>
      <c r="N329" s="203"/>
      <c r="O329" s="203"/>
      <c r="P329" s="203"/>
      <c r="Q329" s="203"/>
      <c r="R329" s="203"/>
      <c r="S329" s="203"/>
      <c r="T329" s="204"/>
      <c r="AT329" s="205" t="s">
        <v>161</v>
      </c>
      <c r="AU329" s="205" t="s">
        <v>80</v>
      </c>
      <c r="AV329" s="11" t="s">
        <v>80</v>
      </c>
      <c r="AW329" s="11" t="s">
        <v>34</v>
      </c>
      <c r="AX329" s="11" t="s">
        <v>71</v>
      </c>
      <c r="AY329" s="205" t="s">
        <v>153</v>
      </c>
    </row>
    <row r="330" spans="2:51" s="12" customFormat="1" ht="13.5">
      <c r="B330" s="206"/>
      <c r="C330" s="207"/>
      <c r="D330" s="208" t="s">
        <v>161</v>
      </c>
      <c r="E330" s="209" t="s">
        <v>19</v>
      </c>
      <c r="F330" s="210" t="s">
        <v>163</v>
      </c>
      <c r="G330" s="207"/>
      <c r="H330" s="211">
        <v>74.9</v>
      </c>
      <c r="I330" s="212"/>
      <c r="J330" s="207"/>
      <c r="K330" s="207"/>
      <c r="L330" s="213"/>
      <c r="M330" s="214"/>
      <c r="N330" s="215"/>
      <c r="O330" s="215"/>
      <c r="P330" s="215"/>
      <c r="Q330" s="215"/>
      <c r="R330" s="215"/>
      <c r="S330" s="215"/>
      <c r="T330" s="216"/>
      <c r="AT330" s="217" t="s">
        <v>161</v>
      </c>
      <c r="AU330" s="217" t="s">
        <v>80</v>
      </c>
      <c r="AV330" s="12" t="s">
        <v>160</v>
      </c>
      <c r="AW330" s="12" t="s">
        <v>34</v>
      </c>
      <c r="AX330" s="12" t="s">
        <v>78</v>
      </c>
      <c r="AY330" s="217" t="s">
        <v>153</v>
      </c>
    </row>
    <row r="331" spans="2:65" s="1" customFormat="1" ht="22.5" customHeight="1">
      <c r="B331" s="34"/>
      <c r="C331" s="182" t="s">
        <v>464</v>
      </c>
      <c r="D331" s="182" t="s">
        <v>155</v>
      </c>
      <c r="E331" s="183" t="s">
        <v>465</v>
      </c>
      <c r="F331" s="184" t="s">
        <v>466</v>
      </c>
      <c r="G331" s="185" t="s">
        <v>158</v>
      </c>
      <c r="H331" s="186">
        <v>4.015</v>
      </c>
      <c r="I331" s="187"/>
      <c r="J331" s="188">
        <f>ROUND(I331*H331,2)</f>
        <v>0</v>
      </c>
      <c r="K331" s="184" t="s">
        <v>159</v>
      </c>
      <c r="L331" s="54"/>
      <c r="M331" s="189" t="s">
        <v>19</v>
      </c>
      <c r="N331" s="190" t="s">
        <v>42</v>
      </c>
      <c r="O331" s="35"/>
      <c r="P331" s="191">
        <f>O331*H331</f>
        <v>0</v>
      </c>
      <c r="Q331" s="191">
        <v>1.837</v>
      </c>
      <c r="R331" s="191">
        <f>Q331*H331</f>
        <v>7.375554999999999</v>
      </c>
      <c r="S331" s="191">
        <v>0</v>
      </c>
      <c r="T331" s="192">
        <f>S331*H331</f>
        <v>0</v>
      </c>
      <c r="AR331" s="17" t="s">
        <v>160</v>
      </c>
      <c r="AT331" s="17" t="s">
        <v>155</v>
      </c>
      <c r="AU331" s="17" t="s">
        <v>80</v>
      </c>
      <c r="AY331" s="17" t="s">
        <v>153</v>
      </c>
      <c r="BE331" s="193">
        <f>IF(N331="základní",J331,0)</f>
        <v>0</v>
      </c>
      <c r="BF331" s="193">
        <f>IF(N331="snížená",J331,0)</f>
        <v>0</v>
      </c>
      <c r="BG331" s="193">
        <f>IF(N331="zákl. přenesená",J331,0)</f>
        <v>0</v>
      </c>
      <c r="BH331" s="193">
        <f>IF(N331="sníž. přenesená",J331,0)</f>
        <v>0</v>
      </c>
      <c r="BI331" s="193">
        <f>IF(N331="nulová",J331,0)</f>
        <v>0</v>
      </c>
      <c r="BJ331" s="17" t="s">
        <v>78</v>
      </c>
      <c r="BK331" s="193">
        <f>ROUND(I331*H331,2)</f>
        <v>0</v>
      </c>
      <c r="BL331" s="17" t="s">
        <v>160</v>
      </c>
      <c r="BM331" s="17" t="s">
        <v>464</v>
      </c>
    </row>
    <row r="332" spans="2:51" s="11" customFormat="1" ht="13.5">
      <c r="B332" s="194"/>
      <c r="C332" s="195"/>
      <c r="D332" s="196" t="s">
        <v>161</v>
      </c>
      <c r="E332" s="197" t="s">
        <v>19</v>
      </c>
      <c r="F332" s="198" t="s">
        <v>467</v>
      </c>
      <c r="G332" s="195"/>
      <c r="H332" s="199">
        <v>2.005</v>
      </c>
      <c r="I332" s="200"/>
      <c r="J332" s="195"/>
      <c r="K332" s="195"/>
      <c r="L332" s="201"/>
      <c r="M332" s="202"/>
      <c r="N332" s="203"/>
      <c r="O332" s="203"/>
      <c r="P332" s="203"/>
      <c r="Q332" s="203"/>
      <c r="R332" s="203"/>
      <c r="S332" s="203"/>
      <c r="T332" s="204"/>
      <c r="AT332" s="205" t="s">
        <v>161</v>
      </c>
      <c r="AU332" s="205" t="s">
        <v>80</v>
      </c>
      <c r="AV332" s="11" t="s">
        <v>80</v>
      </c>
      <c r="AW332" s="11" t="s">
        <v>34</v>
      </c>
      <c r="AX332" s="11" t="s">
        <v>71</v>
      </c>
      <c r="AY332" s="205" t="s">
        <v>153</v>
      </c>
    </row>
    <row r="333" spans="2:51" s="11" customFormat="1" ht="13.5">
      <c r="B333" s="194"/>
      <c r="C333" s="195"/>
      <c r="D333" s="196" t="s">
        <v>161</v>
      </c>
      <c r="E333" s="197" t="s">
        <v>19</v>
      </c>
      <c r="F333" s="198" t="s">
        <v>468</v>
      </c>
      <c r="G333" s="195"/>
      <c r="H333" s="199">
        <v>1.76</v>
      </c>
      <c r="I333" s="200"/>
      <c r="J333" s="195"/>
      <c r="K333" s="195"/>
      <c r="L333" s="201"/>
      <c r="M333" s="202"/>
      <c r="N333" s="203"/>
      <c r="O333" s="203"/>
      <c r="P333" s="203"/>
      <c r="Q333" s="203"/>
      <c r="R333" s="203"/>
      <c r="S333" s="203"/>
      <c r="T333" s="204"/>
      <c r="AT333" s="205" t="s">
        <v>161</v>
      </c>
      <c r="AU333" s="205" t="s">
        <v>80</v>
      </c>
      <c r="AV333" s="11" t="s">
        <v>80</v>
      </c>
      <c r="AW333" s="11" t="s">
        <v>34</v>
      </c>
      <c r="AX333" s="11" t="s">
        <v>71</v>
      </c>
      <c r="AY333" s="205" t="s">
        <v>153</v>
      </c>
    </row>
    <row r="334" spans="2:51" s="11" customFormat="1" ht="13.5">
      <c r="B334" s="194"/>
      <c r="C334" s="195"/>
      <c r="D334" s="196" t="s">
        <v>161</v>
      </c>
      <c r="E334" s="197" t="s">
        <v>19</v>
      </c>
      <c r="F334" s="198" t="s">
        <v>469</v>
      </c>
      <c r="G334" s="195"/>
      <c r="H334" s="199">
        <v>0.13</v>
      </c>
      <c r="I334" s="200"/>
      <c r="J334" s="195"/>
      <c r="K334" s="195"/>
      <c r="L334" s="201"/>
      <c r="M334" s="202"/>
      <c r="N334" s="203"/>
      <c r="O334" s="203"/>
      <c r="P334" s="203"/>
      <c r="Q334" s="203"/>
      <c r="R334" s="203"/>
      <c r="S334" s="203"/>
      <c r="T334" s="204"/>
      <c r="AT334" s="205" t="s">
        <v>161</v>
      </c>
      <c r="AU334" s="205" t="s">
        <v>80</v>
      </c>
      <c r="AV334" s="11" t="s">
        <v>80</v>
      </c>
      <c r="AW334" s="11" t="s">
        <v>34</v>
      </c>
      <c r="AX334" s="11" t="s">
        <v>71</v>
      </c>
      <c r="AY334" s="205" t="s">
        <v>153</v>
      </c>
    </row>
    <row r="335" spans="2:51" s="13" customFormat="1" ht="13.5">
      <c r="B335" s="218"/>
      <c r="C335" s="219"/>
      <c r="D335" s="196" t="s">
        <v>161</v>
      </c>
      <c r="E335" s="220" t="s">
        <v>19</v>
      </c>
      <c r="F335" s="221" t="s">
        <v>457</v>
      </c>
      <c r="G335" s="219"/>
      <c r="H335" s="222" t="s">
        <v>19</v>
      </c>
      <c r="I335" s="223"/>
      <c r="J335" s="219"/>
      <c r="K335" s="219"/>
      <c r="L335" s="224"/>
      <c r="M335" s="225"/>
      <c r="N335" s="226"/>
      <c r="O335" s="226"/>
      <c r="P335" s="226"/>
      <c r="Q335" s="226"/>
      <c r="R335" s="226"/>
      <c r="S335" s="226"/>
      <c r="T335" s="227"/>
      <c r="AT335" s="228" t="s">
        <v>161</v>
      </c>
      <c r="AU335" s="228" t="s">
        <v>80</v>
      </c>
      <c r="AV335" s="13" t="s">
        <v>78</v>
      </c>
      <c r="AW335" s="13" t="s">
        <v>34</v>
      </c>
      <c r="AX335" s="13" t="s">
        <v>71</v>
      </c>
      <c r="AY335" s="228" t="s">
        <v>153</v>
      </c>
    </row>
    <row r="336" spans="2:51" s="11" customFormat="1" ht="13.5">
      <c r="B336" s="194"/>
      <c r="C336" s="195"/>
      <c r="D336" s="196" t="s">
        <v>161</v>
      </c>
      <c r="E336" s="197" t="s">
        <v>19</v>
      </c>
      <c r="F336" s="198" t="s">
        <v>470</v>
      </c>
      <c r="G336" s="195"/>
      <c r="H336" s="199">
        <v>0.12</v>
      </c>
      <c r="I336" s="200"/>
      <c r="J336" s="195"/>
      <c r="K336" s="195"/>
      <c r="L336" s="201"/>
      <c r="M336" s="202"/>
      <c r="N336" s="203"/>
      <c r="O336" s="203"/>
      <c r="P336" s="203"/>
      <c r="Q336" s="203"/>
      <c r="R336" s="203"/>
      <c r="S336" s="203"/>
      <c r="T336" s="204"/>
      <c r="AT336" s="205" t="s">
        <v>161</v>
      </c>
      <c r="AU336" s="205" t="s">
        <v>80</v>
      </c>
      <c r="AV336" s="11" t="s">
        <v>80</v>
      </c>
      <c r="AW336" s="11" t="s">
        <v>34</v>
      </c>
      <c r="AX336" s="11" t="s">
        <v>71</v>
      </c>
      <c r="AY336" s="205" t="s">
        <v>153</v>
      </c>
    </row>
    <row r="337" spans="2:51" s="12" customFormat="1" ht="13.5">
      <c r="B337" s="206"/>
      <c r="C337" s="207"/>
      <c r="D337" s="208" t="s">
        <v>161</v>
      </c>
      <c r="E337" s="209" t="s">
        <v>19</v>
      </c>
      <c r="F337" s="210" t="s">
        <v>163</v>
      </c>
      <c r="G337" s="207"/>
      <c r="H337" s="211">
        <v>4.015</v>
      </c>
      <c r="I337" s="212"/>
      <c r="J337" s="207"/>
      <c r="K337" s="207"/>
      <c r="L337" s="213"/>
      <c r="M337" s="214"/>
      <c r="N337" s="215"/>
      <c r="O337" s="215"/>
      <c r="P337" s="215"/>
      <c r="Q337" s="215"/>
      <c r="R337" s="215"/>
      <c r="S337" s="215"/>
      <c r="T337" s="216"/>
      <c r="AT337" s="217" t="s">
        <v>161</v>
      </c>
      <c r="AU337" s="217" t="s">
        <v>80</v>
      </c>
      <c r="AV337" s="12" t="s">
        <v>160</v>
      </c>
      <c r="AW337" s="12" t="s">
        <v>34</v>
      </c>
      <c r="AX337" s="12" t="s">
        <v>78</v>
      </c>
      <c r="AY337" s="217" t="s">
        <v>153</v>
      </c>
    </row>
    <row r="338" spans="2:65" s="1" customFormat="1" ht="22.5" customHeight="1">
      <c r="B338" s="34"/>
      <c r="C338" s="182" t="s">
        <v>471</v>
      </c>
      <c r="D338" s="182" t="s">
        <v>155</v>
      </c>
      <c r="E338" s="183" t="s">
        <v>472</v>
      </c>
      <c r="F338" s="184" t="s">
        <v>473</v>
      </c>
      <c r="G338" s="185" t="s">
        <v>224</v>
      </c>
      <c r="H338" s="186">
        <v>74.9</v>
      </c>
      <c r="I338" s="187"/>
      <c r="J338" s="188">
        <f>ROUND(I338*H338,2)</f>
        <v>0</v>
      </c>
      <c r="K338" s="184" t="s">
        <v>159</v>
      </c>
      <c r="L338" s="54"/>
      <c r="M338" s="189" t="s">
        <v>19</v>
      </c>
      <c r="N338" s="190" t="s">
        <v>42</v>
      </c>
      <c r="O338" s="35"/>
      <c r="P338" s="191">
        <f>O338*H338</f>
        <v>0</v>
      </c>
      <c r="Q338" s="191">
        <v>0.00945</v>
      </c>
      <c r="R338" s="191">
        <f>Q338*H338</f>
        <v>0.707805</v>
      </c>
      <c r="S338" s="191">
        <v>0</v>
      </c>
      <c r="T338" s="192">
        <f>S338*H338</f>
        <v>0</v>
      </c>
      <c r="AR338" s="17" t="s">
        <v>160</v>
      </c>
      <c r="AT338" s="17" t="s">
        <v>155</v>
      </c>
      <c r="AU338" s="17" t="s">
        <v>80</v>
      </c>
      <c r="AY338" s="17" t="s">
        <v>153</v>
      </c>
      <c r="BE338" s="193">
        <f>IF(N338="základní",J338,0)</f>
        <v>0</v>
      </c>
      <c r="BF338" s="193">
        <f>IF(N338="snížená",J338,0)</f>
        <v>0</v>
      </c>
      <c r="BG338" s="193">
        <f>IF(N338="zákl. přenesená",J338,0)</f>
        <v>0</v>
      </c>
      <c r="BH338" s="193">
        <f>IF(N338="sníž. přenesená",J338,0)</f>
        <v>0</v>
      </c>
      <c r="BI338" s="193">
        <f>IF(N338="nulová",J338,0)</f>
        <v>0</v>
      </c>
      <c r="BJ338" s="17" t="s">
        <v>78</v>
      </c>
      <c r="BK338" s="193">
        <f>ROUND(I338*H338,2)</f>
        <v>0</v>
      </c>
      <c r="BL338" s="17" t="s">
        <v>160</v>
      </c>
      <c r="BM338" s="17" t="s">
        <v>471</v>
      </c>
    </row>
    <row r="339" spans="2:51" s="11" customFormat="1" ht="13.5">
      <c r="B339" s="194"/>
      <c r="C339" s="195"/>
      <c r="D339" s="196" t="s">
        <v>161</v>
      </c>
      <c r="E339" s="197" t="s">
        <v>19</v>
      </c>
      <c r="F339" s="198" t="s">
        <v>447</v>
      </c>
      <c r="G339" s="195"/>
      <c r="H339" s="199">
        <v>37.1</v>
      </c>
      <c r="I339" s="200"/>
      <c r="J339" s="195"/>
      <c r="K339" s="195"/>
      <c r="L339" s="201"/>
      <c r="M339" s="202"/>
      <c r="N339" s="203"/>
      <c r="O339" s="203"/>
      <c r="P339" s="203"/>
      <c r="Q339" s="203"/>
      <c r="R339" s="203"/>
      <c r="S339" s="203"/>
      <c r="T339" s="204"/>
      <c r="AT339" s="205" t="s">
        <v>161</v>
      </c>
      <c r="AU339" s="205" t="s">
        <v>80</v>
      </c>
      <c r="AV339" s="11" t="s">
        <v>80</v>
      </c>
      <c r="AW339" s="11" t="s">
        <v>34</v>
      </c>
      <c r="AX339" s="11" t="s">
        <v>71</v>
      </c>
      <c r="AY339" s="205" t="s">
        <v>153</v>
      </c>
    </row>
    <row r="340" spans="2:51" s="11" customFormat="1" ht="13.5">
      <c r="B340" s="194"/>
      <c r="C340" s="195"/>
      <c r="D340" s="196" t="s">
        <v>161</v>
      </c>
      <c r="E340" s="197" t="s">
        <v>19</v>
      </c>
      <c r="F340" s="198" t="s">
        <v>448</v>
      </c>
      <c r="G340" s="195"/>
      <c r="H340" s="199">
        <v>37.8</v>
      </c>
      <c r="I340" s="200"/>
      <c r="J340" s="195"/>
      <c r="K340" s="195"/>
      <c r="L340" s="201"/>
      <c r="M340" s="202"/>
      <c r="N340" s="203"/>
      <c r="O340" s="203"/>
      <c r="P340" s="203"/>
      <c r="Q340" s="203"/>
      <c r="R340" s="203"/>
      <c r="S340" s="203"/>
      <c r="T340" s="204"/>
      <c r="AT340" s="205" t="s">
        <v>161</v>
      </c>
      <c r="AU340" s="205" t="s">
        <v>80</v>
      </c>
      <c r="AV340" s="11" t="s">
        <v>80</v>
      </c>
      <c r="AW340" s="11" t="s">
        <v>34</v>
      </c>
      <c r="AX340" s="11" t="s">
        <v>71</v>
      </c>
      <c r="AY340" s="205" t="s">
        <v>153</v>
      </c>
    </row>
    <row r="341" spans="2:51" s="12" customFormat="1" ht="13.5">
      <c r="B341" s="206"/>
      <c r="C341" s="207"/>
      <c r="D341" s="208" t="s">
        <v>161</v>
      </c>
      <c r="E341" s="209" t="s">
        <v>19</v>
      </c>
      <c r="F341" s="210" t="s">
        <v>163</v>
      </c>
      <c r="G341" s="207"/>
      <c r="H341" s="211">
        <v>74.9</v>
      </c>
      <c r="I341" s="212"/>
      <c r="J341" s="207"/>
      <c r="K341" s="207"/>
      <c r="L341" s="213"/>
      <c r="M341" s="214"/>
      <c r="N341" s="215"/>
      <c r="O341" s="215"/>
      <c r="P341" s="215"/>
      <c r="Q341" s="215"/>
      <c r="R341" s="215"/>
      <c r="S341" s="215"/>
      <c r="T341" s="216"/>
      <c r="AT341" s="217" t="s">
        <v>161</v>
      </c>
      <c r="AU341" s="217" t="s">
        <v>80</v>
      </c>
      <c r="AV341" s="12" t="s">
        <v>160</v>
      </c>
      <c r="AW341" s="12" t="s">
        <v>34</v>
      </c>
      <c r="AX341" s="12" t="s">
        <v>78</v>
      </c>
      <c r="AY341" s="217" t="s">
        <v>153</v>
      </c>
    </row>
    <row r="342" spans="2:65" s="1" customFormat="1" ht="22.5" customHeight="1">
      <c r="B342" s="34"/>
      <c r="C342" s="182" t="s">
        <v>474</v>
      </c>
      <c r="D342" s="182" t="s">
        <v>155</v>
      </c>
      <c r="E342" s="183" t="s">
        <v>475</v>
      </c>
      <c r="F342" s="184" t="s">
        <v>476</v>
      </c>
      <c r="G342" s="185" t="s">
        <v>224</v>
      </c>
      <c r="H342" s="186">
        <v>32</v>
      </c>
      <c r="I342" s="187"/>
      <c r="J342" s="188">
        <f>ROUND(I342*H342,2)</f>
        <v>0</v>
      </c>
      <c r="K342" s="184" t="s">
        <v>159</v>
      </c>
      <c r="L342" s="54"/>
      <c r="M342" s="189" t="s">
        <v>19</v>
      </c>
      <c r="N342" s="190" t="s">
        <v>42</v>
      </c>
      <c r="O342" s="35"/>
      <c r="P342" s="191">
        <f>O342*H342</f>
        <v>0</v>
      </c>
      <c r="Q342" s="191">
        <v>0.1837</v>
      </c>
      <c r="R342" s="191">
        <f>Q342*H342</f>
        <v>5.8784</v>
      </c>
      <c r="S342" s="191">
        <v>0</v>
      </c>
      <c r="T342" s="192">
        <f>S342*H342</f>
        <v>0</v>
      </c>
      <c r="AR342" s="17" t="s">
        <v>160</v>
      </c>
      <c r="AT342" s="17" t="s">
        <v>155</v>
      </c>
      <c r="AU342" s="17" t="s">
        <v>80</v>
      </c>
      <c r="AY342" s="17" t="s">
        <v>153</v>
      </c>
      <c r="BE342" s="193">
        <f>IF(N342="základní",J342,0)</f>
        <v>0</v>
      </c>
      <c r="BF342" s="193">
        <f>IF(N342="snížená",J342,0)</f>
        <v>0</v>
      </c>
      <c r="BG342" s="193">
        <f>IF(N342="zákl. přenesená",J342,0)</f>
        <v>0</v>
      </c>
      <c r="BH342" s="193">
        <f>IF(N342="sníž. přenesená",J342,0)</f>
        <v>0</v>
      </c>
      <c r="BI342" s="193">
        <f>IF(N342="nulová",J342,0)</f>
        <v>0</v>
      </c>
      <c r="BJ342" s="17" t="s">
        <v>78</v>
      </c>
      <c r="BK342" s="193">
        <f>ROUND(I342*H342,2)</f>
        <v>0</v>
      </c>
      <c r="BL342" s="17" t="s">
        <v>160</v>
      </c>
      <c r="BM342" s="17" t="s">
        <v>474</v>
      </c>
    </row>
    <row r="343" spans="2:65" s="1" customFormat="1" ht="22.5" customHeight="1">
      <c r="B343" s="34"/>
      <c r="C343" s="182" t="s">
        <v>477</v>
      </c>
      <c r="D343" s="182" t="s">
        <v>155</v>
      </c>
      <c r="E343" s="183" t="s">
        <v>478</v>
      </c>
      <c r="F343" s="184" t="s">
        <v>479</v>
      </c>
      <c r="G343" s="185" t="s">
        <v>224</v>
      </c>
      <c r="H343" s="186">
        <v>32</v>
      </c>
      <c r="I343" s="187"/>
      <c r="J343" s="188">
        <f>ROUND(I343*H343,2)</f>
        <v>0</v>
      </c>
      <c r="K343" s="184" t="s">
        <v>159</v>
      </c>
      <c r="L343" s="54"/>
      <c r="M343" s="189" t="s">
        <v>19</v>
      </c>
      <c r="N343" s="190" t="s">
        <v>42</v>
      </c>
      <c r="O343" s="35"/>
      <c r="P343" s="191">
        <f>O343*H343</f>
        <v>0</v>
      </c>
      <c r="Q343" s="191">
        <v>0.283615</v>
      </c>
      <c r="R343" s="191">
        <f>Q343*H343</f>
        <v>9.07568</v>
      </c>
      <c r="S343" s="191">
        <v>0</v>
      </c>
      <c r="T343" s="192">
        <f>S343*H343</f>
        <v>0</v>
      </c>
      <c r="AR343" s="17" t="s">
        <v>160</v>
      </c>
      <c r="AT343" s="17" t="s">
        <v>155</v>
      </c>
      <c r="AU343" s="17" t="s">
        <v>80</v>
      </c>
      <c r="AY343" s="17" t="s">
        <v>153</v>
      </c>
      <c r="BE343" s="193">
        <f>IF(N343="základní",J343,0)</f>
        <v>0</v>
      </c>
      <c r="BF343" s="193">
        <f>IF(N343="snížená",J343,0)</f>
        <v>0</v>
      </c>
      <c r="BG343" s="193">
        <f>IF(N343="zákl. přenesená",J343,0)</f>
        <v>0</v>
      </c>
      <c r="BH343" s="193">
        <f>IF(N343="sníž. přenesená",J343,0)</f>
        <v>0</v>
      </c>
      <c r="BI343" s="193">
        <f>IF(N343="nulová",J343,0)</f>
        <v>0</v>
      </c>
      <c r="BJ343" s="17" t="s">
        <v>78</v>
      </c>
      <c r="BK343" s="193">
        <f>ROUND(I343*H343,2)</f>
        <v>0</v>
      </c>
      <c r="BL343" s="17" t="s">
        <v>160</v>
      </c>
      <c r="BM343" s="17" t="s">
        <v>477</v>
      </c>
    </row>
    <row r="344" spans="2:51" s="11" customFormat="1" ht="13.5">
      <c r="B344" s="194"/>
      <c r="C344" s="195"/>
      <c r="D344" s="196" t="s">
        <v>161</v>
      </c>
      <c r="E344" s="197" t="s">
        <v>19</v>
      </c>
      <c r="F344" s="198" t="s">
        <v>480</v>
      </c>
      <c r="G344" s="195"/>
      <c r="H344" s="199">
        <v>32</v>
      </c>
      <c r="I344" s="200"/>
      <c r="J344" s="195"/>
      <c r="K344" s="195"/>
      <c r="L344" s="201"/>
      <c r="M344" s="202"/>
      <c r="N344" s="203"/>
      <c r="O344" s="203"/>
      <c r="P344" s="203"/>
      <c r="Q344" s="203"/>
      <c r="R344" s="203"/>
      <c r="S344" s="203"/>
      <c r="T344" s="204"/>
      <c r="AT344" s="205" t="s">
        <v>161</v>
      </c>
      <c r="AU344" s="205" t="s">
        <v>80</v>
      </c>
      <c r="AV344" s="11" t="s">
        <v>80</v>
      </c>
      <c r="AW344" s="11" t="s">
        <v>34</v>
      </c>
      <c r="AX344" s="11" t="s">
        <v>71</v>
      </c>
      <c r="AY344" s="205" t="s">
        <v>153</v>
      </c>
    </row>
    <row r="345" spans="2:51" s="12" customFormat="1" ht="13.5">
      <c r="B345" s="206"/>
      <c r="C345" s="207"/>
      <c r="D345" s="208" t="s">
        <v>161</v>
      </c>
      <c r="E345" s="209" t="s">
        <v>19</v>
      </c>
      <c r="F345" s="210" t="s">
        <v>163</v>
      </c>
      <c r="G345" s="207"/>
      <c r="H345" s="211">
        <v>32</v>
      </c>
      <c r="I345" s="212"/>
      <c r="J345" s="207"/>
      <c r="K345" s="207"/>
      <c r="L345" s="213"/>
      <c r="M345" s="214"/>
      <c r="N345" s="215"/>
      <c r="O345" s="215"/>
      <c r="P345" s="215"/>
      <c r="Q345" s="215"/>
      <c r="R345" s="215"/>
      <c r="S345" s="215"/>
      <c r="T345" s="216"/>
      <c r="AT345" s="217" t="s">
        <v>161</v>
      </c>
      <c r="AU345" s="217" t="s">
        <v>80</v>
      </c>
      <c r="AV345" s="12" t="s">
        <v>160</v>
      </c>
      <c r="AW345" s="12" t="s">
        <v>34</v>
      </c>
      <c r="AX345" s="12" t="s">
        <v>78</v>
      </c>
      <c r="AY345" s="217" t="s">
        <v>153</v>
      </c>
    </row>
    <row r="346" spans="2:65" s="1" customFormat="1" ht="22.5" customHeight="1">
      <c r="B346" s="34"/>
      <c r="C346" s="182" t="s">
        <v>481</v>
      </c>
      <c r="D346" s="182" t="s">
        <v>155</v>
      </c>
      <c r="E346" s="183" t="s">
        <v>482</v>
      </c>
      <c r="F346" s="184" t="s">
        <v>483</v>
      </c>
      <c r="G346" s="185" t="s">
        <v>207</v>
      </c>
      <c r="H346" s="186">
        <v>17</v>
      </c>
      <c r="I346" s="187"/>
      <c r="J346" s="188">
        <f aca="true" t="shared" si="0" ref="J346:J351">ROUND(I346*H346,2)</f>
        <v>0</v>
      </c>
      <c r="K346" s="184" t="s">
        <v>159</v>
      </c>
      <c r="L346" s="54"/>
      <c r="M346" s="189" t="s">
        <v>19</v>
      </c>
      <c r="N346" s="190" t="s">
        <v>42</v>
      </c>
      <c r="O346" s="35"/>
      <c r="P346" s="191">
        <f aca="true" t="shared" si="1" ref="P346:P351">O346*H346</f>
        <v>0</v>
      </c>
      <c r="Q346" s="191">
        <v>0.04684</v>
      </c>
      <c r="R346" s="191">
        <f aca="true" t="shared" si="2" ref="R346:R351">Q346*H346</f>
        <v>0.79628</v>
      </c>
      <c r="S346" s="191">
        <v>0</v>
      </c>
      <c r="T346" s="192">
        <f aca="true" t="shared" si="3" ref="T346:T351">S346*H346</f>
        <v>0</v>
      </c>
      <c r="AR346" s="17" t="s">
        <v>160</v>
      </c>
      <c r="AT346" s="17" t="s">
        <v>155</v>
      </c>
      <c r="AU346" s="17" t="s">
        <v>80</v>
      </c>
      <c r="AY346" s="17" t="s">
        <v>153</v>
      </c>
      <c r="BE346" s="193">
        <f aca="true" t="shared" si="4" ref="BE346:BE351">IF(N346="základní",J346,0)</f>
        <v>0</v>
      </c>
      <c r="BF346" s="193">
        <f aca="true" t="shared" si="5" ref="BF346:BF351">IF(N346="snížená",J346,0)</f>
        <v>0</v>
      </c>
      <c r="BG346" s="193">
        <f aca="true" t="shared" si="6" ref="BG346:BG351">IF(N346="zákl. přenesená",J346,0)</f>
        <v>0</v>
      </c>
      <c r="BH346" s="193">
        <f aca="true" t="shared" si="7" ref="BH346:BH351">IF(N346="sníž. přenesená",J346,0)</f>
        <v>0</v>
      </c>
      <c r="BI346" s="193">
        <f aca="true" t="shared" si="8" ref="BI346:BI351">IF(N346="nulová",J346,0)</f>
        <v>0</v>
      </c>
      <c r="BJ346" s="17" t="s">
        <v>78</v>
      </c>
      <c r="BK346" s="193">
        <f aca="true" t="shared" si="9" ref="BK346:BK351">ROUND(I346*H346,2)</f>
        <v>0</v>
      </c>
      <c r="BL346" s="17" t="s">
        <v>160</v>
      </c>
      <c r="BM346" s="17" t="s">
        <v>481</v>
      </c>
    </row>
    <row r="347" spans="2:65" s="1" customFormat="1" ht="31.5" customHeight="1">
      <c r="B347" s="34"/>
      <c r="C347" s="182" t="s">
        <v>484</v>
      </c>
      <c r="D347" s="182" t="s">
        <v>155</v>
      </c>
      <c r="E347" s="183" t="s">
        <v>485</v>
      </c>
      <c r="F347" s="184" t="s">
        <v>486</v>
      </c>
      <c r="G347" s="185" t="s">
        <v>207</v>
      </c>
      <c r="H347" s="186">
        <v>2</v>
      </c>
      <c r="I347" s="187"/>
      <c r="J347" s="188">
        <f t="shared" si="0"/>
        <v>0</v>
      </c>
      <c r="K347" s="184" t="s">
        <v>159</v>
      </c>
      <c r="L347" s="54"/>
      <c r="M347" s="189" t="s">
        <v>19</v>
      </c>
      <c r="N347" s="190" t="s">
        <v>42</v>
      </c>
      <c r="O347" s="35"/>
      <c r="P347" s="191">
        <f t="shared" si="1"/>
        <v>0</v>
      </c>
      <c r="Q347" s="191">
        <v>0.44170337</v>
      </c>
      <c r="R347" s="191">
        <f t="shared" si="2"/>
        <v>0.88340674</v>
      </c>
      <c r="S347" s="191">
        <v>0</v>
      </c>
      <c r="T347" s="192">
        <f t="shared" si="3"/>
        <v>0</v>
      </c>
      <c r="AR347" s="17" t="s">
        <v>160</v>
      </c>
      <c r="AT347" s="17" t="s">
        <v>155</v>
      </c>
      <c r="AU347" s="17" t="s">
        <v>80</v>
      </c>
      <c r="AY347" s="17" t="s">
        <v>153</v>
      </c>
      <c r="BE347" s="193">
        <f t="shared" si="4"/>
        <v>0</v>
      </c>
      <c r="BF347" s="193">
        <f t="shared" si="5"/>
        <v>0</v>
      </c>
      <c r="BG347" s="193">
        <f t="shared" si="6"/>
        <v>0</v>
      </c>
      <c r="BH347" s="193">
        <f t="shared" si="7"/>
        <v>0</v>
      </c>
      <c r="BI347" s="193">
        <f t="shared" si="8"/>
        <v>0</v>
      </c>
      <c r="BJ347" s="17" t="s">
        <v>78</v>
      </c>
      <c r="BK347" s="193">
        <f t="shared" si="9"/>
        <v>0</v>
      </c>
      <c r="BL347" s="17" t="s">
        <v>160</v>
      </c>
      <c r="BM347" s="17" t="s">
        <v>484</v>
      </c>
    </row>
    <row r="348" spans="2:65" s="1" customFormat="1" ht="22.5" customHeight="1">
      <c r="B348" s="34"/>
      <c r="C348" s="229" t="s">
        <v>487</v>
      </c>
      <c r="D348" s="229" t="s">
        <v>184</v>
      </c>
      <c r="E348" s="230" t="s">
        <v>488</v>
      </c>
      <c r="F348" s="231" t="s">
        <v>489</v>
      </c>
      <c r="G348" s="232" t="s">
        <v>207</v>
      </c>
      <c r="H348" s="233">
        <v>1</v>
      </c>
      <c r="I348" s="234"/>
      <c r="J348" s="235">
        <f t="shared" si="0"/>
        <v>0</v>
      </c>
      <c r="K348" s="231" t="s">
        <v>159</v>
      </c>
      <c r="L348" s="236"/>
      <c r="M348" s="237" t="s">
        <v>19</v>
      </c>
      <c r="N348" s="238" t="s">
        <v>42</v>
      </c>
      <c r="O348" s="35"/>
      <c r="P348" s="191">
        <f t="shared" si="1"/>
        <v>0</v>
      </c>
      <c r="Q348" s="191">
        <v>0.0114</v>
      </c>
      <c r="R348" s="191">
        <f t="shared" si="2"/>
        <v>0.0114</v>
      </c>
      <c r="S348" s="191">
        <v>0</v>
      </c>
      <c r="T348" s="192">
        <f t="shared" si="3"/>
        <v>0</v>
      </c>
      <c r="AR348" s="17" t="s">
        <v>188</v>
      </c>
      <c r="AT348" s="17" t="s">
        <v>184</v>
      </c>
      <c r="AU348" s="17" t="s">
        <v>80</v>
      </c>
      <c r="AY348" s="17" t="s">
        <v>153</v>
      </c>
      <c r="BE348" s="193">
        <f t="shared" si="4"/>
        <v>0</v>
      </c>
      <c r="BF348" s="193">
        <f t="shared" si="5"/>
        <v>0</v>
      </c>
      <c r="BG348" s="193">
        <f t="shared" si="6"/>
        <v>0</v>
      </c>
      <c r="BH348" s="193">
        <f t="shared" si="7"/>
        <v>0</v>
      </c>
      <c r="BI348" s="193">
        <f t="shared" si="8"/>
        <v>0</v>
      </c>
      <c r="BJ348" s="17" t="s">
        <v>78</v>
      </c>
      <c r="BK348" s="193">
        <f t="shared" si="9"/>
        <v>0</v>
      </c>
      <c r="BL348" s="17" t="s">
        <v>160</v>
      </c>
      <c r="BM348" s="17" t="s">
        <v>487</v>
      </c>
    </row>
    <row r="349" spans="2:65" s="1" customFormat="1" ht="22.5" customHeight="1">
      <c r="B349" s="34"/>
      <c r="C349" s="229" t="s">
        <v>490</v>
      </c>
      <c r="D349" s="229" t="s">
        <v>184</v>
      </c>
      <c r="E349" s="230" t="s">
        <v>491</v>
      </c>
      <c r="F349" s="231" t="s">
        <v>492</v>
      </c>
      <c r="G349" s="232" t="s">
        <v>207</v>
      </c>
      <c r="H349" s="233">
        <v>10</v>
      </c>
      <c r="I349" s="234"/>
      <c r="J349" s="235">
        <f t="shared" si="0"/>
        <v>0</v>
      </c>
      <c r="K349" s="231" t="s">
        <v>159</v>
      </c>
      <c r="L349" s="236"/>
      <c r="M349" s="237" t="s">
        <v>19</v>
      </c>
      <c r="N349" s="238" t="s">
        <v>42</v>
      </c>
      <c r="O349" s="35"/>
      <c r="P349" s="191">
        <f t="shared" si="1"/>
        <v>0</v>
      </c>
      <c r="Q349" s="191">
        <v>0.0112</v>
      </c>
      <c r="R349" s="191">
        <f t="shared" si="2"/>
        <v>0.112</v>
      </c>
      <c r="S349" s="191">
        <v>0</v>
      </c>
      <c r="T349" s="192">
        <f t="shared" si="3"/>
        <v>0</v>
      </c>
      <c r="AR349" s="17" t="s">
        <v>188</v>
      </c>
      <c r="AT349" s="17" t="s">
        <v>184</v>
      </c>
      <c r="AU349" s="17" t="s">
        <v>80</v>
      </c>
      <c r="AY349" s="17" t="s">
        <v>153</v>
      </c>
      <c r="BE349" s="193">
        <f t="shared" si="4"/>
        <v>0</v>
      </c>
      <c r="BF349" s="193">
        <f t="shared" si="5"/>
        <v>0</v>
      </c>
      <c r="BG349" s="193">
        <f t="shared" si="6"/>
        <v>0</v>
      </c>
      <c r="BH349" s="193">
        <f t="shared" si="7"/>
        <v>0</v>
      </c>
      <c r="BI349" s="193">
        <f t="shared" si="8"/>
        <v>0</v>
      </c>
      <c r="BJ349" s="17" t="s">
        <v>78</v>
      </c>
      <c r="BK349" s="193">
        <f t="shared" si="9"/>
        <v>0</v>
      </c>
      <c r="BL349" s="17" t="s">
        <v>160</v>
      </c>
      <c r="BM349" s="17" t="s">
        <v>490</v>
      </c>
    </row>
    <row r="350" spans="2:65" s="1" customFormat="1" ht="22.5" customHeight="1">
      <c r="B350" s="34"/>
      <c r="C350" s="229" t="s">
        <v>493</v>
      </c>
      <c r="D350" s="229" t="s">
        <v>184</v>
      </c>
      <c r="E350" s="230" t="s">
        <v>494</v>
      </c>
      <c r="F350" s="231" t="s">
        <v>495</v>
      </c>
      <c r="G350" s="232" t="s">
        <v>207</v>
      </c>
      <c r="H350" s="233">
        <v>12</v>
      </c>
      <c r="I350" s="234"/>
      <c r="J350" s="235">
        <f t="shared" si="0"/>
        <v>0</v>
      </c>
      <c r="K350" s="231" t="s">
        <v>159</v>
      </c>
      <c r="L350" s="236"/>
      <c r="M350" s="237" t="s">
        <v>19</v>
      </c>
      <c r="N350" s="238" t="s">
        <v>42</v>
      </c>
      <c r="O350" s="35"/>
      <c r="P350" s="191">
        <f t="shared" si="1"/>
        <v>0</v>
      </c>
      <c r="Q350" s="191">
        <v>0.011</v>
      </c>
      <c r="R350" s="191">
        <f t="shared" si="2"/>
        <v>0.132</v>
      </c>
      <c r="S350" s="191">
        <v>0</v>
      </c>
      <c r="T350" s="192">
        <f t="shared" si="3"/>
        <v>0</v>
      </c>
      <c r="AR350" s="17" t="s">
        <v>188</v>
      </c>
      <c r="AT350" s="17" t="s">
        <v>184</v>
      </c>
      <c r="AU350" s="17" t="s">
        <v>80</v>
      </c>
      <c r="AY350" s="17" t="s">
        <v>153</v>
      </c>
      <c r="BE350" s="193">
        <f t="shared" si="4"/>
        <v>0</v>
      </c>
      <c r="BF350" s="193">
        <f t="shared" si="5"/>
        <v>0</v>
      </c>
      <c r="BG350" s="193">
        <f t="shared" si="6"/>
        <v>0</v>
      </c>
      <c r="BH350" s="193">
        <f t="shared" si="7"/>
        <v>0</v>
      </c>
      <c r="BI350" s="193">
        <f t="shared" si="8"/>
        <v>0</v>
      </c>
      <c r="BJ350" s="17" t="s">
        <v>78</v>
      </c>
      <c r="BK350" s="193">
        <f t="shared" si="9"/>
        <v>0</v>
      </c>
      <c r="BL350" s="17" t="s">
        <v>160</v>
      </c>
      <c r="BM350" s="17" t="s">
        <v>493</v>
      </c>
    </row>
    <row r="351" spans="2:65" s="1" customFormat="1" ht="22.5" customHeight="1">
      <c r="B351" s="34"/>
      <c r="C351" s="182" t="s">
        <v>496</v>
      </c>
      <c r="D351" s="182" t="s">
        <v>155</v>
      </c>
      <c r="E351" s="183" t="s">
        <v>497</v>
      </c>
      <c r="F351" s="184" t="s">
        <v>498</v>
      </c>
      <c r="G351" s="185" t="s">
        <v>224</v>
      </c>
      <c r="H351" s="186">
        <v>52.224</v>
      </c>
      <c r="I351" s="187"/>
      <c r="J351" s="188">
        <f t="shared" si="0"/>
        <v>0</v>
      </c>
      <c r="K351" s="184" t="s">
        <v>159</v>
      </c>
      <c r="L351" s="54"/>
      <c r="M351" s="189" t="s">
        <v>19</v>
      </c>
      <c r="N351" s="190" t="s">
        <v>42</v>
      </c>
      <c r="O351" s="35"/>
      <c r="P351" s="191">
        <f t="shared" si="1"/>
        <v>0</v>
      </c>
      <c r="Q351" s="191">
        <v>0.000404</v>
      </c>
      <c r="R351" s="191">
        <f t="shared" si="2"/>
        <v>0.021098495999999998</v>
      </c>
      <c r="S351" s="191">
        <v>0</v>
      </c>
      <c r="T351" s="192">
        <f t="shared" si="3"/>
        <v>0</v>
      </c>
      <c r="AR351" s="17" t="s">
        <v>160</v>
      </c>
      <c r="AT351" s="17" t="s">
        <v>155</v>
      </c>
      <c r="AU351" s="17" t="s">
        <v>80</v>
      </c>
      <c r="AY351" s="17" t="s">
        <v>153</v>
      </c>
      <c r="BE351" s="193">
        <f t="shared" si="4"/>
        <v>0</v>
      </c>
      <c r="BF351" s="193">
        <f t="shared" si="5"/>
        <v>0</v>
      </c>
      <c r="BG351" s="193">
        <f t="shared" si="6"/>
        <v>0</v>
      </c>
      <c r="BH351" s="193">
        <f t="shared" si="7"/>
        <v>0</v>
      </c>
      <c r="BI351" s="193">
        <f t="shared" si="8"/>
        <v>0</v>
      </c>
      <c r="BJ351" s="17" t="s">
        <v>78</v>
      </c>
      <c r="BK351" s="193">
        <f t="shared" si="9"/>
        <v>0</v>
      </c>
      <c r="BL351" s="17" t="s">
        <v>160</v>
      </c>
      <c r="BM351" s="17" t="s">
        <v>499</v>
      </c>
    </row>
    <row r="352" spans="2:51" s="11" customFormat="1" ht="13.5">
      <c r="B352" s="194"/>
      <c r="C352" s="195"/>
      <c r="D352" s="196" t="s">
        <v>161</v>
      </c>
      <c r="E352" s="197" t="s">
        <v>19</v>
      </c>
      <c r="F352" s="198" t="s">
        <v>334</v>
      </c>
      <c r="G352" s="195"/>
      <c r="H352" s="199">
        <v>40.96</v>
      </c>
      <c r="I352" s="200"/>
      <c r="J352" s="195"/>
      <c r="K352" s="195"/>
      <c r="L352" s="201"/>
      <c r="M352" s="202"/>
      <c r="N352" s="203"/>
      <c r="O352" s="203"/>
      <c r="P352" s="203"/>
      <c r="Q352" s="203"/>
      <c r="R352" s="203"/>
      <c r="S352" s="203"/>
      <c r="T352" s="204"/>
      <c r="AT352" s="205" t="s">
        <v>161</v>
      </c>
      <c r="AU352" s="205" t="s">
        <v>80</v>
      </c>
      <c r="AV352" s="11" t="s">
        <v>80</v>
      </c>
      <c r="AW352" s="11" t="s">
        <v>34</v>
      </c>
      <c r="AX352" s="11" t="s">
        <v>71</v>
      </c>
      <c r="AY352" s="205" t="s">
        <v>153</v>
      </c>
    </row>
    <row r="353" spans="2:51" s="11" customFormat="1" ht="13.5">
      <c r="B353" s="194"/>
      <c r="C353" s="195"/>
      <c r="D353" s="196" t="s">
        <v>161</v>
      </c>
      <c r="E353" s="197" t="s">
        <v>19</v>
      </c>
      <c r="F353" s="198" t="s">
        <v>335</v>
      </c>
      <c r="G353" s="195"/>
      <c r="H353" s="199">
        <v>15.04</v>
      </c>
      <c r="I353" s="200"/>
      <c r="J353" s="195"/>
      <c r="K353" s="195"/>
      <c r="L353" s="201"/>
      <c r="M353" s="202"/>
      <c r="N353" s="203"/>
      <c r="O353" s="203"/>
      <c r="P353" s="203"/>
      <c r="Q353" s="203"/>
      <c r="R353" s="203"/>
      <c r="S353" s="203"/>
      <c r="T353" s="204"/>
      <c r="AT353" s="205" t="s">
        <v>161</v>
      </c>
      <c r="AU353" s="205" t="s">
        <v>80</v>
      </c>
      <c r="AV353" s="11" t="s">
        <v>80</v>
      </c>
      <c r="AW353" s="11" t="s">
        <v>34</v>
      </c>
      <c r="AX353" s="11" t="s">
        <v>71</v>
      </c>
      <c r="AY353" s="205" t="s">
        <v>153</v>
      </c>
    </row>
    <row r="354" spans="2:51" s="11" customFormat="1" ht="13.5">
      <c r="B354" s="194"/>
      <c r="C354" s="195"/>
      <c r="D354" s="196" t="s">
        <v>161</v>
      </c>
      <c r="E354" s="197" t="s">
        <v>19</v>
      </c>
      <c r="F354" s="198" t="s">
        <v>336</v>
      </c>
      <c r="G354" s="195"/>
      <c r="H354" s="199">
        <v>-2.496</v>
      </c>
      <c r="I354" s="200"/>
      <c r="J354" s="195"/>
      <c r="K354" s="195"/>
      <c r="L354" s="201"/>
      <c r="M354" s="202"/>
      <c r="N354" s="203"/>
      <c r="O354" s="203"/>
      <c r="P354" s="203"/>
      <c r="Q354" s="203"/>
      <c r="R354" s="203"/>
      <c r="S354" s="203"/>
      <c r="T354" s="204"/>
      <c r="AT354" s="205" t="s">
        <v>161</v>
      </c>
      <c r="AU354" s="205" t="s">
        <v>80</v>
      </c>
      <c r="AV354" s="11" t="s">
        <v>80</v>
      </c>
      <c r="AW354" s="11" t="s">
        <v>34</v>
      </c>
      <c r="AX354" s="11" t="s">
        <v>71</v>
      </c>
      <c r="AY354" s="205" t="s">
        <v>153</v>
      </c>
    </row>
    <row r="355" spans="2:51" s="11" customFormat="1" ht="13.5">
      <c r="B355" s="194"/>
      <c r="C355" s="195"/>
      <c r="D355" s="196" t="s">
        <v>161</v>
      </c>
      <c r="E355" s="197" t="s">
        <v>19</v>
      </c>
      <c r="F355" s="198" t="s">
        <v>337</v>
      </c>
      <c r="G355" s="195"/>
      <c r="H355" s="199">
        <v>-1.28</v>
      </c>
      <c r="I355" s="200"/>
      <c r="J355" s="195"/>
      <c r="K355" s="195"/>
      <c r="L355" s="201"/>
      <c r="M355" s="202"/>
      <c r="N355" s="203"/>
      <c r="O355" s="203"/>
      <c r="P355" s="203"/>
      <c r="Q355" s="203"/>
      <c r="R355" s="203"/>
      <c r="S355" s="203"/>
      <c r="T355" s="204"/>
      <c r="AT355" s="205" t="s">
        <v>161</v>
      </c>
      <c r="AU355" s="205" t="s">
        <v>80</v>
      </c>
      <c r="AV355" s="11" t="s">
        <v>80</v>
      </c>
      <c r="AW355" s="11" t="s">
        <v>34</v>
      </c>
      <c r="AX355" s="11" t="s">
        <v>71</v>
      </c>
      <c r="AY355" s="205" t="s">
        <v>153</v>
      </c>
    </row>
    <row r="356" spans="2:51" s="12" customFormat="1" ht="13.5">
      <c r="B356" s="206"/>
      <c r="C356" s="207"/>
      <c r="D356" s="208" t="s">
        <v>161</v>
      </c>
      <c r="E356" s="209" t="s">
        <v>19</v>
      </c>
      <c r="F356" s="210" t="s">
        <v>163</v>
      </c>
      <c r="G356" s="207"/>
      <c r="H356" s="211">
        <v>52.224</v>
      </c>
      <c r="I356" s="212"/>
      <c r="J356" s="207"/>
      <c r="K356" s="207"/>
      <c r="L356" s="213"/>
      <c r="M356" s="214"/>
      <c r="N356" s="215"/>
      <c r="O356" s="215"/>
      <c r="P356" s="215"/>
      <c r="Q356" s="215"/>
      <c r="R356" s="215"/>
      <c r="S356" s="215"/>
      <c r="T356" s="216"/>
      <c r="AT356" s="217" t="s">
        <v>161</v>
      </c>
      <c r="AU356" s="217" t="s">
        <v>80</v>
      </c>
      <c r="AV356" s="12" t="s">
        <v>160</v>
      </c>
      <c r="AW356" s="12" t="s">
        <v>34</v>
      </c>
      <c r="AX356" s="12" t="s">
        <v>78</v>
      </c>
      <c r="AY356" s="217" t="s">
        <v>153</v>
      </c>
    </row>
    <row r="357" spans="2:65" s="1" customFormat="1" ht="31.5" customHeight="1">
      <c r="B357" s="34"/>
      <c r="C357" s="182" t="s">
        <v>500</v>
      </c>
      <c r="D357" s="182" t="s">
        <v>155</v>
      </c>
      <c r="E357" s="183" t="s">
        <v>501</v>
      </c>
      <c r="F357" s="184" t="s">
        <v>502</v>
      </c>
      <c r="G357" s="185" t="s">
        <v>246</v>
      </c>
      <c r="H357" s="186">
        <v>32.2</v>
      </c>
      <c r="I357" s="187"/>
      <c r="J357" s="188">
        <f>ROUND(I357*H357,2)</f>
        <v>0</v>
      </c>
      <c r="K357" s="184" t="s">
        <v>159</v>
      </c>
      <c r="L357" s="54"/>
      <c r="M357" s="189" t="s">
        <v>19</v>
      </c>
      <c r="N357" s="190" t="s">
        <v>42</v>
      </c>
      <c r="O357" s="35"/>
      <c r="P357" s="191">
        <f>O357*H357</f>
        <v>0</v>
      </c>
      <c r="Q357" s="191">
        <v>0.00083528</v>
      </c>
      <c r="R357" s="191">
        <f>Q357*H357</f>
        <v>0.026896016000000002</v>
      </c>
      <c r="S357" s="191">
        <v>4E-05</v>
      </c>
      <c r="T357" s="192">
        <f>S357*H357</f>
        <v>0.0012880000000000003</v>
      </c>
      <c r="AR357" s="17" t="s">
        <v>160</v>
      </c>
      <c r="AT357" s="17" t="s">
        <v>155</v>
      </c>
      <c r="AU357" s="17" t="s">
        <v>80</v>
      </c>
      <c r="AY357" s="17" t="s">
        <v>153</v>
      </c>
      <c r="BE357" s="193">
        <f>IF(N357="základní",J357,0)</f>
        <v>0</v>
      </c>
      <c r="BF357" s="193">
        <f>IF(N357="snížená",J357,0)</f>
        <v>0</v>
      </c>
      <c r="BG357" s="193">
        <f>IF(N357="zákl. přenesená",J357,0)</f>
        <v>0</v>
      </c>
      <c r="BH357" s="193">
        <f>IF(N357="sníž. přenesená",J357,0)</f>
        <v>0</v>
      </c>
      <c r="BI357" s="193">
        <f>IF(N357="nulová",J357,0)</f>
        <v>0</v>
      </c>
      <c r="BJ357" s="17" t="s">
        <v>78</v>
      </c>
      <c r="BK357" s="193">
        <f>ROUND(I357*H357,2)</f>
        <v>0</v>
      </c>
      <c r="BL357" s="17" t="s">
        <v>160</v>
      </c>
      <c r="BM357" s="17" t="s">
        <v>503</v>
      </c>
    </row>
    <row r="358" spans="2:51" s="11" customFormat="1" ht="13.5">
      <c r="B358" s="194"/>
      <c r="C358" s="195"/>
      <c r="D358" s="196" t="s">
        <v>161</v>
      </c>
      <c r="E358" s="197" t="s">
        <v>19</v>
      </c>
      <c r="F358" s="198" t="s">
        <v>504</v>
      </c>
      <c r="G358" s="195"/>
      <c r="H358" s="199">
        <v>25.6</v>
      </c>
      <c r="I358" s="200"/>
      <c r="J358" s="195"/>
      <c r="K358" s="195"/>
      <c r="L358" s="201"/>
      <c r="M358" s="202"/>
      <c r="N358" s="203"/>
      <c r="O358" s="203"/>
      <c r="P358" s="203"/>
      <c r="Q358" s="203"/>
      <c r="R358" s="203"/>
      <c r="S358" s="203"/>
      <c r="T358" s="204"/>
      <c r="AT358" s="205" t="s">
        <v>161</v>
      </c>
      <c r="AU358" s="205" t="s">
        <v>80</v>
      </c>
      <c r="AV358" s="11" t="s">
        <v>80</v>
      </c>
      <c r="AW358" s="11" t="s">
        <v>34</v>
      </c>
      <c r="AX358" s="11" t="s">
        <v>71</v>
      </c>
      <c r="AY358" s="205" t="s">
        <v>153</v>
      </c>
    </row>
    <row r="359" spans="2:51" s="11" customFormat="1" ht="13.5">
      <c r="B359" s="194"/>
      <c r="C359" s="195"/>
      <c r="D359" s="196" t="s">
        <v>161</v>
      </c>
      <c r="E359" s="197" t="s">
        <v>19</v>
      </c>
      <c r="F359" s="198" t="s">
        <v>505</v>
      </c>
      <c r="G359" s="195"/>
      <c r="H359" s="199">
        <v>5.1</v>
      </c>
      <c r="I359" s="200"/>
      <c r="J359" s="195"/>
      <c r="K359" s="195"/>
      <c r="L359" s="201"/>
      <c r="M359" s="202"/>
      <c r="N359" s="203"/>
      <c r="O359" s="203"/>
      <c r="P359" s="203"/>
      <c r="Q359" s="203"/>
      <c r="R359" s="203"/>
      <c r="S359" s="203"/>
      <c r="T359" s="204"/>
      <c r="AT359" s="205" t="s">
        <v>161</v>
      </c>
      <c r="AU359" s="205" t="s">
        <v>80</v>
      </c>
      <c r="AV359" s="11" t="s">
        <v>80</v>
      </c>
      <c r="AW359" s="11" t="s">
        <v>34</v>
      </c>
      <c r="AX359" s="11" t="s">
        <v>71</v>
      </c>
      <c r="AY359" s="205" t="s">
        <v>153</v>
      </c>
    </row>
    <row r="360" spans="2:51" s="11" customFormat="1" ht="13.5">
      <c r="B360" s="194"/>
      <c r="C360" s="195"/>
      <c r="D360" s="196" t="s">
        <v>161</v>
      </c>
      <c r="E360" s="197" t="s">
        <v>19</v>
      </c>
      <c r="F360" s="198" t="s">
        <v>506</v>
      </c>
      <c r="G360" s="195"/>
      <c r="H360" s="199">
        <v>1.5</v>
      </c>
      <c r="I360" s="200"/>
      <c r="J360" s="195"/>
      <c r="K360" s="195"/>
      <c r="L360" s="201"/>
      <c r="M360" s="202"/>
      <c r="N360" s="203"/>
      <c r="O360" s="203"/>
      <c r="P360" s="203"/>
      <c r="Q360" s="203"/>
      <c r="R360" s="203"/>
      <c r="S360" s="203"/>
      <c r="T360" s="204"/>
      <c r="AT360" s="205" t="s">
        <v>161</v>
      </c>
      <c r="AU360" s="205" t="s">
        <v>80</v>
      </c>
      <c r="AV360" s="11" t="s">
        <v>80</v>
      </c>
      <c r="AW360" s="11" t="s">
        <v>34</v>
      </c>
      <c r="AX360" s="11" t="s">
        <v>71</v>
      </c>
      <c r="AY360" s="205" t="s">
        <v>153</v>
      </c>
    </row>
    <row r="361" spans="2:51" s="12" customFormat="1" ht="13.5">
      <c r="B361" s="206"/>
      <c r="C361" s="207"/>
      <c r="D361" s="208" t="s">
        <v>161</v>
      </c>
      <c r="E361" s="209" t="s">
        <v>19</v>
      </c>
      <c r="F361" s="210" t="s">
        <v>163</v>
      </c>
      <c r="G361" s="207"/>
      <c r="H361" s="211">
        <v>32.2</v>
      </c>
      <c r="I361" s="212"/>
      <c r="J361" s="207"/>
      <c r="K361" s="207"/>
      <c r="L361" s="213"/>
      <c r="M361" s="214"/>
      <c r="N361" s="215"/>
      <c r="O361" s="215"/>
      <c r="P361" s="215"/>
      <c r="Q361" s="215"/>
      <c r="R361" s="215"/>
      <c r="S361" s="215"/>
      <c r="T361" s="216"/>
      <c r="AT361" s="217" t="s">
        <v>161</v>
      </c>
      <c r="AU361" s="217" t="s">
        <v>80</v>
      </c>
      <c r="AV361" s="12" t="s">
        <v>160</v>
      </c>
      <c r="AW361" s="12" t="s">
        <v>34</v>
      </c>
      <c r="AX361" s="12" t="s">
        <v>78</v>
      </c>
      <c r="AY361" s="217" t="s">
        <v>153</v>
      </c>
    </row>
    <row r="362" spans="2:65" s="1" customFormat="1" ht="22.5" customHeight="1">
      <c r="B362" s="34"/>
      <c r="C362" s="182" t="s">
        <v>507</v>
      </c>
      <c r="D362" s="182" t="s">
        <v>155</v>
      </c>
      <c r="E362" s="183" t="s">
        <v>508</v>
      </c>
      <c r="F362" s="184" t="s">
        <v>509</v>
      </c>
      <c r="G362" s="185" t="s">
        <v>224</v>
      </c>
      <c r="H362" s="186">
        <v>6.65</v>
      </c>
      <c r="I362" s="187"/>
      <c r="J362" s="188">
        <f>ROUND(I362*H362,2)</f>
        <v>0</v>
      </c>
      <c r="K362" s="184" t="s">
        <v>159</v>
      </c>
      <c r="L362" s="54"/>
      <c r="M362" s="189" t="s">
        <v>19</v>
      </c>
      <c r="N362" s="190" t="s">
        <v>42</v>
      </c>
      <c r="O362" s="35"/>
      <c r="P362" s="191">
        <f>O362*H362</f>
        <v>0</v>
      </c>
      <c r="Q362" s="191">
        <v>0.019425</v>
      </c>
      <c r="R362" s="191">
        <f>Q362*H362</f>
        <v>0.12917625000000002</v>
      </c>
      <c r="S362" s="191">
        <v>0</v>
      </c>
      <c r="T362" s="192">
        <f>S362*H362</f>
        <v>0</v>
      </c>
      <c r="AR362" s="17" t="s">
        <v>160</v>
      </c>
      <c r="AT362" s="17" t="s">
        <v>155</v>
      </c>
      <c r="AU362" s="17" t="s">
        <v>80</v>
      </c>
      <c r="AY362" s="17" t="s">
        <v>153</v>
      </c>
      <c r="BE362" s="193">
        <f>IF(N362="základní",J362,0)</f>
        <v>0</v>
      </c>
      <c r="BF362" s="193">
        <f>IF(N362="snížená",J362,0)</f>
        <v>0</v>
      </c>
      <c r="BG362" s="193">
        <f>IF(N362="zákl. přenesená",J362,0)</f>
        <v>0</v>
      </c>
      <c r="BH362" s="193">
        <f>IF(N362="sníž. přenesená",J362,0)</f>
        <v>0</v>
      </c>
      <c r="BI362" s="193">
        <f>IF(N362="nulová",J362,0)</f>
        <v>0</v>
      </c>
      <c r="BJ362" s="17" t="s">
        <v>78</v>
      </c>
      <c r="BK362" s="193">
        <f>ROUND(I362*H362,2)</f>
        <v>0</v>
      </c>
      <c r="BL362" s="17" t="s">
        <v>160</v>
      </c>
      <c r="BM362" s="17" t="s">
        <v>510</v>
      </c>
    </row>
    <row r="363" spans="2:51" s="11" customFormat="1" ht="13.5">
      <c r="B363" s="194"/>
      <c r="C363" s="195"/>
      <c r="D363" s="196" t="s">
        <v>161</v>
      </c>
      <c r="E363" s="197" t="s">
        <v>19</v>
      </c>
      <c r="F363" s="198" t="s">
        <v>511</v>
      </c>
      <c r="G363" s="195"/>
      <c r="H363" s="199">
        <v>6.65</v>
      </c>
      <c r="I363" s="200"/>
      <c r="J363" s="195"/>
      <c r="K363" s="195"/>
      <c r="L363" s="201"/>
      <c r="M363" s="202"/>
      <c r="N363" s="203"/>
      <c r="O363" s="203"/>
      <c r="P363" s="203"/>
      <c r="Q363" s="203"/>
      <c r="R363" s="203"/>
      <c r="S363" s="203"/>
      <c r="T363" s="204"/>
      <c r="AT363" s="205" t="s">
        <v>161</v>
      </c>
      <c r="AU363" s="205" t="s">
        <v>80</v>
      </c>
      <c r="AV363" s="11" t="s">
        <v>80</v>
      </c>
      <c r="AW363" s="11" t="s">
        <v>34</v>
      </c>
      <c r="AX363" s="11" t="s">
        <v>71</v>
      </c>
      <c r="AY363" s="205" t="s">
        <v>153</v>
      </c>
    </row>
    <row r="364" spans="2:51" s="12" customFormat="1" ht="13.5">
      <c r="B364" s="206"/>
      <c r="C364" s="207"/>
      <c r="D364" s="208" t="s">
        <v>161</v>
      </c>
      <c r="E364" s="209" t="s">
        <v>19</v>
      </c>
      <c r="F364" s="210" t="s">
        <v>163</v>
      </c>
      <c r="G364" s="207"/>
      <c r="H364" s="211">
        <v>6.65</v>
      </c>
      <c r="I364" s="212"/>
      <c r="J364" s="207"/>
      <c r="K364" s="207"/>
      <c r="L364" s="213"/>
      <c r="M364" s="214"/>
      <c r="N364" s="215"/>
      <c r="O364" s="215"/>
      <c r="P364" s="215"/>
      <c r="Q364" s="215"/>
      <c r="R364" s="215"/>
      <c r="S364" s="215"/>
      <c r="T364" s="216"/>
      <c r="AT364" s="217" t="s">
        <v>161</v>
      </c>
      <c r="AU364" s="217" t="s">
        <v>80</v>
      </c>
      <c r="AV364" s="12" t="s">
        <v>160</v>
      </c>
      <c r="AW364" s="12" t="s">
        <v>34</v>
      </c>
      <c r="AX364" s="12" t="s">
        <v>78</v>
      </c>
      <c r="AY364" s="217" t="s">
        <v>153</v>
      </c>
    </row>
    <row r="365" spans="2:65" s="1" customFormat="1" ht="22.5" customHeight="1">
      <c r="B365" s="34"/>
      <c r="C365" s="182" t="s">
        <v>512</v>
      </c>
      <c r="D365" s="182" t="s">
        <v>155</v>
      </c>
      <c r="E365" s="183" t="s">
        <v>513</v>
      </c>
      <c r="F365" s="184" t="s">
        <v>514</v>
      </c>
      <c r="G365" s="185" t="s">
        <v>246</v>
      </c>
      <c r="H365" s="186">
        <v>34</v>
      </c>
      <c r="I365" s="187"/>
      <c r="J365" s="188">
        <f>ROUND(I365*H365,2)</f>
        <v>0</v>
      </c>
      <c r="K365" s="184" t="s">
        <v>159</v>
      </c>
      <c r="L365" s="54"/>
      <c r="M365" s="189" t="s">
        <v>19</v>
      </c>
      <c r="N365" s="190" t="s">
        <v>42</v>
      </c>
      <c r="O365" s="35"/>
      <c r="P365" s="191">
        <f>O365*H365</f>
        <v>0</v>
      </c>
      <c r="Q365" s="191">
        <v>0.00020375</v>
      </c>
      <c r="R365" s="191">
        <f>Q365*H365</f>
        <v>0.0069275</v>
      </c>
      <c r="S365" s="191">
        <v>0</v>
      </c>
      <c r="T365" s="192">
        <f>S365*H365</f>
        <v>0</v>
      </c>
      <c r="AR365" s="17" t="s">
        <v>160</v>
      </c>
      <c r="AT365" s="17" t="s">
        <v>155</v>
      </c>
      <c r="AU365" s="17" t="s">
        <v>80</v>
      </c>
      <c r="AY365" s="17" t="s">
        <v>153</v>
      </c>
      <c r="BE365" s="193">
        <f>IF(N365="základní",J365,0)</f>
        <v>0</v>
      </c>
      <c r="BF365" s="193">
        <f>IF(N365="snížená",J365,0)</f>
        <v>0</v>
      </c>
      <c r="BG365" s="193">
        <f>IF(N365="zákl. přenesená",J365,0)</f>
        <v>0</v>
      </c>
      <c r="BH365" s="193">
        <f>IF(N365="sníž. přenesená",J365,0)</f>
        <v>0</v>
      </c>
      <c r="BI365" s="193">
        <f>IF(N365="nulová",J365,0)</f>
        <v>0</v>
      </c>
      <c r="BJ365" s="17" t="s">
        <v>78</v>
      </c>
      <c r="BK365" s="193">
        <f>ROUND(I365*H365,2)</f>
        <v>0</v>
      </c>
      <c r="BL365" s="17" t="s">
        <v>160</v>
      </c>
      <c r="BM365" s="17" t="s">
        <v>515</v>
      </c>
    </row>
    <row r="366" spans="2:65" s="1" customFormat="1" ht="31.5" customHeight="1">
      <c r="B366" s="34"/>
      <c r="C366" s="182" t="s">
        <v>516</v>
      </c>
      <c r="D366" s="182" t="s">
        <v>155</v>
      </c>
      <c r="E366" s="183" t="s">
        <v>517</v>
      </c>
      <c r="F366" s="184" t="s">
        <v>518</v>
      </c>
      <c r="G366" s="185" t="s">
        <v>224</v>
      </c>
      <c r="H366" s="186">
        <v>33.25</v>
      </c>
      <c r="I366" s="187"/>
      <c r="J366" s="188">
        <f>ROUND(I366*H366,2)</f>
        <v>0</v>
      </c>
      <c r="K366" s="184" t="s">
        <v>159</v>
      </c>
      <c r="L366" s="54"/>
      <c r="M366" s="189" t="s">
        <v>19</v>
      </c>
      <c r="N366" s="190" t="s">
        <v>42</v>
      </c>
      <c r="O366" s="35"/>
      <c r="P366" s="191">
        <f>O366*H366</f>
        <v>0</v>
      </c>
      <c r="Q366" s="191">
        <v>0.03885</v>
      </c>
      <c r="R366" s="191">
        <f>Q366*H366</f>
        <v>1.2917625000000001</v>
      </c>
      <c r="S366" s="191">
        <v>0</v>
      </c>
      <c r="T366" s="192">
        <f>S366*H366</f>
        <v>0</v>
      </c>
      <c r="AR366" s="17" t="s">
        <v>160</v>
      </c>
      <c r="AT366" s="17" t="s">
        <v>155</v>
      </c>
      <c r="AU366" s="17" t="s">
        <v>80</v>
      </c>
      <c r="AY366" s="17" t="s">
        <v>153</v>
      </c>
      <c r="BE366" s="193">
        <f>IF(N366="základní",J366,0)</f>
        <v>0</v>
      </c>
      <c r="BF366" s="193">
        <f>IF(N366="snížená",J366,0)</f>
        <v>0</v>
      </c>
      <c r="BG366" s="193">
        <f>IF(N366="zákl. přenesená",J366,0)</f>
        <v>0</v>
      </c>
      <c r="BH366" s="193">
        <f>IF(N366="sníž. přenesená",J366,0)</f>
        <v>0</v>
      </c>
      <c r="BI366" s="193">
        <f>IF(N366="nulová",J366,0)</f>
        <v>0</v>
      </c>
      <c r="BJ366" s="17" t="s">
        <v>78</v>
      </c>
      <c r="BK366" s="193">
        <f>ROUND(I366*H366,2)</f>
        <v>0</v>
      </c>
      <c r="BL366" s="17" t="s">
        <v>160</v>
      </c>
      <c r="BM366" s="17" t="s">
        <v>519</v>
      </c>
    </row>
    <row r="367" spans="2:51" s="11" customFormat="1" ht="13.5">
      <c r="B367" s="194"/>
      <c r="C367" s="195"/>
      <c r="D367" s="196" t="s">
        <v>161</v>
      </c>
      <c r="E367" s="197" t="s">
        <v>19</v>
      </c>
      <c r="F367" s="198" t="s">
        <v>520</v>
      </c>
      <c r="G367" s="195"/>
      <c r="H367" s="199">
        <v>33.25</v>
      </c>
      <c r="I367" s="200"/>
      <c r="J367" s="195"/>
      <c r="K367" s="195"/>
      <c r="L367" s="201"/>
      <c r="M367" s="202"/>
      <c r="N367" s="203"/>
      <c r="O367" s="203"/>
      <c r="P367" s="203"/>
      <c r="Q367" s="203"/>
      <c r="R367" s="203"/>
      <c r="S367" s="203"/>
      <c r="T367" s="204"/>
      <c r="AT367" s="205" t="s">
        <v>161</v>
      </c>
      <c r="AU367" s="205" t="s">
        <v>80</v>
      </c>
      <c r="AV367" s="11" t="s">
        <v>80</v>
      </c>
      <c r="AW367" s="11" t="s">
        <v>34</v>
      </c>
      <c r="AX367" s="11" t="s">
        <v>71</v>
      </c>
      <c r="AY367" s="205" t="s">
        <v>153</v>
      </c>
    </row>
    <row r="368" spans="2:51" s="12" customFormat="1" ht="13.5">
      <c r="B368" s="206"/>
      <c r="C368" s="207"/>
      <c r="D368" s="208" t="s">
        <v>161</v>
      </c>
      <c r="E368" s="209" t="s">
        <v>19</v>
      </c>
      <c r="F368" s="210" t="s">
        <v>163</v>
      </c>
      <c r="G368" s="207"/>
      <c r="H368" s="211">
        <v>33.25</v>
      </c>
      <c r="I368" s="212"/>
      <c r="J368" s="207"/>
      <c r="K368" s="207"/>
      <c r="L368" s="213"/>
      <c r="M368" s="214"/>
      <c r="N368" s="215"/>
      <c r="O368" s="215"/>
      <c r="P368" s="215"/>
      <c r="Q368" s="215"/>
      <c r="R368" s="215"/>
      <c r="S368" s="215"/>
      <c r="T368" s="216"/>
      <c r="AT368" s="217" t="s">
        <v>161</v>
      </c>
      <c r="AU368" s="217" t="s">
        <v>80</v>
      </c>
      <c r="AV368" s="12" t="s">
        <v>160</v>
      </c>
      <c r="AW368" s="12" t="s">
        <v>34</v>
      </c>
      <c r="AX368" s="12" t="s">
        <v>78</v>
      </c>
      <c r="AY368" s="217" t="s">
        <v>153</v>
      </c>
    </row>
    <row r="369" spans="2:65" s="1" customFormat="1" ht="31.5" customHeight="1">
      <c r="B369" s="34"/>
      <c r="C369" s="182" t="s">
        <v>521</v>
      </c>
      <c r="D369" s="182" t="s">
        <v>155</v>
      </c>
      <c r="E369" s="183" t="s">
        <v>522</v>
      </c>
      <c r="F369" s="184" t="s">
        <v>523</v>
      </c>
      <c r="G369" s="185" t="s">
        <v>224</v>
      </c>
      <c r="H369" s="186">
        <v>33.25</v>
      </c>
      <c r="I369" s="187"/>
      <c r="J369" s="188">
        <f>ROUND(I369*H369,2)</f>
        <v>0</v>
      </c>
      <c r="K369" s="184" t="s">
        <v>524</v>
      </c>
      <c r="L369" s="54"/>
      <c r="M369" s="189" t="s">
        <v>19</v>
      </c>
      <c r="N369" s="190" t="s">
        <v>42</v>
      </c>
      <c r="O369" s="35"/>
      <c r="P369" s="191">
        <f>O369*H369</f>
        <v>0</v>
      </c>
      <c r="Q369" s="191">
        <v>0</v>
      </c>
      <c r="R369" s="191">
        <f>Q369*H369</f>
        <v>0</v>
      </c>
      <c r="S369" s="191">
        <v>0</v>
      </c>
      <c r="T369" s="192">
        <f>S369*H369</f>
        <v>0</v>
      </c>
      <c r="AR369" s="17" t="s">
        <v>160</v>
      </c>
      <c r="AT369" s="17" t="s">
        <v>155</v>
      </c>
      <c r="AU369" s="17" t="s">
        <v>80</v>
      </c>
      <c r="AY369" s="17" t="s">
        <v>153</v>
      </c>
      <c r="BE369" s="193">
        <f>IF(N369="základní",J369,0)</f>
        <v>0</v>
      </c>
      <c r="BF369" s="193">
        <f>IF(N369="snížená",J369,0)</f>
        <v>0</v>
      </c>
      <c r="BG369" s="193">
        <f>IF(N369="zákl. přenesená",J369,0)</f>
        <v>0</v>
      </c>
      <c r="BH369" s="193">
        <f>IF(N369="sníž. přenesená",J369,0)</f>
        <v>0</v>
      </c>
      <c r="BI369" s="193">
        <f>IF(N369="nulová",J369,0)</f>
        <v>0</v>
      </c>
      <c r="BJ369" s="17" t="s">
        <v>78</v>
      </c>
      <c r="BK369" s="193">
        <f>ROUND(I369*H369,2)</f>
        <v>0</v>
      </c>
      <c r="BL369" s="17" t="s">
        <v>160</v>
      </c>
      <c r="BM369" s="17" t="s">
        <v>521</v>
      </c>
    </row>
    <row r="370" spans="2:65" s="1" customFormat="1" ht="44.25" customHeight="1">
      <c r="B370" s="34"/>
      <c r="C370" s="182" t="s">
        <v>525</v>
      </c>
      <c r="D370" s="182" t="s">
        <v>155</v>
      </c>
      <c r="E370" s="183" t="s">
        <v>526</v>
      </c>
      <c r="F370" s="184" t="s">
        <v>527</v>
      </c>
      <c r="G370" s="185" t="s">
        <v>224</v>
      </c>
      <c r="H370" s="186">
        <v>38.906</v>
      </c>
      <c r="I370" s="187"/>
      <c r="J370" s="188">
        <f>ROUND(I370*H370,2)</f>
        <v>0</v>
      </c>
      <c r="K370" s="184" t="s">
        <v>159</v>
      </c>
      <c r="L370" s="54"/>
      <c r="M370" s="189" t="s">
        <v>19</v>
      </c>
      <c r="N370" s="190" t="s">
        <v>42</v>
      </c>
      <c r="O370" s="35"/>
      <c r="P370" s="191">
        <f>O370*H370</f>
        <v>0</v>
      </c>
      <c r="Q370" s="191">
        <v>0.0021</v>
      </c>
      <c r="R370" s="191">
        <f>Q370*H370</f>
        <v>0.08170259999999999</v>
      </c>
      <c r="S370" s="191">
        <v>0</v>
      </c>
      <c r="T370" s="192">
        <f>S370*H370</f>
        <v>0</v>
      </c>
      <c r="AR370" s="17" t="s">
        <v>160</v>
      </c>
      <c r="AT370" s="17" t="s">
        <v>155</v>
      </c>
      <c r="AU370" s="17" t="s">
        <v>80</v>
      </c>
      <c r="AY370" s="17" t="s">
        <v>153</v>
      </c>
      <c r="BE370" s="193">
        <f>IF(N370="základní",J370,0)</f>
        <v>0</v>
      </c>
      <c r="BF370" s="193">
        <f>IF(N370="snížená",J370,0)</f>
        <v>0</v>
      </c>
      <c r="BG370" s="193">
        <f>IF(N370="zákl. přenesená",J370,0)</f>
        <v>0</v>
      </c>
      <c r="BH370" s="193">
        <f>IF(N370="sníž. přenesená",J370,0)</f>
        <v>0</v>
      </c>
      <c r="BI370" s="193">
        <f>IF(N370="nulová",J370,0)</f>
        <v>0</v>
      </c>
      <c r="BJ370" s="17" t="s">
        <v>78</v>
      </c>
      <c r="BK370" s="193">
        <f>ROUND(I370*H370,2)</f>
        <v>0</v>
      </c>
      <c r="BL370" s="17" t="s">
        <v>160</v>
      </c>
      <c r="BM370" s="17" t="s">
        <v>528</v>
      </c>
    </row>
    <row r="371" spans="2:51" s="13" customFormat="1" ht="13.5">
      <c r="B371" s="218"/>
      <c r="C371" s="219"/>
      <c r="D371" s="196" t="s">
        <v>161</v>
      </c>
      <c r="E371" s="220" t="s">
        <v>19</v>
      </c>
      <c r="F371" s="221" t="s">
        <v>401</v>
      </c>
      <c r="G371" s="219"/>
      <c r="H371" s="222" t="s">
        <v>19</v>
      </c>
      <c r="I371" s="223"/>
      <c r="J371" s="219"/>
      <c r="K371" s="219"/>
      <c r="L371" s="224"/>
      <c r="M371" s="225"/>
      <c r="N371" s="226"/>
      <c r="O371" s="226"/>
      <c r="P371" s="226"/>
      <c r="Q371" s="226"/>
      <c r="R371" s="226"/>
      <c r="S371" s="226"/>
      <c r="T371" s="227"/>
      <c r="AT371" s="228" t="s">
        <v>161</v>
      </c>
      <c r="AU371" s="228" t="s">
        <v>80</v>
      </c>
      <c r="AV371" s="13" t="s">
        <v>78</v>
      </c>
      <c r="AW371" s="13" t="s">
        <v>34</v>
      </c>
      <c r="AX371" s="13" t="s">
        <v>71</v>
      </c>
      <c r="AY371" s="228" t="s">
        <v>153</v>
      </c>
    </row>
    <row r="372" spans="2:51" s="11" customFormat="1" ht="13.5">
      <c r="B372" s="194"/>
      <c r="C372" s="195"/>
      <c r="D372" s="196" t="s">
        <v>161</v>
      </c>
      <c r="E372" s="197" t="s">
        <v>19</v>
      </c>
      <c r="F372" s="198" t="s">
        <v>529</v>
      </c>
      <c r="G372" s="195"/>
      <c r="H372" s="199">
        <v>13.62</v>
      </c>
      <c r="I372" s="200"/>
      <c r="J372" s="195"/>
      <c r="K372" s="195"/>
      <c r="L372" s="201"/>
      <c r="M372" s="202"/>
      <c r="N372" s="203"/>
      <c r="O372" s="203"/>
      <c r="P372" s="203"/>
      <c r="Q372" s="203"/>
      <c r="R372" s="203"/>
      <c r="S372" s="203"/>
      <c r="T372" s="204"/>
      <c r="AT372" s="205" t="s">
        <v>161</v>
      </c>
      <c r="AU372" s="205" t="s">
        <v>80</v>
      </c>
      <c r="AV372" s="11" t="s">
        <v>80</v>
      </c>
      <c r="AW372" s="11" t="s">
        <v>34</v>
      </c>
      <c r="AX372" s="11" t="s">
        <v>71</v>
      </c>
      <c r="AY372" s="205" t="s">
        <v>153</v>
      </c>
    </row>
    <row r="373" spans="2:51" s="11" customFormat="1" ht="13.5">
      <c r="B373" s="194"/>
      <c r="C373" s="195"/>
      <c r="D373" s="196" t="s">
        <v>161</v>
      </c>
      <c r="E373" s="197" t="s">
        <v>19</v>
      </c>
      <c r="F373" s="198" t="s">
        <v>530</v>
      </c>
      <c r="G373" s="195"/>
      <c r="H373" s="199">
        <v>1.361</v>
      </c>
      <c r="I373" s="200"/>
      <c r="J373" s="195"/>
      <c r="K373" s="195"/>
      <c r="L373" s="201"/>
      <c r="M373" s="202"/>
      <c r="N373" s="203"/>
      <c r="O373" s="203"/>
      <c r="P373" s="203"/>
      <c r="Q373" s="203"/>
      <c r="R373" s="203"/>
      <c r="S373" s="203"/>
      <c r="T373" s="204"/>
      <c r="AT373" s="205" t="s">
        <v>161</v>
      </c>
      <c r="AU373" s="205" t="s">
        <v>80</v>
      </c>
      <c r="AV373" s="11" t="s">
        <v>80</v>
      </c>
      <c r="AW373" s="11" t="s">
        <v>34</v>
      </c>
      <c r="AX373" s="11" t="s">
        <v>71</v>
      </c>
      <c r="AY373" s="205" t="s">
        <v>153</v>
      </c>
    </row>
    <row r="374" spans="2:51" s="11" customFormat="1" ht="13.5">
      <c r="B374" s="194"/>
      <c r="C374" s="195"/>
      <c r="D374" s="196" t="s">
        <v>161</v>
      </c>
      <c r="E374" s="197" t="s">
        <v>19</v>
      </c>
      <c r="F374" s="198" t="s">
        <v>531</v>
      </c>
      <c r="G374" s="195"/>
      <c r="H374" s="199">
        <v>-0.297</v>
      </c>
      <c r="I374" s="200"/>
      <c r="J374" s="195"/>
      <c r="K374" s="195"/>
      <c r="L374" s="201"/>
      <c r="M374" s="202"/>
      <c r="N374" s="203"/>
      <c r="O374" s="203"/>
      <c r="P374" s="203"/>
      <c r="Q374" s="203"/>
      <c r="R374" s="203"/>
      <c r="S374" s="203"/>
      <c r="T374" s="204"/>
      <c r="AT374" s="205" t="s">
        <v>161</v>
      </c>
      <c r="AU374" s="205" t="s">
        <v>80</v>
      </c>
      <c r="AV374" s="11" t="s">
        <v>80</v>
      </c>
      <c r="AW374" s="11" t="s">
        <v>34</v>
      </c>
      <c r="AX374" s="11" t="s">
        <v>71</v>
      </c>
      <c r="AY374" s="205" t="s">
        <v>153</v>
      </c>
    </row>
    <row r="375" spans="2:51" s="11" customFormat="1" ht="13.5">
      <c r="B375" s="194"/>
      <c r="C375" s="195"/>
      <c r="D375" s="196" t="s">
        <v>161</v>
      </c>
      <c r="E375" s="197" t="s">
        <v>19</v>
      </c>
      <c r="F375" s="198" t="s">
        <v>532</v>
      </c>
      <c r="G375" s="195"/>
      <c r="H375" s="199">
        <v>-0.378</v>
      </c>
      <c r="I375" s="200"/>
      <c r="J375" s="195"/>
      <c r="K375" s="195"/>
      <c r="L375" s="201"/>
      <c r="M375" s="202"/>
      <c r="N375" s="203"/>
      <c r="O375" s="203"/>
      <c r="P375" s="203"/>
      <c r="Q375" s="203"/>
      <c r="R375" s="203"/>
      <c r="S375" s="203"/>
      <c r="T375" s="204"/>
      <c r="AT375" s="205" t="s">
        <v>161</v>
      </c>
      <c r="AU375" s="205" t="s">
        <v>80</v>
      </c>
      <c r="AV375" s="11" t="s">
        <v>80</v>
      </c>
      <c r="AW375" s="11" t="s">
        <v>34</v>
      </c>
      <c r="AX375" s="11" t="s">
        <v>71</v>
      </c>
      <c r="AY375" s="205" t="s">
        <v>153</v>
      </c>
    </row>
    <row r="376" spans="2:51" s="13" customFormat="1" ht="13.5">
      <c r="B376" s="218"/>
      <c r="C376" s="219"/>
      <c r="D376" s="196" t="s">
        <v>161</v>
      </c>
      <c r="E376" s="220" t="s">
        <v>19</v>
      </c>
      <c r="F376" s="221" t="s">
        <v>406</v>
      </c>
      <c r="G376" s="219"/>
      <c r="H376" s="222" t="s">
        <v>19</v>
      </c>
      <c r="I376" s="223"/>
      <c r="J376" s="219"/>
      <c r="K376" s="219"/>
      <c r="L376" s="224"/>
      <c r="M376" s="225"/>
      <c r="N376" s="226"/>
      <c r="O376" s="226"/>
      <c r="P376" s="226"/>
      <c r="Q376" s="226"/>
      <c r="R376" s="226"/>
      <c r="S376" s="226"/>
      <c r="T376" s="227"/>
      <c r="AT376" s="228" t="s">
        <v>161</v>
      </c>
      <c r="AU376" s="228" t="s">
        <v>80</v>
      </c>
      <c r="AV376" s="13" t="s">
        <v>78</v>
      </c>
      <c r="AW376" s="13" t="s">
        <v>34</v>
      </c>
      <c r="AX376" s="13" t="s">
        <v>71</v>
      </c>
      <c r="AY376" s="228" t="s">
        <v>153</v>
      </c>
    </row>
    <row r="377" spans="2:51" s="11" customFormat="1" ht="13.5">
      <c r="B377" s="194"/>
      <c r="C377" s="195"/>
      <c r="D377" s="196" t="s">
        <v>161</v>
      </c>
      <c r="E377" s="197" t="s">
        <v>19</v>
      </c>
      <c r="F377" s="198" t="s">
        <v>533</v>
      </c>
      <c r="G377" s="195"/>
      <c r="H377" s="199">
        <v>26.04</v>
      </c>
      <c r="I377" s="200"/>
      <c r="J377" s="195"/>
      <c r="K377" s="195"/>
      <c r="L377" s="201"/>
      <c r="M377" s="202"/>
      <c r="N377" s="203"/>
      <c r="O377" s="203"/>
      <c r="P377" s="203"/>
      <c r="Q377" s="203"/>
      <c r="R377" s="203"/>
      <c r="S377" s="203"/>
      <c r="T377" s="204"/>
      <c r="AT377" s="205" t="s">
        <v>161</v>
      </c>
      <c r="AU377" s="205" t="s">
        <v>80</v>
      </c>
      <c r="AV377" s="11" t="s">
        <v>80</v>
      </c>
      <c r="AW377" s="11" t="s">
        <v>34</v>
      </c>
      <c r="AX377" s="11" t="s">
        <v>71</v>
      </c>
      <c r="AY377" s="205" t="s">
        <v>153</v>
      </c>
    </row>
    <row r="378" spans="2:51" s="11" customFormat="1" ht="13.5">
      <c r="B378" s="194"/>
      <c r="C378" s="195"/>
      <c r="D378" s="196" t="s">
        <v>161</v>
      </c>
      <c r="E378" s="197" t="s">
        <v>19</v>
      </c>
      <c r="F378" s="198" t="s">
        <v>534</v>
      </c>
      <c r="G378" s="195"/>
      <c r="H378" s="199">
        <v>1.8</v>
      </c>
      <c r="I378" s="200"/>
      <c r="J378" s="195"/>
      <c r="K378" s="195"/>
      <c r="L378" s="201"/>
      <c r="M378" s="202"/>
      <c r="N378" s="203"/>
      <c r="O378" s="203"/>
      <c r="P378" s="203"/>
      <c r="Q378" s="203"/>
      <c r="R378" s="203"/>
      <c r="S378" s="203"/>
      <c r="T378" s="204"/>
      <c r="AT378" s="205" t="s">
        <v>161</v>
      </c>
      <c r="AU378" s="205" t="s">
        <v>80</v>
      </c>
      <c r="AV378" s="11" t="s">
        <v>80</v>
      </c>
      <c r="AW378" s="11" t="s">
        <v>34</v>
      </c>
      <c r="AX378" s="11" t="s">
        <v>71</v>
      </c>
      <c r="AY378" s="205" t="s">
        <v>153</v>
      </c>
    </row>
    <row r="379" spans="2:51" s="11" customFormat="1" ht="13.5">
      <c r="B379" s="194"/>
      <c r="C379" s="195"/>
      <c r="D379" s="196" t="s">
        <v>161</v>
      </c>
      <c r="E379" s="197" t="s">
        <v>19</v>
      </c>
      <c r="F379" s="198" t="s">
        <v>535</v>
      </c>
      <c r="G379" s="195"/>
      <c r="H379" s="199">
        <v>-3.24</v>
      </c>
      <c r="I379" s="200"/>
      <c r="J379" s="195"/>
      <c r="K379" s="195"/>
      <c r="L379" s="201"/>
      <c r="M379" s="202"/>
      <c r="N379" s="203"/>
      <c r="O379" s="203"/>
      <c r="P379" s="203"/>
      <c r="Q379" s="203"/>
      <c r="R379" s="203"/>
      <c r="S379" s="203"/>
      <c r="T379" s="204"/>
      <c r="AT379" s="205" t="s">
        <v>161</v>
      </c>
      <c r="AU379" s="205" t="s">
        <v>80</v>
      </c>
      <c r="AV379" s="11" t="s">
        <v>80</v>
      </c>
      <c r="AW379" s="11" t="s">
        <v>34</v>
      </c>
      <c r="AX379" s="11" t="s">
        <v>71</v>
      </c>
      <c r="AY379" s="205" t="s">
        <v>153</v>
      </c>
    </row>
    <row r="380" spans="2:51" s="12" customFormat="1" ht="13.5">
      <c r="B380" s="206"/>
      <c r="C380" s="207"/>
      <c r="D380" s="208" t="s">
        <v>161</v>
      </c>
      <c r="E380" s="209" t="s">
        <v>19</v>
      </c>
      <c r="F380" s="210" t="s">
        <v>163</v>
      </c>
      <c r="G380" s="207"/>
      <c r="H380" s="211">
        <v>38.906</v>
      </c>
      <c r="I380" s="212"/>
      <c r="J380" s="207"/>
      <c r="K380" s="207"/>
      <c r="L380" s="213"/>
      <c r="M380" s="214"/>
      <c r="N380" s="215"/>
      <c r="O380" s="215"/>
      <c r="P380" s="215"/>
      <c r="Q380" s="215"/>
      <c r="R380" s="215"/>
      <c r="S380" s="215"/>
      <c r="T380" s="216"/>
      <c r="AT380" s="217" t="s">
        <v>161</v>
      </c>
      <c r="AU380" s="217" t="s">
        <v>80</v>
      </c>
      <c r="AV380" s="12" t="s">
        <v>160</v>
      </c>
      <c r="AW380" s="12" t="s">
        <v>34</v>
      </c>
      <c r="AX380" s="12" t="s">
        <v>78</v>
      </c>
      <c r="AY380" s="217" t="s">
        <v>153</v>
      </c>
    </row>
    <row r="381" spans="2:65" s="1" customFormat="1" ht="31.5" customHeight="1">
      <c r="B381" s="34"/>
      <c r="C381" s="182" t="s">
        <v>536</v>
      </c>
      <c r="D381" s="182" t="s">
        <v>155</v>
      </c>
      <c r="E381" s="183" t="s">
        <v>537</v>
      </c>
      <c r="F381" s="184" t="s">
        <v>538</v>
      </c>
      <c r="G381" s="185" t="s">
        <v>224</v>
      </c>
      <c r="H381" s="186">
        <v>38.906</v>
      </c>
      <c r="I381" s="187"/>
      <c r="J381" s="188">
        <f>ROUND(I381*H381,2)</f>
        <v>0</v>
      </c>
      <c r="K381" s="184" t="s">
        <v>159</v>
      </c>
      <c r="L381" s="54"/>
      <c r="M381" s="189" t="s">
        <v>19</v>
      </c>
      <c r="N381" s="190" t="s">
        <v>42</v>
      </c>
      <c r="O381" s="35"/>
      <c r="P381" s="191">
        <f>O381*H381</f>
        <v>0</v>
      </c>
      <c r="Q381" s="191">
        <v>0.03</v>
      </c>
      <c r="R381" s="191">
        <f>Q381*H381</f>
        <v>1.1671799999999999</v>
      </c>
      <c r="S381" s="191">
        <v>0</v>
      </c>
      <c r="T381" s="192">
        <f>S381*H381</f>
        <v>0</v>
      </c>
      <c r="AR381" s="17" t="s">
        <v>160</v>
      </c>
      <c r="AT381" s="17" t="s">
        <v>155</v>
      </c>
      <c r="AU381" s="17" t="s">
        <v>80</v>
      </c>
      <c r="AY381" s="17" t="s">
        <v>153</v>
      </c>
      <c r="BE381" s="193">
        <f>IF(N381="základní",J381,0)</f>
        <v>0</v>
      </c>
      <c r="BF381" s="193">
        <f>IF(N381="snížená",J381,0)</f>
        <v>0</v>
      </c>
      <c r="BG381" s="193">
        <f>IF(N381="zákl. přenesená",J381,0)</f>
        <v>0</v>
      </c>
      <c r="BH381" s="193">
        <f>IF(N381="sníž. přenesená",J381,0)</f>
        <v>0</v>
      </c>
      <c r="BI381" s="193">
        <f>IF(N381="nulová",J381,0)</f>
        <v>0</v>
      </c>
      <c r="BJ381" s="17" t="s">
        <v>78</v>
      </c>
      <c r="BK381" s="193">
        <f>ROUND(I381*H381,2)</f>
        <v>0</v>
      </c>
      <c r="BL381" s="17" t="s">
        <v>160</v>
      </c>
      <c r="BM381" s="17" t="s">
        <v>539</v>
      </c>
    </row>
    <row r="382" spans="2:65" s="1" customFormat="1" ht="31.5" customHeight="1">
      <c r="B382" s="34"/>
      <c r="C382" s="182" t="s">
        <v>540</v>
      </c>
      <c r="D382" s="182" t="s">
        <v>155</v>
      </c>
      <c r="E382" s="183" t="s">
        <v>541</v>
      </c>
      <c r="F382" s="184" t="s">
        <v>542</v>
      </c>
      <c r="G382" s="185" t="s">
        <v>224</v>
      </c>
      <c r="H382" s="186">
        <v>194.529</v>
      </c>
      <c r="I382" s="187"/>
      <c r="J382" s="188">
        <f>ROUND(I382*H382,2)</f>
        <v>0</v>
      </c>
      <c r="K382" s="184" t="s">
        <v>159</v>
      </c>
      <c r="L382" s="54"/>
      <c r="M382" s="189" t="s">
        <v>19</v>
      </c>
      <c r="N382" s="190" t="s">
        <v>42</v>
      </c>
      <c r="O382" s="35"/>
      <c r="P382" s="191">
        <f>O382*H382</f>
        <v>0</v>
      </c>
      <c r="Q382" s="191">
        <v>0.00017325</v>
      </c>
      <c r="R382" s="191">
        <f>Q382*H382</f>
        <v>0.03370214925</v>
      </c>
      <c r="S382" s="191">
        <v>0</v>
      </c>
      <c r="T382" s="192">
        <f>S382*H382</f>
        <v>0</v>
      </c>
      <c r="AR382" s="17" t="s">
        <v>160</v>
      </c>
      <c r="AT382" s="17" t="s">
        <v>155</v>
      </c>
      <c r="AU382" s="17" t="s">
        <v>80</v>
      </c>
      <c r="AY382" s="17" t="s">
        <v>153</v>
      </c>
      <c r="BE382" s="193">
        <f>IF(N382="základní",J382,0)</f>
        <v>0</v>
      </c>
      <c r="BF382" s="193">
        <f>IF(N382="snížená",J382,0)</f>
        <v>0</v>
      </c>
      <c r="BG382" s="193">
        <f>IF(N382="zákl. přenesená",J382,0)</f>
        <v>0</v>
      </c>
      <c r="BH382" s="193">
        <f>IF(N382="sníž. přenesená",J382,0)</f>
        <v>0</v>
      </c>
      <c r="BI382" s="193">
        <f>IF(N382="nulová",J382,0)</f>
        <v>0</v>
      </c>
      <c r="BJ382" s="17" t="s">
        <v>78</v>
      </c>
      <c r="BK382" s="193">
        <f>ROUND(I382*H382,2)</f>
        <v>0</v>
      </c>
      <c r="BL382" s="17" t="s">
        <v>160</v>
      </c>
      <c r="BM382" s="17" t="s">
        <v>543</v>
      </c>
    </row>
    <row r="383" spans="2:51" s="13" customFormat="1" ht="13.5">
      <c r="B383" s="218"/>
      <c r="C383" s="219"/>
      <c r="D383" s="196" t="s">
        <v>161</v>
      </c>
      <c r="E383" s="220" t="s">
        <v>19</v>
      </c>
      <c r="F383" s="221" t="s">
        <v>401</v>
      </c>
      <c r="G383" s="219"/>
      <c r="H383" s="222" t="s">
        <v>19</v>
      </c>
      <c r="I383" s="223"/>
      <c r="J383" s="219"/>
      <c r="K383" s="219"/>
      <c r="L383" s="224"/>
      <c r="M383" s="225"/>
      <c r="N383" s="226"/>
      <c r="O383" s="226"/>
      <c r="P383" s="226"/>
      <c r="Q383" s="226"/>
      <c r="R383" s="226"/>
      <c r="S383" s="226"/>
      <c r="T383" s="227"/>
      <c r="AT383" s="228" t="s">
        <v>161</v>
      </c>
      <c r="AU383" s="228" t="s">
        <v>80</v>
      </c>
      <c r="AV383" s="13" t="s">
        <v>78</v>
      </c>
      <c r="AW383" s="13" t="s">
        <v>34</v>
      </c>
      <c r="AX383" s="13" t="s">
        <v>71</v>
      </c>
      <c r="AY383" s="228" t="s">
        <v>153</v>
      </c>
    </row>
    <row r="384" spans="2:51" s="11" customFormat="1" ht="13.5">
      <c r="B384" s="194"/>
      <c r="C384" s="195"/>
      <c r="D384" s="196" t="s">
        <v>161</v>
      </c>
      <c r="E384" s="197" t="s">
        <v>19</v>
      </c>
      <c r="F384" s="198" t="s">
        <v>402</v>
      </c>
      <c r="G384" s="195"/>
      <c r="H384" s="199">
        <v>68.1</v>
      </c>
      <c r="I384" s="200"/>
      <c r="J384" s="195"/>
      <c r="K384" s="195"/>
      <c r="L384" s="201"/>
      <c r="M384" s="202"/>
      <c r="N384" s="203"/>
      <c r="O384" s="203"/>
      <c r="P384" s="203"/>
      <c r="Q384" s="203"/>
      <c r="R384" s="203"/>
      <c r="S384" s="203"/>
      <c r="T384" s="204"/>
      <c r="AT384" s="205" t="s">
        <v>161</v>
      </c>
      <c r="AU384" s="205" t="s">
        <v>80</v>
      </c>
      <c r="AV384" s="11" t="s">
        <v>80</v>
      </c>
      <c r="AW384" s="11" t="s">
        <v>34</v>
      </c>
      <c r="AX384" s="11" t="s">
        <v>71</v>
      </c>
      <c r="AY384" s="205" t="s">
        <v>153</v>
      </c>
    </row>
    <row r="385" spans="2:51" s="11" customFormat="1" ht="13.5">
      <c r="B385" s="194"/>
      <c r="C385" s="195"/>
      <c r="D385" s="196" t="s">
        <v>161</v>
      </c>
      <c r="E385" s="197" t="s">
        <v>19</v>
      </c>
      <c r="F385" s="198" t="s">
        <v>403</v>
      </c>
      <c r="G385" s="195"/>
      <c r="H385" s="199">
        <v>6.804</v>
      </c>
      <c r="I385" s="200"/>
      <c r="J385" s="195"/>
      <c r="K385" s="195"/>
      <c r="L385" s="201"/>
      <c r="M385" s="202"/>
      <c r="N385" s="203"/>
      <c r="O385" s="203"/>
      <c r="P385" s="203"/>
      <c r="Q385" s="203"/>
      <c r="R385" s="203"/>
      <c r="S385" s="203"/>
      <c r="T385" s="204"/>
      <c r="AT385" s="205" t="s">
        <v>161</v>
      </c>
      <c r="AU385" s="205" t="s">
        <v>80</v>
      </c>
      <c r="AV385" s="11" t="s">
        <v>80</v>
      </c>
      <c r="AW385" s="11" t="s">
        <v>34</v>
      </c>
      <c r="AX385" s="11" t="s">
        <v>71</v>
      </c>
      <c r="AY385" s="205" t="s">
        <v>153</v>
      </c>
    </row>
    <row r="386" spans="2:51" s="11" customFormat="1" ht="13.5">
      <c r="B386" s="194"/>
      <c r="C386" s="195"/>
      <c r="D386" s="196" t="s">
        <v>161</v>
      </c>
      <c r="E386" s="197" t="s">
        <v>19</v>
      </c>
      <c r="F386" s="198" t="s">
        <v>404</v>
      </c>
      <c r="G386" s="195"/>
      <c r="H386" s="199">
        <v>-1.485</v>
      </c>
      <c r="I386" s="200"/>
      <c r="J386" s="195"/>
      <c r="K386" s="195"/>
      <c r="L386" s="201"/>
      <c r="M386" s="202"/>
      <c r="N386" s="203"/>
      <c r="O386" s="203"/>
      <c r="P386" s="203"/>
      <c r="Q386" s="203"/>
      <c r="R386" s="203"/>
      <c r="S386" s="203"/>
      <c r="T386" s="204"/>
      <c r="AT386" s="205" t="s">
        <v>161</v>
      </c>
      <c r="AU386" s="205" t="s">
        <v>80</v>
      </c>
      <c r="AV386" s="11" t="s">
        <v>80</v>
      </c>
      <c r="AW386" s="11" t="s">
        <v>34</v>
      </c>
      <c r="AX386" s="11" t="s">
        <v>71</v>
      </c>
      <c r="AY386" s="205" t="s">
        <v>153</v>
      </c>
    </row>
    <row r="387" spans="2:51" s="11" customFormat="1" ht="13.5">
      <c r="B387" s="194"/>
      <c r="C387" s="195"/>
      <c r="D387" s="196" t="s">
        <v>161</v>
      </c>
      <c r="E387" s="197" t="s">
        <v>19</v>
      </c>
      <c r="F387" s="198" t="s">
        <v>544</v>
      </c>
      <c r="G387" s="195"/>
      <c r="H387" s="199">
        <v>-1.89</v>
      </c>
      <c r="I387" s="200"/>
      <c r="J387" s="195"/>
      <c r="K387" s="195"/>
      <c r="L387" s="201"/>
      <c r="M387" s="202"/>
      <c r="N387" s="203"/>
      <c r="O387" s="203"/>
      <c r="P387" s="203"/>
      <c r="Q387" s="203"/>
      <c r="R387" s="203"/>
      <c r="S387" s="203"/>
      <c r="T387" s="204"/>
      <c r="AT387" s="205" t="s">
        <v>161</v>
      </c>
      <c r="AU387" s="205" t="s">
        <v>80</v>
      </c>
      <c r="AV387" s="11" t="s">
        <v>80</v>
      </c>
      <c r="AW387" s="11" t="s">
        <v>34</v>
      </c>
      <c r="AX387" s="11" t="s">
        <v>71</v>
      </c>
      <c r="AY387" s="205" t="s">
        <v>153</v>
      </c>
    </row>
    <row r="388" spans="2:51" s="13" customFormat="1" ht="13.5">
      <c r="B388" s="218"/>
      <c r="C388" s="219"/>
      <c r="D388" s="196" t="s">
        <v>161</v>
      </c>
      <c r="E388" s="220" t="s">
        <v>19</v>
      </c>
      <c r="F388" s="221" t="s">
        <v>406</v>
      </c>
      <c r="G388" s="219"/>
      <c r="H388" s="222" t="s">
        <v>19</v>
      </c>
      <c r="I388" s="223"/>
      <c r="J388" s="219"/>
      <c r="K388" s="219"/>
      <c r="L388" s="224"/>
      <c r="M388" s="225"/>
      <c r="N388" s="226"/>
      <c r="O388" s="226"/>
      <c r="P388" s="226"/>
      <c r="Q388" s="226"/>
      <c r="R388" s="226"/>
      <c r="S388" s="226"/>
      <c r="T388" s="227"/>
      <c r="AT388" s="228" t="s">
        <v>161</v>
      </c>
      <c r="AU388" s="228" t="s">
        <v>80</v>
      </c>
      <c r="AV388" s="13" t="s">
        <v>78</v>
      </c>
      <c r="AW388" s="13" t="s">
        <v>34</v>
      </c>
      <c r="AX388" s="13" t="s">
        <v>71</v>
      </c>
      <c r="AY388" s="228" t="s">
        <v>153</v>
      </c>
    </row>
    <row r="389" spans="2:51" s="11" customFormat="1" ht="13.5">
      <c r="B389" s="194"/>
      <c r="C389" s="195"/>
      <c r="D389" s="196" t="s">
        <v>161</v>
      </c>
      <c r="E389" s="197" t="s">
        <v>19</v>
      </c>
      <c r="F389" s="198" t="s">
        <v>407</v>
      </c>
      <c r="G389" s="195"/>
      <c r="H389" s="199">
        <v>130.2</v>
      </c>
      <c r="I389" s="200"/>
      <c r="J389" s="195"/>
      <c r="K389" s="195"/>
      <c r="L389" s="201"/>
      <c r="M389" s="202"/>
      <c r="N389" s="203"/>
      <c r="O389" s="203"/>
      <c r="P389" s="203"/>
      <c r="Q389" s="203"/>
      <c r="R389" s="203"/>
      <c r="S389" s="203"/>
      <c r="T389" s="204"/>
      <c r="AT389" s="205" t="s">
        <v>161</v>
      </c>
      <c r="AU389" s="205" t="s">
        <v>80</v>
      </c>
      <c r="AV389" s="11" t="s">
        <v>80</v>
      </c>
      <c r="AW389" s="11" t="s">
        <v>34</v>
      </c>
      <c r="AX389" s="11" t="s">
        <v>71</v>
      </c>
      <c r="AY389" s="205" t="s">
        <v>153</v>
      </c>
    </row>
    <row r="390" spans="2:51" s="11" customFormat="1" ht="13.5">
      <c r="B390" s="194"/>
      <c r="C390" s="195"/>
      <c r="D390" s="196" t="s">
        <v>161</v>
      </c>
      <c r="E390" s="197" t="s">
        <v>19</v>
      </c>
      <c r="F390" s="198" t="s">
        <v>408</v>
      </c>
      <c r="G390" s="195"/>
      <c r="H390" s="199">
        <v>9</v>
      </c>
      <c r="I390" s="200"/>
      <c r="J390" s="195"/>
      <c r="K390" s="195"/>
      <c r="L390" s="201"/>
      <c r="M390" s="202"/>
      <c r="N390" s="203"/>
      <c r="O390" s="203"/>
      <c r="P390" s="203"/>
      <c r="Q390" s="203"/>
      <c r="R390" s="203"/>
      <c r="S390" s="203"/>
      <c r="T390" s="204"/>
      <c r="AT390" s="205" t="s">
        <v>161</v>
      </c>
      <c r="AU390" s="205" t="s">
        <v>80</v>
      </c>
      <c r="AV390" s="11" t="s">
        <v>80</v>
      </c>
      <c r="AW390" s="11" t="s">
        <v>34</v>
      </c>
      <c r="AX390" s="11" t="s">
        <v>71</v>
      </c>
      <c r="AY390" s="205" t="s">
        <v>153</v>
      </c>
    </row>
    <row r="391" spans="2:51" s="11" customFormat="1" ht="13.5">
      <c r="B391" s="194"/>
      <c r="C391" s="195"/>
      <c r="D391" s="196" t="s">
        <v>161</v>
      </c>
      <c r="E391" s="197" t="s">
        <v>19</v>
      </c>
      <c r="F391" s="198" t="s">
        <v>409</v>
      </c>
      <c r="G391" s="195"/>
      <c r="H391" s="199">
        <v>-16.2</v>
      </c>
      <c r="I391" s="200"/>
      <c r="J391" s="195"/>
      <c r="K391" s="195"/>
      <c r="L391" s="201"/>
      <c r="M391" s="202"/>
      <c r="N391" s="203"/>
      <c r="O391" s="203"/>
      <c r="P391" s="203"/>
      <c r="Q391" s="203"/>
      <c r="R391" s="203"/>
      <c r="S391" s="203"/>
      <c r="T391" s="204"/>
      <c r="AT391" s="205" t="s">
        <v>161</v>
      </c>
      <c r="AU391" s="205" t="s">
        <v>80</v>
      </c>
      <c r="AV391" s="11" t="s">
        <v>80</v>
      </c>
      <c r="AW391" s="11" t="s">
        <v>34</v>
      </c>
      <c r="AX391" s="11" t="s">
        <v>71</v>
      </c>
      <c r="AY391" s="205" t="s">
        <v>153</v>
      </c>
    </row>
    <row r="392" spans="2:51" s="12" customFormat="1" ht="13.5">
      <c r="B392" s="206"/>
      <c r="C392" s="207"/>
      <c r="D392" s="208" t="s">
        <v>161</v>
      </c>
      <c r="E392" s="209" t="s">
        <v>19</v>
      </c>
      <c r="F392" s="210" t="s">
        <v>163</v>
      </c>
      <c r="G392" s="207"/>
      <c r="H392" s="211">
        <v>194.529</v>
      </c>
      <c r="I392" s="212"/>
      <c r="J392" s="207"/>
      <c r="K392" s="207"/>
      <c r="L392" s="213"/>
      <c r="M392" s="214"/>
      <c r="N392" s="215"/>
      <c r="O392" s="215"/>
      <c r="P392" s="215"/>
      <c r="Q392" s="215"/>
      <c r="R392" s="215"/>
      <c r="S392" s="215"/>
      <c r="T392" s="216"/>
      <c r="AT392" s="217" t="s">
        <v>161</v>
      </c>
      <c r="AU392" s="217" t="s">
        <v>80</v>
      </c>
      <c r="AV392" s="12" t="s">
        <v>160</v>
      </c>
      <c r="AW392" s="12" t="s">
        <v>34</v>
      </c>
      <c r="AX392" s="12" t="s">
        <v>78</v>
      </c>
      <c r="AY392" s="217" t="s">
        <v>153</v>
      </c>
    </row>
    <row r="393" spans="2:65" s="1" customFormat="1" ht="44.25" customHeight="1">
      <c r="B393" s="34"/>
      <c r="C393" s="182" t="s">
        <v>545</v>
      </c>
      <c r="D393" s="182" t="s">
        <v>155</v>
      </c>
      <c r="E393" s="183" t="s">
        <v>546</v>
      </c>
      <c r="F393" s="184" t="s">
        <v>547</v>
      </c>
      <c r="G393" s="185" t="s">
        <v>224</v>
      </c>
      <c r="H393" s="186">
        <v>194.529</v>
      </c>
      <c r="I393" s="187"/>
      <c r="J393" s="188">
        <f>ROUND(I393*H393,2)</f>
        <v>0</v>
      </c>
      <c r="K393" s="184" t="s">
        <v>187</v>
      </c>
      <c r="L393" s="54"/>
      <c r="M393" s="189" t="s">
        <v>19</v>
      </c>
      <c r="N393" s="190" t="s">
        <v>42</v>
      </c>
      <c r="O393" s="35"/>
      <c r="P393" s="191">
        <f>O393*H393</f>
        <v>0</v>
      </c>
      <c r="Q393" s="191">
        <v>0.0006</v>
      </c>
      <c r="R393" s="191">
        <f>Q393*H393</f>
        <v>0.11671739999999999</v>
      </c>
      <c r="S393" s="191">
        <v>0</v>
      </c>
      <c r="T393" s="192">
        <f>S393*H393</f>
        <v>0</v>
      </c>
      <c r="AR393" s="17" t="s">
        <v>160</v>
      </c>
      <c r="AT393" s="17" t="s">
        <v>155</v>
      </c>
      <c r="AU393" s="17" t="s">
        <v>80</v>
      </c>
      <c r="AY393" s="17" t="s">
        <v>153</v>
      </c>
      <c r="BE393" s="193">
        <f>IF(N393="základní",J393,0)</f>
        <v>0</v>
      </c>
      <c r="BF393" s="193">
        <f>IF(N393="snížená",J393,0)</f>
        <v>0</v>
      </c>
      <c r="BG393" s="193">
        <f>IF(N393="zákl. přenesená",J393,0)</f>
        <v>0</v>
      </c>
      <c r="BH393" s="193">
        <f>IF(N393="sníž. přenesená",J393,0)</f>
        <v>0</v>
      </c>
      <c r="BI393" s="193">
        <f>IF(N393="nulová",J393,0)</f>
        <v>0</v>
      </c>
      <c r="BJ393" s="17" t="s">
        <v>78</v>
      </c>
      <c r="BK393" s="193">
        <f>ROUND(I393*H393,2)</f>
        <v>0</v>
      </c>
      <c r="BL393" s="17" t="s">
        <v>160</v>
      </c>
      <c r="BM393" s="17" t="s">
        <v>548</v>
      </c>
    </row>
    <row r="394" spans="2:65" s="1" customFormat="1" ht="31.5" customHeight="1">
      <c r="B394" s="34"/>
      <c r="C394" s="182" t="s">
        <v>549</v>
      </c>
      <c r="D394" s="182" t="s">
        <v>155</v>
      </c>
      <c r="E394" s="183" t="s">
        <v>550</v>
      </c>
      <c r="F394" s="184" t="s">
        <v>551</v>
      </c>
      <c r="G394" s="185" t="s">
        <v>224</v>
      </c>
      <c r="H394" s="186">
        <v>9.43</v>
      </c>
      <c r="I394" s="187"/>
      <c r="J394" s="188">
        <f>ROUND(I394*H394,2)</f>
        <v>0</v>
      </c>
      <c r="K394" s="184" t="s">
        <v>159</v>
      </c>
      <c r="L394" s="54"/>
      <c r="M394" s="189" t="s">
        <v>19</v>
      </c>
      <c r="N394" s="190" t="s">
        <v>42</v>
      </c>
      <c r="O394" s="35"/>
      <c r="P394" s="191">
        <f>O394*H394</f>
        <v>0</v>
      </c>
      <c r="Q394" s="191">
        <v>0.0315</v>
      </c>
      <c r="R394" s="191">
        <f>Q394*H394</f>
        <v>0.297045</v>
      </c>
      <c r="S394" s="191">
        <v>0</v>
      </c>
      <c r="T394" s="192">
        <f>S394*H394</f>
        <v>0</v>
      </c>
      <c r="AR394" s="17" t="s">
        <v>160</v>
      </c>
      <c r="AT394" s="17" t="s">
        <v>155</v>
      </c>
      <c r="AU394" s="17" t="s">
        <v>80</v>
      </c>
      <c r="AY394" s="17" t="s">
        <v>153</v>
      </c>
      <c r="BE394" s="193">
        <f>IF(N394="základní",J394,0)</f>
        <v>0</v>
      </c>
      <c r="BF394" s="193">
        <f>IF(N394="snížená",J394,0)</f>
        <v>0</v>
      </c>
      <c r="BG394" s="193">
        <f>IF(N394="zákl. přenesená",J394,0)</f>
        <v>0</v>
      </c>
      <c r="BH394" s="193">
        <f>IF(N394="sníž. přenesená",J394,0)</f>
        <v>0</v>
      </c>
      <c r="BI394" s="193">
        <f>IF(N394="nulová",J394,0)</f>
        <v>0</v>
      </c>
      <c r="BJ394" s="17" t="s">
        <v>78</v>
      </c>
      <c r="BK394" s="193">
        <f>ROUND(I394*H394,2)</f>
        <v>0</v>
      </c>
      <c r="BL394" s="17" t="s">
        <v>160</v>
      </c>
      <c r="BM394" s="17" t="s">
        <v>552</v>
      </c>
    </row>
    <row r="395" spans="2:51" s="11" customFormat="1" ht="13.5">
      <c r="B395" s="194"/>
      <c r="C395" s="195"/>
      <c r="D395" s="196" t="s">
        <v>161</v>
      </c>
      <c r="E395" s="197" t="s">
        <v>19</v>
      </c>
      <c r="F395" s="198" t="s">
        <v>553</v>
      </c>
      <c r="G395" s="195"/>
      <c r="H395" s="199">
        <v>3.84</v>
      </c>
      <c r="I395" s="200"/>
      <c r="J395" s="195"/>
      <c r="K395" s="195"/>
      <c r="L395" s="201"/>
      <c r="M395" s="202"/>
      <c r="N395" s="203"/>
      <c r="O395" s="203"/>
      <c r="P395" s="203"/>
      <c r="Q395" s="203"/>
      <c r="R395" s="203"/>
      <c r="S395" s="203"/>
      <c r="T395" s="204"/>
      <c r="AT395" s="205" t="s">
        <v>161</v>
      </c>
      <c r="AU395" s="205" t="s">
        <v>80</v>
      </c>
      <c r="AV395" s="11" t="s">
        <v>80</v>
      </c>
      <c r="AW395" s="11" t="s">
        <v>34</v>
      </c>
      <c r="AX395" s="11" t="s">
        <v>71</v>
      </c>
      <c r="AY395" s="205" t="s">
        <v>153</v>
      </c>
    </row>
    <row r="396" spans="2:51" s="11" customFormat="1" ht="13.5">
      <c r="B396" s="194"/>
      <c r="C396" s="195"/>
      <c r="D396" s="196" t="s">
        <v>161</v>
      </c>
      <c r="E396" s="197" t="s">
        <v>19</v>
      </c>
      <c r="F396" s="198" t="s">
        <v>554</v>
      </c>
      <c r="G396" s="195"/>
      <c r="H396" s="199">
        <v>5.59</v>
      </c>
      <c r="I396" s="200"/>
      <c r="J396" s="195"/>
      <c r="K396" s="195"/>
      <c r="L396" s="201"/>
      <c r="M396" s="202"/>
      <c r="N396" s="203"/>
      <c r="O396" s="203"/>
      <c r="P396" s="203"/>
      <c r="Q396" s="203"/>
      <c r="R396" s="203"/>
      <c r="S396" s="203"/>
      <c r="T396" s="204"/>
      <c r="AT396" s="205" t="s">
        <v>161</v>
      </c>
      <c r="AU396" s="205" t="s">
        <v>80</v>
      </c>
      <c r="AV396" s="11" t="s">
        <v>80</v>
      </c>
      <c r="AW396" s="11" t="s">
        <v>34</v>
      </c>
      <c r="AX396" s="11" t="s">
        <v>71</v>
      </c>
      <c r="AY396" s="205" t="s">
        <v>153</v>
      </c>
    </row>
    <row r="397" spans="2:51" s="12" customFormat="1" ht="13.5">
      <c r="B397" s="206"/>
      <c r="C397" s="207"/>
      <c r="D397" s="208" t="s">
        <v>161</v>
      </c>
      <c r="E397" s="209" t="s">
        <v>19</v>
      </c>
      <c r="F397" s="210" t="s">
        <v>163</v>
      </c>
      <c r="G397" s="207"/>
      <c r="H397" s="211">
        <v>9.43</v>
      </c>
      <c r="I397" s="212"/>
      <c r="J397" s="207"/>
      <c r="K397" s="207"/>
      <c r="L397" s="213"/>
      <c r="M397" s="214"/>
      <c r="N397" s="215"/>
      <c r="O397" s="215"/>
      <c r="P397" s="215"/>
      <c r="Q397" s="215"/>
      <c r="R397" s="215"/>
      <c r="S397" s="215"/>
      <c r="T397" s="216"/>
      <c r="AT397" s="217" t="s">
        <v>161</v>
      </c>
      <c r="AU397" s="217" t="s">
        <v>80</v>
      </c>
      <c r="AV397" s="12" t="s">
        <v>160</v>
      </c>
      <c r="AW397" s="12" t="s">
        <v>34</v>
      </c>
      <c r="AX397" s="12" t="s">
        <v>78</v>
      </c>
      <c r="AY397" s="217" t="s">
        <v>153</v>
      </c>
    </row>
    <row r="398" spans="2:65" s="1" customFormat="1" ht="31.5" customHeight="1">
      <c r="B398" s="34"/>
      <c r="C398" s="182" t="s">
        <v>555</v>
      </c>
      <c r="D398" s="182" t="s">
        <v>155</v>
      </c>
      <c r="E398" s="183" t="s">
        <v>556</v>
      </c>
      <c r="F398" s="184" t="s">
        <v>557</v>
      </c>
      <c r="G398" s="185" t="s">
        <v>224</v>
      </c>
      <c r="H398" s="186">
        <v>1.458</v>
      </c>
      <c r="I398" s="187"/>
      <c r="J398" s="188">
        <f>ROUND(I398*H398,2)</f>
        <v>0</v>
      </c>
      <c r="K398" s="184" t="s">
        <v>159</v>
      </c>
      <c r="L398" s="54"/>
      <c r="M398" s="189" t="s">
        <v>19</v>
      </c>
      <c r="N398" s="190" t="s">
        <v>42</v>
      </c>
      <c r="O398" s="35"/>
      <c r="P398" s="191">
        <f>O398*H398</f>
        <v>0</v>
      </c>
      <c r="Q398" s="191">
        <v>0.01995</v>
      </c>
      <c r="R398" s="191">
        <f>Q398*H398</f>
        <v>0.029087099999999998</v>
      </c>
      <c r="S398" s="191">
        <v>0</v>
      </c>
      <c r="T398" s="192">
        <f>S398*H398</f>
        <v>0</v>
      </c>
      <c r="AR398" s="17" t="s">
        <v>160</v>
      </c>
      <c r="AT398" s="17" t="s">
        <v>155</v>
      </c>
      <c r="AU398" s="17" t="s">
        <v>80</v>
      </c>
      <c r="AY398" s="17" t="s">
        <v>153</v>
      </c>
      <c r="BE398" s="193">
        <f>IF(N398="základní",J398,0)</f>
        <v>0</v>
      </c>
      <c r="BF398" s="193">
        <f>IF(N398="snížená",J398,0)</f>
        <v>0</v>
      </c>
      <c r="BG398" s="193">
        <f>IF(N398="zákl. přenesená",J398,0)</f>
        <v>0</v>
      </c>
      <c r="BH398" s="193">
        <f>IF(N398="sníž. přenesená",J398,0)</f>
        <v>0</v>
      </c>
      <c r="BI398" s="193">
        <f>IF(N398="nulová",J398,0)</f>
        <v>0</v>
      </c>
      <c r="BJ398" s="17" t="s">
        <v>78</v>
      </c>
      <c r="BK398" s="193">
        <f>ROUND(I398*H398,2)</f>
        <v>0</v>
      </c>
      <c r="BL398" s="17" t="s">
        <v>160</v>
      </c>
      <c r="BM398" s="17" t="s">
        <v>558</v>
      </c>
    </row>
    <row r="399" spans="2:51" s="11" customFormat="1" ht="13.5">
      <c r="B399" s="194"/>
      <c r="C399" s="195"/>
      <c r="D399" s="196" t="s">
        <v>161</v>
      </c>
      <c r="E399" s="197" t="s">
        <v>19</v>
      </c>
      <c r="F399" s="198" t="s">
        <v>559</v>
      </c>
      <c r="G399" s="195"/>
      <c r="H399" s="199">
        <v>0.468</v>
      </c>
      <c r="I399" s="200"/>
      <c r="J399" s="195"/>
      <c r="K399" s="195"/>
      <c r="L399" s="201"/>
      <c r="M399" s="202"/>
      <c r="N399" s="203"/>
      <c r="O399" s="203"/>
      <c r="P399" s="203"/>
      <c r="Q399" s="203"/>
      <c r="R399" s="203"/>
      <c r="S399" s="203"/>
      <c r="T399" s="204"/>
      <c r="AT399" s="205" t="s">
        <v>161</v>
      </c>
      <c r="AU399" s="205" t="s">
        <v>80</v>
      </c>
      <c r="AV399" s="11" t="s">
        <v>80</v>
      </c>
      <c r="AW399" s="11" t="s">
        <v>34</v>
      </c>
      <c r="AX399" s="11" t="s">
        <v>71</v>
      </c>
      <c r="AY399" s="205" t="s">
        <v>153</v>
      </c>
    </row>
    <row r="400" spans="2:51" s="11" customFormat="1" ht="13.5">
      <c r="B400" s="194"/>
      <c r="C400" s="195"/>
      <c r="D400" s="196" t="s">
        <v>161</v>
      </c>
      <c r="E400" s="197" t="s">
        <v>19</v>
      </c>
      <c r="F400" s="198" t="s">
        <v>560</v>
      </c>
      <c r="G400" s="195"/>
      <c r="H400" s="199">
        <v>0.99</v>
      </c>
      <c r="I400" s="200"/>
      <c r="J400" s="195"/>
      <c r="K400" s="195"/>
      <c r="L400" s="201"/>
      <c r="M400" s="202"/>
      <c r="N400" s="203"/>
      <c r="O400" s="203"/>
      <c r="P400" s="203"/>
      <c r="Q400" s="203"/>
      <c r="R400" s="203"/>
      <c r="S400" s="203"/>
      <c r="T400" s="204"/>
      <c r="AT400" s="205" t="s">
        <v>161</v>
      </c>
      <c r="AU400" s="205" t="s">
        <v>80</v>
      </c>
      <c r="AV400" s="11" t="s">
        <v>80</v>
      </c>
      <c r="AW400" s="11" t="s">
        <v>34</v>
      </c>
      <c r="AX400" s="11" t="s">
        <v>71</v>
      </c>
      <c r="AY400" s="205" t="s">
        <v>153</v>
      </c>
    </row>
    <row r="401" spans="2:51" s="12" customFormat="1" ht="13.5">
      <c r="B401" s="206"/>
      <c r="C401" s="207"/>
      <c r="D401" s="208" t="s">
        <v>161</v>
      </c>
      <c r="E401" s="209" t="s">
        <v>19</v>
      </c>
      <c r="F401" s="210" t="s">
        <v>163</v>
      </c>
      <c r="G401" s="207"/>
      <c r="H401" s="211">
        <v>1.458</v>
      </c>
      <c r="I401" s="212"/>
      <c r="J401" s="207"/>
      <c r="K401" s="207"/>
      <c r="L401" s="213"/>
      <c r="M401" s="214"/>
      <c r="N401" s="215"/>
      <c r="O401" s="215"/>
      <c r="P401" s="215"/>
      <c r="Q401" s="215"/>
      <c r="R401" s="215"/>
      <c r="S401" s="215"/>
      <c r="T401" s="216"/>
      <c r="AT401" s="217" t="s">
        <v>161</v>
      </c>
      <c r="AU401" s="217" t="s">
        <v>80</v>
      </c>
      <c r="AV401" s="12" t="s">
        <v>160</v>
      </c>
      <c r="AW401" s="12" t="s">
        <v>34</v>
      </c>
      <c r="AX401" s="12" t="s">
        <v>78</v>
      </c>
      <c r="AY401" s="217" t="s">
        <v>153</v>
      </c>
    </row>
    <row r="402" spans="2:65" s="1" customFormat="1" ht="31.5" customHeight="1">
      <c r="B402" s="34"/>
      <c r="C402" s="182" t="s">
        <v>561</v>
      </c>
      <c r="D402" s="182" t="s">
        <v>155</v>
      </c>
      <c r="E402" s="183" t="s">
        <v>562</v>
      </c>
      <c r="F402" s="184" t="s">
        <v>563</v>
      </c>
      <c r="G402" s="185" t="s">
        <v>224</v>
      </c>
      <c r="H402" s="186">
        <v>7.2</v>
      </c>
      <c r="I402" s="187"/>
      <c r="J402" s="188">
        <f>ROUND(I402*H402,2)</f>
        <v>0</v>
      </c>
      <c r="K402" s="184" t="s">
        <v>159</v>
      </c>
      <c r="L402" s="54"/>
      <c r="M402" s="189" t="s">
        <v>19</v>
      </c>
      <c r="N402" s="190" t="s">
        <v>42</v>
      </c>
      <c r="O402" s="35"/>
      <c r="P402" s="191">
        <f>O402*H402</f>
        <v>0</v>
      </c>
      <c r="Q402" s="191">
        <v>0.05985</v>
      </c>
      <c r="R402" s="191">
        <f>Q402*H402</f>
        <v>0.43092</v>
      </c>
      <c r="S402" s="191">
        <v>0</v>
      </c>
      <c r="T402" s="192">
        <f>S402*H402</f>
        <v>0</v>
      </c>
      <c r="AR402" s="17" t="s">
        <v>160</v>
      </c>
      <c r="AT402" s="17" t="s">
        <v>155</v>
      </c>
      <c r="AU402" s="17" t="s">
        <v>80</v>
      </c>
      <c r="AY402" s="17" t="s">
        <v>153</v>
      </c>
      <c r="BE402" s="193">
        <f>IF(N402="základní",J402,0)</f>
        <v>0</v>
      </c>
      <c r="BF402" s="193">
        <f>IF(N402="snížená",J402,0)</f>
        <v>0</v>
      </c>
      <c r="BG402" s="193">
        <f>IF(N402="zákl. přenesená",J402,0)</f>
        <v>0</v>
      </c>
      <c r="BH402" s="193">
        <f>IF(N402="sníž. přenesená",J402,0)</f>
        <v>0</v>
      </c>
      <c r="BI402" s="193">
        <f>IF(N402="nulová",J402,0)</f>
        <v>0</v>
      </c>
      <c r="BJ402" s="17" t="s">
        <v>78</v>
      </c>
      <c r="BK402" s="193">
        <f>ROUND(I402*H402,2)</f>
        <v>0</v>
      </c>
      <c r="BL402" s="17" t="s">
        <v>160</v>
      </c>
      <c r="BM402" s="17" t="s">
        <v>564</v>
      </c>
    </row>
    <row r="403" spans="2:51" s="11" customFormat="1" ht="13.5">
      <c r="B403" s="194"/>
      <c r="C403" s="195"/>
      <c r="D403" s="196" t="s">
        <v>161</v>
      </c>
      <c r="E403" s="197" t="s">
        <v>19</v>
      </c>
      <c r="F403" s="198" t="s">
        <v>565</v>
      </c>
      <c r="G403" s="195"/>
      <c r="H403" s="199">
        <v>7.2</v>
      </c>
      <c r="I403" s="200"/>
      <c r="J403" s="195"/>
      <c r="K403" s="195"/>
      <c r="L403" s="201"/>
      <c r="M403" s="202"/>
      <c r="N403" s="203"/>
      <c r="O403" s="203"/>
      <c r="P403" s="203"/>
      <c r="Q403" s="203"/>
      <c r="R403" s="203"/>
      <c r="S403" s="203"/>
      <c r="T403" s="204"/>
      <c r="AT403" s="205" t="s">
        <v>161</v>
      </c>
      <c r="AU403" s="205" t="s">
        <v>80</v>
      </c>
      <c r="AV403" s="11" t="s">
        <v>80</v>
      </c>
      <c r="AW403" s="11" t="s">
        <v>34</v>
      </c>
      <c r="AX403" s="11" t="s">
        <v>71</v>
      </c>
      <c r="AY403" s="205" t="s">
        <v>153</v>
      </c>
    </row>
    <row r="404" spans="2:51" s="12" customFormat="1" ht="13.5">
      <c r="B404" s="206"/>
      <c r="C404" s="207"/>
      <c r="D404" s="196" t="s">
        <v>161</v>
      </c>
      <c r="E404" s="239" t="s">
        <v>19</v>
      </c>
      <c r="F404" s="240" t="s">
        <v>163</v>
      </c>
      <c r="G404" s="207"/>
      <c r="H404" s="241">
        <v>7.2</v>
      </c>
      <c r="I404" s="212"/>
      <c r="J404" s="207"/>
      <c r="K404" s="207"/>
      <c r="L404" s="213"/>
      <c r="M404" s="214"/>
      <c r="N404" s="215"/>
      <c r="O404" s="215"/>
      <c r="P404" s="215"/>
      <c r="Q404" s="215"/>
      <c r="R404" s="215"/>
      <c r="S404" s="215"/>
      <c r="T404" s="216"/>
      <c r="AT404" s="217" t="s">
        <v>161</v>
      </c>
      <c r="AU404" s="217" t="s">
        <v>80</v>
      </c>
      <c r="AV404" s="12" t="s">
        <v>160</v>
      </c>
      <c r="AW404" s="12" t="s">
        <v>34</v>
      </c>
      <c r="AX404" s="12" t="s">
        <v>78</v>
      </c>
      <c r="AY404" s="217" t="s">
        <v>153</v>
      </c>
    </row>
    <row r="405" spans="2:63" s="10" customFormat="1" ht="29.85" customHeight="1">
      <c r="B405" s="165"/>
      <c r="C405" s="166"/>
      <c r="D405" s="179" t="s">
        <v>70</v>
      </c>
      <c r="E405" s="180" t="s">
        <v>188</v>
      </c>
      <c r="F405" s="180" t="s">
        <v>566</v>
      </c>
      <c r="G405" s="166"/>
      <c r="H405" s="166"/>
      <c r="I405" s="169"/>
      <c r="J405" s="181">
        <f>BK405</f>
        <v>0</v>
      </c>
      <c r="K405" s="166"/>
      <c r="L405" s="171"/>
      <c r="M405" s="172"/>
      <c r="N405" s="173"/>
      <c r="O405" s="173"/>
      <c r="P405" s="174">
        <f>P406</f>
        <v>0</v>
      </c>
      <c r="Q405" s="173"/>
      <c r="R405" s="174">
        <f>R406</f>
        <v>0</v>
      </c>
      <c r="S405" s="173"/>
      <c r="T405" s="175">
        <f>T406</f>
        <v>0</v>
      </c>
      <c r="AR405" s="176" t="s">
        <v>78</v>
      </c>
      <c r="AT405" s="177" t="s">
        <v>70</v>
      </c>
      <c r="AU405" s="177" t="s">
        <v>78</v>
      </c>
      <c r="AY405" s="176" t="s">
        <v>153</v>
      </c>
      <c r="BK405" s="178">
        <f>BK406</f>
        <v>0</v>
      </c>
    </row>
    <row r="406" spans="2:65" s="1" customFormat="1" ht="22.5" customHeight="1">
      <c r="B406" s="34"/>
      <c r="C406" s="182" t="s">
        <v>567</v>
      </c>
      <c r="D406" s="182" t="s">
        <v>155</v>
      </c>
      <c r="E406" s="183" t="s">
        <v>568</v>
      </c>
      <c r="F406" s="184" t="s">
        <v>569</v>
      </c>
      <c r="G406" s="185" t="s">
        <v>246</v>
      </c>
      <c r="H406" s="186">
        <v>4</v>
      </c>
      <c r="I406" s="187"/>
      <c r="J406" s="188">
        <f>ROUND(I406*H406,2)</f>
        <v>0</v>
      </c>
      <c r="K406" s="184" t="s">
        <v>524</v>
      </c>
      <c r="L406" s="54"/>
      <c r="M406" s="189" t="s">
        <v>19</v>
      </c>
      <c r="N406" s="190" t="s">
        <v>42</v>
      </c>
      <c r="O406" s="35"/>
      <c r="P406" s="191">
        <f>O406*H406</f>
        <v>0</v>
      </c>
      <c r="Q406" s="191">
        <v>0</v>
      </c>
      <c r="R406" s="191">
        <f>Q406*H406</f>
        <v>0</v>
      </c>
      <c r="S406" s="191">
        <v>0</v>
      </c>
      <c r="T406" s="192">
        <f>S406*H406</f>
        <v>0</v>
      </c>
      <c r="AR406" s="17" t="s">
        <v>160</v>
      </c>
      <c r="AT406" s="17" t="s">
        <v>155</v>
      </c>
      <c r="AU406" s="17" t="s">
        <v>80</v>
      </c>
      <c r="AY406" s="17" t="s">
        <v>153</v>
      </c>
      <c r="BE406" s="193">
        <f>IF(N406="základní",J406,0)</f>
        <v>0</v>
      </c>
      <c r="BF406" s="193">
        <f>IF(N406="snížená",J406,0)</f>
        <v>0</v>
      </c>
      <c r="BG406" s="193">
        <f>IF(N406="zákl. přenesená",J406,0)</f>
        <v>0</v>
      </c>
      <c r="BH406" s="193">
        <f>IF(N406="sníž. přenesená",J406,0)</f>
        <v>0</v>
      </c>
      <c r="BI406" s="193">
        <f>IF(N406="nulová",J406,0)</f>
        <v>0</v>
      </c>
      <c r="BJ406" s="17" t="s">
        <v>78</v>
      </c>
      <c r="BK406" s="193">
        <f>ROUND(I406*H406,2)</f>
        <v>0</v>
      </c>
      <c r="BL406" s="17" t="s">
        <v>160</v>
      </c>
      <c r="BM406" s="17" t="s">
        <v>567</v>
      </c>
    </row>
    <row r="407" spans="2:63" s="10" customFormat="1" ht="29.85" customHeight="1">
      <c r="B407" s="165"/>
      <c r="C407" s="166"/>
      <c r="D407" s="179" t="s">
        <v>70</v>
      </c>
      <c r="E407" s="180" t="s">
        <v>196</v>
      </c>
      <c r="F407" s="180" t="s">
        <v>570</v>
      </c>
      <c r="G407" s="166"/>
      <c r="H407" s="166"/>
      <c r="I407" s="169"/>
      <c r="J407" s="181">
        <f>BK407</f>
        <v>0</v>
      </c>
      <c r="K407" s="166"/>
      <c r="L407" s="171"/>
      <c r="M407" s="172"/>
      <c r="N407" s="173"/>
      <c r="O407" s="173"/>
      <c r="P407" s="174">
        <f>SUM(P408:P629)</f>
        <v>0</v>
      </c>
      <c r="Q407" s="173"/>
      <c r="R407" s="174">
        <f>SUM(R408:R629)</f>
        <v>0.13857333119999998</v>
      </c>
      <c r="S407" s="173"/>
      <c r="T407" s="175">
        <f>SUM(T408:T629)</f>
        <v>122.83385899999999</v>
      </c>
      <c r="AR407" s="176" t="s">
        <v>78</v>
      </c>
      <c r="AT407" s="177" t="s">
        <v>70</v>
      </c>
      <c r="AU407" s="177" t="s">
        <v>78</v>
      </c>
      <c r="AY407" s="176" t="s">
        <v>153</v>
      </c>
      <c r="BK407" s="178">
        <f>SUM(BK408:BK629)</f>
        <v>0</v>
      </c>
    </row>
    <row r="408" spans="2:65" s="1" customFormat="1" ht="31.5" customHeight="1">
      <c r="B408" s="34"/>
      <c r="C408" s="182" t="s">
        <v>571</v>
      </c>
      <c r="D408" s="182" t="s">
        <v>155</v>
      </c>
      <c r="E408" s="183" t="s">
        <v>572</v>
      </c>
      <c r="F408" s="184" t="s">
        <v>573</v>
      </c>
      <c r="G408" s="185" t="s">
        <v>224</v>
      </c>
      <c r="H408" s="186">
        <v>223.65</v>
      </c>
      <c r="I408" s="187"/>
      <c r="J408" s="188">
        <f>ROUND(I408*H408,2)</f>
        <v>0</v>
      </c>
      <c r="K408" s="184" t="s">
        <v>159</v>
      </c>
      <c r="L408" s="54"/>
      <c r="M408" s="189" t="s">
        <v>19</v>
      </c>
      <c r="N408" s="190" t="s">
        <v>42</v>
      </c>
      <c r="O408" s="35"/>
      <c r="P408" s="191">
        <f>O408*H408</f>
        <v>0</v>
      </c>
      <c r="Q408" s="191">
        <v>0</v>
      </c>
      <c r="R408" s="191">
        <f>Q408*H408</f>
        <v>0</v>
      </c>
      <c r="S408" s="191">
        <v>0</v>
      </c>
      <c r="T408" s="192">
        <f>S408*H408</f>
        <v>0</v>
      </c>
      <c r="AR408" s="17" t="s">
        <v>160</v>
      </c>
      <c r="AT408" s="17" t="s">
        <v>155</v>
      </c>
      <c r="AU408" s="17" t="s">
        <v>80</v>
      </c>
      <c r="AY408" s="17" t="s">
        <v>153</v>
      </c>
      <c r="BE408" s="193">
        <f>IF(N408="základní",J408,0)</f>
        <v>0</v>
      </c>
      <c r="BF408" s="193">
        <f>IF(N408="snížená",J408,0)</f>
        <v>0</v>
      </c>
      <c r="BG408" s="193">
        <f>IF(N408="zákl. přenesená",J408,0)</f>
        <v>0</v>
      </c>
      <c r="BH408" s="193">
        <f>IF(N408="sníž. přenesená",J408,0)</f>
        <v>0</v>
      </c>
      <c r="BI408" s="193">
        <f>IF(N408="nulová",J408,0)</f>
        <v>0</v>
      </c>
      <c r="BJ408" s="17" t="s">
        <v>78</v>
      </c>
      <c r="BK408" s="193">
        <f>ROUND(I408*H408,2)</f>
        <v>0</v>
      </c>
      <c r="BL408" s="17" t="s">
        <v>160</v>
      </c>
      <c r="BM408" s="17" t="s">
        <v>571</v>
      </c>
    </row>
    <row r="409" spans="2:51" s="11" customFormat="1" ht="13.5">
      <c r="B409" s="194"/>
      <c r="C409" s="195"/>
      <c r="D409" s="196" t="s">
        <v>161</v>
      </c>
      <c r="E409" s="197" t="s">
        <v>19</v>
      </c>
      <c r="F409" s="198" t="s">
        <v>574</v>
      </c>
      <c r="G409" s="195"/>
      <c r="H409" s="199">
        <v>223.65</v>
      </c>
      <c r="I409" s="200"/>
      <c r="J409" s="195"/>
      <c r="K409" s="195"/>
      <c r="L409" s="201"/>
      <c r="M409" s="202"/>
      <c r="N409" s="203"/>
      <c r="O409" s="203"/>
      <c r="P409" s="203"/>
      <c r="Q409" s="203"/>
      <c r="R409" s="203"/>
      <c r="S409" s="203"/>
      <c r="T409" s="204"/>
      <c r="AT409" s="205" t="s">
        <v>161</v>
      </c>
      <c r="AU409" s="205" t="s">
        <v>80</v>
      </c>
      <c r="AV409" s="11" t="s">
        <v>80</v>
      </c>
      <c r="AW409" s="11" t="s">
        <v>34</v>
      </c>
      <c r="AX409" s="11" t="s">
        <v>71</v>
      </c>
      <c r="AY409" s="205" t="s">
        <v>153</v>
      </c>
    </row>
    <row r="410" spans="2:51" s="12" customFormat="1" ht="13.5">
      <c r="B410" s="206"/>
      <c r="C410" s="207"/>
      <c r="D410" s="208" t="s">
        <v>161</v>
      </c>
      <c r="E410" s="209" t="s">
        <v>19</v>
      </c>
      <c r="F410" s="210" t="s">
        <v>163</v>
      </c>
      <c r="G410" s="207"/>
      <c r="H410" s="211">
        <v>223.65</v>
      </c>
      <c r="I410" s="212"/>
      <c r="J410" s="207"/>
      <c r="K410" s="207"/>
      <c r="L410" s="213"/>
      <c r="M410" s="214"/>
      <c r="N410" s="215"/>
      <c r="O410" s="215"/>
      <c r="P410" s="215"/>
      <c r="Q410" s="215"/>
      <c r="R410" s="215"/>
      <c r="S410" s="215"/>
      <c r="T410" s="216"/>
      <c r="AT410" s="217" t="s">
        <v>161</v>
      </c>
      <c r="AU410" s="217" t="s">
        <v>80</v>
      </c>
      <c r="AV410" s="12" t="s">
        <v>160</v>
      </c>
      <c r="AW410" s="12" t="s">
        <v>34</v>
      </c>
      <c r="AX410" s="12" t="s">
        <v>78</v>
      </c>
      <c r="AY410" s="217" t="s">
        <v>153</v>
      </c>
    </row>
    <row r="411" spans="2:65" s="1" customFormat="1" ht="31.5" customHeight="1">
      <c r="B411" s="34"/>
      <c r="C411" s="182" t="s">
        <v>575</v>
      </c>
      <c r="D411" s="182" t="s">
        <v>155</v>
      </c>
      <c r="E411" s="183" t="s">
        <v>576</v>
      </c>
      <c r="F411" s="184" t="s">
        <v>577</v>
      </c>
      <c r="G411" s="185" t="s">
        <v>224</v>
      </c>
      <c r="H411" s="186">
        <v>13419</v>
      </c>
      <c r="I411" s="187"/>
      <c r="J411" s="188">
        <f>ROUND(I411*H411,2)</f>
        <v>0</v>
      </c>
      <c r="K411" s="184" t="s">
        <v>159</v>
      </c>
      <c r="L411" s="54"/>
      <c r="M411" s="189" t="s">
        <v>19</v>
      </c>
      <c r="N411" s="190" t="s">
        <v>42</v>
      </c>
      <c r="O411" s="35"/>
      <c r="P411" s="191">
        <f>O411*H411</f>
        <v>0</v>
      </c>
      <c r="Q411" s="191">
        <v>0</v>
      </c>
      <c r="R411" s="191">
        <f>Q411*H411</f>
        <v>0</v>
      </c>
      <c r="S411" s="191">
        <v>0</v>
      </c>
      <c r="T411" s="192">
        <f>S411*H411</f>
        <v>0</v>
      </c>
      <c r="AR411" s="17" t="s">
        <v>160</v>
      </c>
      <c r="AT411" s="17" t="s">
        <v>155</v>
      </c>
      <c r="AU411" s="17" t="s">
        <v>80</v>
      </c>
      <c r="AY411" s="17" t="s">
        <v>153</v>
      </c>
      <c r="BE411" s="193">
        <f>IF(N411="základní",J411,0)</f>
        <v>0</v>
      </c>
      <c r="BF411" s="193">
        <f>IF(N411="snížená",J411,0)</f>
        <v>0</v>
      </c>
      <c r="BG411" s="193">
        <f>IF(N411="zákl. přenesená",J411,0)</f>
        <v>0</v>
      </c>
      <c r="BH411" s="193">
        <f>IF(N411="sníž. přenesená",J411,0)</f>
        <v>0</v>
      </c>
      <c r="BI411" s="193">
        <f>IF(N411="nulová",J411,0)</f>
        <v>0</v>
      </c>
      <c r="BJ411" s="17" t="s">
        <v>78</v>
      </c>
      <c r="BK411" s="193">
        <f>ROUND(I411*H411,2)</f>
        <v>0</v>
      </c>
      <c r="BL411" s="17" t="s">
        <v>160</v>
      </c>
      <c r="BM411" s="17" t="s">
        <v>575</v>
      </c>
    </row>
    <row r="412" spans="2:51" s="11" customFormat="1" ht="13.5">
      <c r="B412" s="194"/>
      <c r="C412" s="195"/>
      <c r="D412" s="196" t="s">
        <v>161</v>
      </c>
      <c r="E412" s="197" t="s">
        <v>19</v>
      </c>
      <c r="F412" s="198" t="s">
        <v>578</v>
      </c>
      <c r="G412" s="195"/>
      <c r="H412" s="199">
        <v>13419</v>
      </c>
      <c r="I412" s="200"/>
      <c r="J412" s="195"/>
      <c r="K412" s="195"/>
      <c r="L412" s="201"/>
      <c r="M412" s="202"/>
      <c r="N412" s="203"/>
      <c r="O412" s="203"/>
      <c r="P412" s="203"/>
      <c r="Q412" s="203"/>
      <c r="R412" s="203"/>
      <c r="S412" s="203"/>
      <c r="T412" s="204"/>
      <c r="AT412" s="205" t="s">
        <v>161</v>
      </c>
      <c r="AU412" s="205" t="s">
        <v>80</v>
      </c>
      <c r="AV412" s="11" t="s">
        <v>80</v>
      </c>
      <c r="AW412" s="11" t="s">
        <v>34</v>
      </c>
      <c r="AX412" s="11" t="s">
        <v>71</v>
      </c>
      <c r="AY412" s="205" t="s">
        <v>153</v>
      </c>
    </row>
    <row r="413" spans="2:51" s="12" customFormat="1" ht="13.5">
      <c r="B413" s="206"/>
      <c r="C413" s="207"/>
      <c r="D413" s="208" t="s">
        <v>161</v>
      </c>
      <c r="E413" s="209" t="s">
        <v>19</v>
      </c>
      <c r="F413" s="210" t="s">
        <v>163</v>
      </c>
      <c r="G413" s="207"/>
      <c r="H413" s="211">
        <v>13419</v>
      </c>
      <c r="I413" s="212"/>
      <c r="J413" s="207"/>
      <c r="K413" s="207"/>
      <c r="L413" s="213"/>
      <c r="M413" s="214"/>
      <c r="N413" s="215"/>
      <c r="O413" s="215"/>
      <c r="P413" s="215"/>
      <c r="Q413" s="215"/>
      <c r="R413" s="215"/>
      <c r="S413" s="215"/>
      <c r="T413" s="216"/>
      <c r="AT413" s="217" t="s">
        <v>161</v>
      </c>
      <c r="AU413" s="217" t="s">
        <v>80</v>
      </c>
      <c r="AV413" s="12" t="s">
        <v>160</v>
      </c>
      <c r="AW413" s="12" t="s">
        <v>34</v>
      </c>
      <c r="AX413" s="12" t="s">
        <v>78</v>
      </c>
      <c r="AY413" s="217" t="s">
        <v>153</v>
      </c>
    </row>
    <row r="414" spans="2:65" s="1" customFormat="1" ht="31.5" customHeight="1">
      <c r="B414" s="34"/>
      <c r="C414" s="182" t="s">
        <v>579</v>
      </c>
      <c r="D414" s="182" t="s">
        <v>155</v>
      </c>
      <c r="E414" s="183" t="s">
        <v>580</v>
      </c>
      <c r="F414" s="184" t="s">
        <v>581</v>
      </c>
      <c r="G414" s="185" t="s">
        <v>224</v>
      </c>
      <c r="H414" s="186">
        <v>223.65</v>
      </c>
      <c r="I414" s="187"/>
      <c r="J414" s="188">
        <f>ROUND(I414*H414,2)</f>
        <v>0</v>
      </c>
      <c r="K414" s="184" t="s">
        <v>159</v>
      </c>
      <c r="L414" s="54"/>
      <c r="M414" s="189" t="s">
        <v>19</v>
      </c>
      <c r="N414" s="190" t="s">
        <v>42</v>
      </c>
      <c r="O414" s="35"/>
      <c r="P414" s="191">
        <f>O414*H414</f>
        <v>0</v>
      </c>
      <c r="Q414" s="191">
        <v>0</v>
      </c>
      <c r="R414" s="191">
        <f>Q414*H414</f>
        <v>0</v>
      </c>
      <c r="S414" s="191">
        <v>0</v>
      </c>
      <c r="T414" s="192">
        <f>S414*H414</f>
        <v>0</v>
      </c>
      <c r="AR414" s="17" t="s">
        <v>160</v>
      </c>
      <c r="AT414" s="17" t="s">
        <v>155</v>
      </c>
      <c r="AU414" s="17" t="s">
        <v>80</v>
      </c>
      <c r="AY414" s="17" t="s">
        <v>153</v>
      </c>
      <c r="BE414" s="193">
        <f>IF(N414="základní",J414,0)</f>
        <v>0</v>
      </c>
      <c r="BF414" s="193">
        <f>IF(N414="snížená",J414,0)</f>
        <v>0</v>
      </c>
      <c r="BG414" s="193">
        <f>IF(N414="zákl. přenesená",J414,0)</f>
        <v>0</v>
      </c>
      <c r="BH414" s="193">
        <f>IF(N414="sníž. přenesená",J414,0)</f>
        <v>0</v>
      </c>
      <c r="BI414" s="193">
        <f>IF(N414="nulová",J414,0)</f>
        <v>0</v>
      </c>
      <c r="BJ414" s="17" t="s">
        <v>78</v>
      </c>
      <c r="BK414" s="193">
        <f>ROUND(I414*H414,2)</f>
        <v>0</v>
      </c>
      <c r="BL414" s="17" t="s">
        <v>160</v>
      </c>
      <c r="BM414" s="17" t="s">
        <v>579</v>
      </c>
    </row>
    <row r="415" spans="2:65" s="1" customFormat="1" ht="22.5" customHeight="1">
      <c r="B415" s="34"/>
      <c r="C415" s="182" t="s">
        <v>582</v>
      </c>
      <c r="D415" s="182" t="s">
        <v>155</v>
      </c>
      <c r="E415" s="183" t="s">
        <v>583</v>
      </c>
      <c r="F415" s="184" t="s">
        <v>584</v>
      </c>
      <c r="G415" s="185" t="s">
        <v>224</v>
      </c>
      <c r="H415" s="186">
        <v>223.65</v>
      </c>
      <c r="I415" s="187"/>
      <c r="J415" s="188">
        <f>ROUND(I415*H415,2)</f>
        <v>0</v>
      </c>
      <c r="K415" s="184" t="s">
        <v>159</v>
      </c>
      <c r="L415" s="54"/>
      <c r="M415" s="189" t="s">
        <v>19</v>
      </c>
      <c r="N415" s="190" t="s">
        <v>42</v>
      </c>
      <c r="O415" s="35"/>
      <c r="P415" s="191">
        <f>O415*H415</f>
        <v>0</v>
      </c>
      <c r="Q415" s="191">
        <v>0</v>
      </c>
      <c r="R415" s="191">
        <f>Q415*H415</f>
        <v>0</v>
      </c>
      <c r="S415" s="191">
        <v>0</v>
      </c>
      <c r="T415" s="192">
        <f>S415*H415</f>
        <v>0</v>
      </c>
      <c r="AR415" s="17" t="s">
        <v>160</v>
      </c>
      <c r="AT415" s="17" t="s">
        <v>155</v>
      </c>
      <c r="AU415" s="17" t="s">
        <v>80</v>
      </c>
      <c r="AY415" s="17" t="s">
        <v>153</v>
      </c>
      <c r="BE415" s="193">
        <f>IF(N415="základní",J415,0)</f>
        <v>0</v>
      </c>
      <c r="BF415" s="193">
        <f>IF(N415="snížená",J415,0)</f>
        <v>0</v>
      </c>
      <c r="BG415" s="193">
        <f>IF(N415="zákl. přenesená",J415,0)</f>
        <v>0</v>
      </c>
      <c r="BH415" s="193">
        <f>IF(N415="sníž. přenesená",J415,0)</f>
        <v>0</v>
      </c>
      <c r="BI415" s="193">
        <f>IF(N415="nulová",J415,0)</f>
        <v>0</v>
      </c>
      <c r="BJ415" s="17" t="s">
        <v>78</v>
      </c>
      <c r="BK415" s="193">
        <f>ROUND(I415*H415,2)</f>
        <v>0</v>
      </c>
      <c r="BL415" s="17" t="s">
        <v>160</v>
      </c>
      <c r="BM415" s="17" t="s">
        <v>582</v>
      </c>
    </row>
    <row r="416" spans="2:65" s="1" customFormat="1" ht="22.5" customHeight="1">
      <c r="B416" s="34"/>
      <c r="C416" s="182" t="s">
        <v>585</v>
      </c>
      <c r="D416" s="182" t="s">
        <v>155</v>
      </c>
      <c r="E416" s="183" t="s">
        <v>586</v>
      </c>
      <c r="F416" s="184" t="s">
        <v>587</v>
      </c>
      <c r="G416" s="185" t="s">
        <v>224</v>
      </c>
      <c r="H416" s="186">
        <v>13419</v>
      </c>
      <c r="I416" s="187"/>
      <c r="J416" s="188">
        <f>ROUND(I416*H416,2)</f>
        <v>0</v>
      </c>
      <c r="K416" s="184" t="s">
        <v>159</v>
      </c>
      <c r="L416" s="54"/>
      <c r="M416" s="189" t="s">
        <v>19</v>
      </c>
      <c r="N416" s="190" t="s">
        <v>42</v>
      </c>
      <c r="O416" s="35"/>
      <c r="P416" s="191">
        <f>O416*H416</f>
        <v>0</v>
      </c>
      <c r="Q416" s="191">
        <v>0</v>
      </c>
      <c r="R416" s="191">
        <f>Q416*H416</f>
        <v>0</v>
      </c>
      <c r="S416" s="191">
        <v>0</v>
      </c>
      <c r="T416" s="192">
        <f>S416*H416</f>
        <v>0</v>
      </c>
      <c r="AR416" s="17" t="s">
        <v>160</v>
      </c>
      <c r="AT416" s="17" t="s">
        <v>155</v>
      </c>
      <c r="AU416" s="17" t="s">
        <v>80</v>
      </c>
      <c r="AY416" s="17" t="s">
        <v>153</v>
      </c>
      <c r="BE416" s="193">
        <f>IF(N416="základní",J416,0)</f>
        <v>0</v>
      </c>
      <c r="BF416" s="193">
        <f>IF(N416="snížená",J416,0)</f>
        <v>0</v>
      </c>
      <c r="BG416" s="193">
        <f>IF(N416="zákl. přenesená",J416,0)</f>
        <v>0</v>
      </c>
      <c r="BH416" s="193">
        <f>IF(N416="sníž. přenesená",J416,0)</f>
        <v>0</v>
      </c>
      <c r="BI416" s="193">
        <f>IF(N416="nulová",J416,0)</f>
        <v>0</v>
      </c>
      <c r="BJ416" s="17" t="s">
        <v>78</v>
      </c>
      <c r="BK416" s="193">
        <f>ROUND(I416*H416,2)</f>
        <v>0</v>
      </c>
      <c r="BL416" s="17" t="s">
        <v>160</v>
      </c>
      <c r="BM416" s="17" t="s">
        <v>585</v>
      </c>
    </row>
    <row r="417" spans="2:65" s="1" customFormat="1" ht="22.5" customHeight="1">
      <c r="B417" s="34"/>
      <c r="C417" s="182" t="s">
        <v>588</v>
      </c>
      <c r="D417" s="182" t="s">
        <v>155</v>
      </c>
      <c r="E417" s="183" t="s">
        <v>589</v>
      </c>
      <c r="F417" s="184" t="s">
        <v>590</v>
      </c>
      <c r="G417" s="185" t="s">
        <v>224</v>
      </c>
      <c r="H417" s="186">
        <v>223.65</v>
      </c>
      <c r="I417" s="187"/>
      <c r="J417" s="188">
        <f>ROUND(I417*H417,2)</f>
        <v>0</v>
      </c>
      <c r="K417" s="184" t="s">
        <v>159</v>
      </c>
      <c r="L417" s="54"/>
      <c r="M417" s="189" t="s">
        <v>19</v>
      </c>
      <c r="N417" s="190" t="s">
        <v>42</v>
      </c>
      <c r="O417" s="35"/>
      <c r="P417" s="191">
        <f>O417*H417</f>
        <v>0</v>
      </c>
      <c r="Q417" s="191">
        <v>0</v>
      </c>
      <c r="R417" s="191">
        <f>Q417*H417</f>
        <v>0</v>
      </c>
      <c r="S417" s="191">
        <v>0</v>
      </c>
      <c r="T417" s="192">
        <f>S417*H417</f>
        <v>0</v>
      </c>
      <c r="AR417" s="17" t="s">
        <v>160</v>
      </c>
      <c r="AT417" s="17" t="s">
        <v>155</v>
      </c>
      <c r="AU417" s="17" t="s">
        <v>80</v>
      </c>
      <c r="AY417" s="17" t="s">
        <v>153</v>
      </c>
      <c r="BE417" s="193">
        <f>IF(N417="základní",J417,0)</f>
        <v>0</v>
      </c>
      <c r="BF417" s="193">
        <f>IF(N417="snížená",J417,0)</f>
        <v>0</v>
      </c>
      <c r="BG417" s="193">
        <f>IF(N417="zákl. přenesená",J417,0)</f>
        <v>0</v>
      </c>
      <c r="BH417" s="193">
        <f>IF(N417="sníž. přenesená",J417,0)</f>
        <v>0</v>
      </c>
      <c r="BI417" s="193">
        <f>IF(N417="nulová",J417,0)</f>
        <v>0</v>
      </c>
      <c r="BJ417" s="17" t="s">
        <v>78</v>
      </c>
      <c r="BK417" s="193">
        <f>ROUND(I417*H417,2)</f>
        <v>0</v>
      </c>
      <c r="BL417" s="17" t="s">
        <v>160</v>
      </c>
      <c r="BM417" s="17" t="s">
        <v>588</v>
      </c>
    </row>
    <row r="418" spans="2:65" s="1" customFormat="1" ht="31.5" customHeight="1">
      <c r="B418" s="34"/>
      <c r="C418" s="182" t="s">
        <v>591</v>
      </c>
      <c r="D418" s="182" t="s">
        <v>155</v>
      </c>
      <c r="E418" s="183" t="s">
        <v>592</v>
      </c>
      <c r="F418" s="184" t="s">
        <v>593</v>
      </c>
      <c r="G418" s="185" t="s">
        <v>224</v>
      </c>
      <c r="H418" s="186">
        <v>255</v>
      </c>
      <c r="I418" s="187"/>
      <c r="J418" s="188">
        <f>ROUND(I418*H418,2)</f>
        <v>0</v>
      </c>
      <c r="K418" s="184" t="s">
        <v>159</v>
      </c>
      <c r="L418" s="54"/>
      <c r="M418" s="189" t="s">
        <v>19</v>
      </c>
      <c r="N418" s="190" t="s">
        <v>42</v>
      </c>
      <c r="O418" s="35"/>
      <c r="P418" s="191">
        <f>O418*H418</f>
        <v>0</v>
      </c>
      <c r="Q418" s="191">
        <v>0.00013</v>
      </c>
      <c r="R418" s="191">
        <f>Q418*H418</f>
        <v>0.03315</v>
      </c>
      <c r="S418" s="191">
        <v>0</v>
      </c>
      <c r="T418" s="192">
        <f>S418*H418</f>
        <v>0</v>
      </c>
      <c r="AR418" s="17" t="s">
        <v>160</v>
      </c>
      <c r="AT418" s="17" t="s">
        <v>155</v>
      </c>
      <c r="AU418" s="17" t="s">
        <v>80</v>
      </c>
      <c r="AY418" s="17" t="s">
        <v>153</v>
      </c>
      <c r="BE418" s="193">
        <f>IF(N418="základní",J418,0)</f>
        <v>0</v>
      </c>
      <c r="BF418" s="193">
        <f>IF(N418="snížená",J418,0)</f>
        <v>0</v>
      </c>
      <c r="BG418" s="193">
        <f>IF(N418="zákl. přenesená",J418,0)</f>
        <v>0</v>
      </c>
      <c r="BH418" s="193">
        <f>IF(N418="sníž. přenesená",J418,0)</f>
        <v>0</v>
      </c>
      <c r="BI418" s="193">
        <f>IF(N418="nulová",J418,0)</f>
        <v>0</v>
      </c>
      <c r="BJ418" s="17" t="s">
        <v>78</v>
      </c>
      <c r="BK418" s="193">
        <f>ROUND(I418*H418,2)</f>
        <v>0</v>
      </c>
      <c r="BL418" s="17" t="s">
        <v>160</v>
      </c>
      <c r="BM418" s="17" t="s">
        <v>591</v>
      </c>
    </row>
    <row r="419" spans="2:51" s="11" customFormat="1" ht="13.5">
      <c r="B419" s="194"/>
      <c r="C419" s="195"/>
      <c r="D419" s="196" t="s">
        <v>161</v>
      </c>
      <c r="E419" s="197" t="s">
        <v>19</v>
      </c>
      <c r="F419" s="198" t="s">
        <v>594</v>
      </c>
      <c r="G419" s="195"/>
      <c r="H419" s="199">
        <v>234</v>
      </c>
      <c r="I419" s="200"/>
      <c r="J419" s="195"/>
      <c r="K419" s="195"/>
      <c r="L419" s="201"/>
      <c r="M419" s="202"/>
      <c r="N419" s="203"/>
      <c r="O419" s="203"/>
      <c r="P419" s="203"/>
      <c r="Q419" s="203"/>
      <c r="R419" s="203"/>
      <c r="S419" s="203"/>
      <c r="T419" s="204"/>
      <c r="AT419" s="205" t="s">
        <v>161</v>
      </c>
      <c r="AU419" s="205" t="s">
        <v>80</v>
      </c>
      <c r="AV419" s="11" t="s">
        <v>80</v>
      </c>
      <c r="AW419" s="11" t="s">
        <v>34</v>
      </c>
      <c r="AX419" s="11" t="s">
        <v>71</v>
      </c>
      <c r="AY419" s="205" t="s">
        <v>153</v>
      </c>
    </row>
    <row r="420" spans="2:51" s="11" customFormat="1" ht="13.5">
      <c r="B420" s="194"/>
      <c r="C420" s="195"/>
      <c r="D420" s="196" t="s">
        <v>161</v>
      </c>
      <c r="E420" s="197" t="s">
        <v>19</v>
      </c>
      <c r="F420" s="198" t="s">
        <v>595</v>
      </c>
      <c r="G420" s="195"/>
      <c r="H420" s="199">
        <v>21</v>
      </c>
      <c r="I420" s="200"/>
      <c r="J420" s="195"/>
      <c r="K420" s="195"/>
      <c r="L420" s="201"/>
      <c r="M420" s="202"/>
      <c r="N420" s="203"/>
      <c r="O420" s="203"/>
      <c r="P420" s="203"/>
      <c r="Q420" s="203"/>
      <c r="R420" s="203"/>
      <c r="S420" s="203"/>
      <c r="T420" s="204"/>
      <c r="AT420" s="205" t="s">
        <v>161</v>
      </c>
      <c r="AU420" s="205" t="s">
        <v>80</v>
      </c>
      <c r="AV420" s="11" t="s">
        <v>80</v>
      </c>
      <c r="AW420" s="11" t="s">
        <v>34</v>
      </c>
      <c r="AX420" s="11" t="s">
        <v>71</v>
      </c>
      <c r="AY420" s="205" t="s">
        <v>153</v>
      </c>
    </row>
    <row r="421" spans="2:51" s="12" customFormat="1" ht="13.5">
      <c r="B421" s="206"/>
      <c r="C421" s="207"/>
      <c r="D421" s="208" t="s">
        <v>161</v>
      </c>
      <c r="E421" s="209" t="s">
        <v>19</v>
      </c>
      <c r="F421" s="210" t="s">
        <v>163</v>
      </c>
      <c r="G421" s="207"/>
      <c r="H421" s="211">
        <v>255</v>
      </c>
      <c r="I421" s="212"/>
      <c r="J421" s="207"/>
      <c r="K421" s="207"/>
      <c r="L421" s="213"/>
      <c r="M421" s="214"/>
      <c r="N421" s="215"/>
      <c r="O421" s="215"/>
      <c r="P421" s="215"/>
      <c r="Q421" s="215"/>
      <c r="R421" s="215"/>
      <c r="S421" s="215"/>
      <c r="T421" s="216"/>
      <c r="AT421" s="217" t="s">
        <v>161</v>
      </c>
      <c r="AU421" s="217" t="s">
        <v>80</v>
      </c>
      <c r="AV421" s="12" t="s">
        <v>160</v>
      </c>
      <c r="AW421" s="12" t="s">
        <v>34</v>
      </c>
      <c r="AX421" s="12" t="s">
        <v>78</v>
      </c>
      <c r="AY421" s="217" t="s">
        <v>153</v>
      </c>
    </row>
    <row r="422" spans="2:65" s="1" customFormat="1" ht="22.5" customHeight="1">
      <c r="B422" s="34"/>
      <c r="C422" s="182" t="s">
        <v>596</v>
      </c>
      <c r="D422" s="182" t="s">
        <v>155</v>
      </c>
      <c r="E422" s="183" t="s">
        <v>597</v>
      </c>
      <c r="F422" s="184" t="s">
        <v>598</v>
      </c>
      <c r="G422" s="185" t="s">
        <v>224</v>
      </c>
      <c r="H422" s="186">
        <v>367.898</v>
      </c>
      <c r="I422" s="187"/>
      <c r="J422" s="188">
        <f>ROUND(I422*H422,2)</f>
        <v>0</v>
      </c>
      <c r="K422" s="184" t="s">
        <v>159</v>
      </c>
      <c r="L422" s="54"/>
      <c r="M422" s="189" t="s">
        <v>19</v>
      </c>
      <c r="N422" s="190" t="s">
        <v>42</v>
      </c>
      <c r="O422" s="35"/>
      <c r="P422" s="191">
        <f>O422*H422</f>
        <v>0</v>
      </c>
      <c r="Q422" s="191">
        <v>3.95E-05</v>
      </c>
      <c r="R422" s="191">
        <f>Q422*H422</f>
        <v>0.014531971</v>
      </c>
      <c r="S422" s="191">
        <v>0</v>
      </c>
      <c r="T422" s="192">
        <f>S422*H422</f>
        <v>0</v>
      </c>
      <c r="AR422" s="17" t="s">
        <v>160</v>
      </c>
      <c r="AT422" s="17" t="s">
        <v>155</v>
      </c>
      <c r="AU422" s="17" t="s">
        <v>80</v>
      </c>
      <c r="AY422" s="17" t="s">
        <v>153</v>
      </c>
      <c r="BE422" s="193">
        <f>IF(N422="základní",J422,0)</f>
        <v>0</v>
      </c>
      <c r="BF422" s="193">
        <f>IF(N422="snížená",J422,0)</f>
        <v>0</v>
      </c>
      <c r="BG422" s="193">
        <f>IF(N422="zákl. přenesená",J422,0)</f>
        <v>0</v>
      </c>
      <c r="BH422" s="193">
        <f>IF(N422="sníž. přenesená",J422,0)</f>
        <v>0</v>
      </c>
      <c r="BI422" s="193">
        <f>IF(N422="nulová",J422,0)</f>
        <v>0</v>
      </c>
      <c r="BJ422" s="17" t="s">
        <v>78</v>
      </c>
      <c r="BK422" s="193">
        <f>ROUND(I422*H422,2)</f>
        <v>0</v>
      </c>
      <c r="BL422" s="17" t="s">
        <v>160</v>
      </c>
      <c r="BM422" s="17" t="s">
        <v>596</v>
      </c>
    </row>
    <row r="423" spans="2:51" s="11" customFormat="1" ht="13.5">
      <c r="B423" s="194"/>
      <c r="C423" s="195"/>
      <c r="D423" s="196" t="s">
        <v>161</v>
      </c>
      <c r="E423" s="197" t="s">
        <v>19</v>
      </c>
      <c r="F423" s="198" t="s">
        <v>599</v>
      </c>
      <c r="G423" s="195"/>
      <c r="H423" s="199">
        <v>301.343</v>
      </c>
      <c r="I423" s="200"/>
      <c r="J423" s="195"/>
      <c r="K423" s="195"/>
      <c r="L423" s="201"/>
      <c r="M423" s="202"/>
      <c r="N423" s="203"/>
      <c r="O423" s="203"/>
      <c r="P423" s="203"/>
      <c r="Q423" s="203"/>
      <c r="R423" s="203"/>
      <c r="S423" s="203"/>
      <c r="T423" s="204"/>
      <c r="AT423" s="205" t="s">
        <v>161</v>
      </c>
      <c r="AU423" s="205" t="s">
        <v>80</v>
      </c>
      <c r="AV423" s="11" t="s">
        <v>80</v>
      </c>
      <c r="AW423" s="11" t="s">
        <v>34</v>
      </c>
      <c r="AX423" s="11" t="s">
        <v>71</v>
      </c>
      <c r="AY423" s="205" t="s">
        <v>153</v>
      </c>
    </row>
    <row r="424" spans="2:51" s="11" customFormat="1" ht="13.5">
      <c r="B424" s="194"/>
      <c r="C424" s="195"/>
      <c r="D424" s="196" t="s">
        <v>161</v>
      </c>
      <c r="E424" s="197" t="s">
        <v>19</v>
      </c>
      <c r="F424" s="198" t="s">
        <v>600</v>
      </c>
      <c r="G424" s="195"/>
      <c r="H424" s="199">
        <v>19.885</v>
      </c>
      <c r="I424" s="200"/>
      <c r="J424" s="195"/>
      <c r="K424" s="195"/>
      <c r="L424" s="201"/>
      <c r="M424" s="202"/>
      <c r="N424" s="203"/>
      <c r="O424" s="203"/>
      <c r="P424" s="203"/>
      <c r="Q424" s="203"/>
      <c r="R424" s="203"/>
      <c r="S424" s="203"/>
      <c r="T424" s="204"/>
      <c r="AT424" s="205" t="s">
        <v>161</v>
      </c>
      <c r="AU424" s="205" t="s">
        <v>80</v>
      </c>
      <c r="AV424" s="11" t="s">
        <v>80</v>
      </c>
      <c r="AW424" s="11" t="s">
        <v>34</v>
      </c>
      <c r="AX424" s="11" t="s">
        <v>71</v>
      </c>
      <c r="AY424" s="205" t="s">
        <v>153</v>
      </c>
    </row>
    <row r="425" spans="2:51" s="11" customFormat="1" ht="13.5">
      <c r="B425" s="194"/>
      <c r="C425" s="195"/>
      <c r="D425" s="196" t="s">
        <v>161</v>
      </c>
      <c r="E425" s="197" t="s">
        <v>19</v>
      </c>
      <c r="F425" s="198" t="s">
        <v>601</v>
      </c>
      <c r="G425" s="195"/>
      <c r="H425" s="199">
        <v>24.8</v>
      </c>
      <c r="I425" s="200"/>
      <c r="J425" s="195"/>
      <c r="K425" s="195"/>
      <c r="L425" s="201"/>
      <c r="M425" s="202"/>
      <c r="N425" s="203"/>
      <c r="O425" s="203"/>
      <c r="P425" s="203"/>
      <c r="Q425" s="203"/>
      <c r="R425" s="203"/>
      <c r="S425" s="203"/>
      <c r="T425" s="204"/>
      <c r="AT425" s="205" t="s">
        <v>161</v>
      </c>
      <c r="AU425" s="205" t="s">
        <v>80</v>
      </c>
      <c r="AV425" s="11" t="s">
        <v>80</v>
      </c>
      <c r="AW425" s="11" t="s">
        <v>34</v>
      </c>
      <c r="AX425" s="11" t="s">
        <v>71</v>
      </c>
      <c r="AY425" s="205" t="s">
        <v>153</v>
      </c>
    </row>
    <row r="426" spans="2:51" s="11" customFormat="1" ht="13.5">
      <c r="B426" s="194"/>
      <c r="C426" s="195"/>
      <c r="D426" s="196" t="s">
        <v>161</v>
      </c>
      <c r="E426" s="197" t="s">
        <v>19</v>
      </c>
      <c r="F426" s="198" t="s">
        <v>602</v>
      </c>
      <c r="G426" s="195"/>
      <c r="H426" s="199">
        <v>21.87</v>
      </c>
      <c r="I426" s="200"/>
      <c r="J426" s="195"/>
      <c r="K426" s="195"/>
      <c r="L426" s="201"/>
      <c r="M426" s="202"/>
      <c r="N426" s="203"/>
      <c r="O426" s="203"/>
      <c r="P426" s="203"/>
      <c r="Q426" s="203"/>
      <c r="R426" s="203"/>
      <c r="S426" s="203"/>
      <c r="T426" s="204"/>
      <c r="AT426" s="205" t="s">
        <v>161</v>
      </c>
      <c r="AU426" s="205" t="s">
        <v>80</v>
      </c>
      <c r="AV426" s="11" t="s">
        <v>80</v>
      </c>
      <c r="AW426" s="11" t="s">
        <v>34</v>
      </c>
      <c r="AX426" s="11" t="s">
        <v>71</v>
      </c>
      <c r="AY426" s="205" t="s">
        <v>153</v>
      </c>
    </row>
    <row r="427" spans="2:51" s="12" customFormat="1" ht="13.5">
      <c r="B427" s="206"/>
      <c r="C427" s="207"/>
      <c r="D427" s="208" t="s">
        <v>161</v>
      </c>
      <c r="E427" s="209" t="s">
        <v>19</v>
      </c>
      <c r="F427" s="210" t="s">
        <v>163</v>
      </c>
      <c r="G427" s="207"/>
      <c r="H427" s="211">
        <v>367.898</v>
      </c>
      <c r="I427" s="212"/>
      <c r="J427" s="207"/>
      <c r="K427" s="207"/>
      <c r="L427" s="213"/>
      <c r="M427" s="214"/>
      <c r="N427" s="215"/>
      <c r="O427" s="215"/>
      <c r="P427" s="215"/>
      <c r="Q427" s="215"/>
      <c r="R427" s="215"/>
      <c r="S427" s="215"/>
      <c r="T427" s="216"/>
      <c r="AT427" s="217" t="s">
        <v>161</v>
      </c>
      <c r="AU427" s="217" t="s">
        <v>80</v>
      </c>
      <c r="AV427" s="12" t="s">
        <v>160</v>
      </c>
      <c r="AW427" s="12" t="s">
        <v>34</v>
      </c>
      <c r="AX427" s="12" t="s">
        <v>78</v>
      </c>
      <c r="AY427" s="217" t="s">
        <v>153</v>
      </c>
    </row>
    <row r="428" spans="2:65" s="1" customFormat="1" ht="22.5" customHeight="1">
      <c r="B428" s="34"/>
      <c r="C428" s="182" t="s">
        <v>603</v>
      </c>
      <c r="D428" s="182" t="s">
        <v>155</v>
      </c>
      <c r="E428" s="183" t="s">
        <v>604</v>
      </c>
      <c r="F428" s="184" t="s">
        <v>605</v>
      </c>
      <c r="G428" s="185" t="s">
        <v>207</v>
      </c>
      <c r="H428" s="186">
        <v>38</v>
      </c>
      <c r="I428" s="187"/>
      <c r="J428" s="188">
        <f>ROUND(I428*H428,2)</f>
        <v>0</v>
      </c>
      <c r="K428" s="184" t="s">
        <v>159</v>
      </c>
      <c r="L428" s="54"/>
      <c r="M428" s="189" t="s">
        <v>19</v>
      </c>
      <c r="N428" s="190" t="s">
        <v>42</v>
      </c>
      <c r="O428" s="35"/>
      <c r="P428" s="191">
        <f>O428*H428</f>
        <v>0</v>
      </c>
      <c r="Q428" s="191">
        <v>0.00234</v>
      </c>
      <c r="R428" s="191">
        <f>Q428*H428</f>
        <v>0.08892</v>
      </c>
      <c r="S428" s="191">
        <v>0</v>
      </c>
      <c r="T428" s="192">
        <f>S428*H428</f>
        <v>0</v>
      </c>
      <c r="AR428" s="17" t="s">
        <v>160</v>
      </c>
      <c r="AT428" s="17" t="s">
        <v>155</v>
      </c>
      <c r="AU428" s="17" t="s">
        <v>80</v>
      </c>
      <c r="AY428" s="17" t="s">
        <v>153</v>
      </c>
      <c r="BE428" s="193">
        <f>IF(N428="základní",J428,0)</f>
        <v>0</v>
      </c>
      <c r="BF428" s="193">
        <f>IF(N428="snížená",J428,0)</f>
        <v>0</v>
      </c>
      <c r="BG428" s="193">
        <f>IF(N428="zákl. přenesená",J428,0)</f>
        <v>0</v>
      </c>
      <c r="BH428" s="193">
        <f>IF(N428="sníž. přenesená",J428,0)</f>
        <v>0</v>
      </c>
      <c r="BI428" s="193">
        <f>IF(N428="nulová",J428,0)</f>
        <v>0</v>
      </c>
      <c r="BJ428" s="17" t="s">
        <v>78</v>
      </c>
      <c r="BK428" s="193">
        <f>ROUND(I428*H428,2)</f>
        <v>0</v>
      </c>
      <c r="BL428" s="17" t="s">
        <v>160</v>
      </c>
      <c r="BM428" s="17" t="s">
        <v>603</v>
      </c>
    </row>
    <row r="429" spans="2:51" s="11" customFormat="1" ht="13.5">
      <c r="B429" s="194"/>
      <c r="C429" s="195"/>
      <c r="D429" s="196" t="s">
        <v>161</v>
      </c>
      <c r="E429" s="197" t="s">
        <v>19</v>
      </c>
      <c r="F429" s="198" t="s">
        <v>606</v>
      </c>
      <c r="G429" s="195"/>
      <c r="H429" s="199">
        <v>16</v>
      </c>
      <c r="I429" s="200"/>
      <c r="J429" s="195"/>
      <c r="K429" s="195"/>
      <c r="L429" s="201"/>
      <c r="M429" s="202"/>
      <c r="N429" s="203"/>
      <c r="O429" s="203"/>
      <c r="P429" s="203"/>
      <c r="Q429" s="203"/>
      <c r="R429" s="203"/>
      <c r="S429" s="203"/>
      <c r="T429" s="204"/>
      <c r="AT429" s="205" t="s">
        <v>161</v>
      </c>
      <c r="AU429" s="205" t="s">
        <v>80</v>
      </c>
      <c r="AV429" s="11" t="s">
        <v>80</v>
      </c>
      <c r="AW429" s="11" t="s">
        <v>34</v>
      </c>
      <c r="AX429" s="11" t="s">
        <v>71</v>
      </c>
      <c r="AY429" s="205" t="s">
        <v>153</v>
      </c>
    </row>
    <row r="430" spans="2:51" s="11" customFormat="1" ht="13.5">
      <c r="B430" s="194"/>
      <c r="C430" s="195"/>
      <c r="D430" s="196" t="s">
        <v>161</v>
      </c>
      <c r="E430" s="197" t="s">
        <v>19</v>
      </c>
      <c r="F430" s="198" t="s">
        <v>607</v>
      </c>
      <c r="G430" s="195"/>
      <c r="H430" s="199">
        <v>8</v>
      </c>
      <c r="I430" s="200"/>
      <c r="J430" s="195"/>
      <c r="K430" s="195"/>
      <c r="L430" s="201"/>
      <c r="M430" s="202"/>
      <c r="N430" s="203"/>
      <c r="O430" s="203"/>
      <c r="P430" s="203"/>
      <c r="Q430" s="203"/>
      <c r="R430" s="203"/>
      <c r="S430" s="203"/>
      <c r="T430" s="204"/>
      <c r="AT430" s="205" t="s">
        <v>161</v>
      </c>
      <c r="AU430" s="205" t="s">
        <v>80</v>
      </c>
      <c r="AV430" s="11" t="s">
        <v>80</v>
      </c>
      <c r="AW430" s="11" t="s">
        <v>34</v>
      </c>
      <c r="AX430" s="11" t="s">
        <v>71</v>
      </c>
      <c r="AY430" s="205" t="s">
        <v>153</v>
      </c>
    </row>
    <row r="431" spans="2:51" s="11" customFormat="1" ht="13.5">
      <c r="B431" s="194"/>
      <c r="C431" s="195"/>
      <c r="D431" s="196" t="s">
        <v>161</v>
      </c>
      <c r="E431" s="197" t="s">
        <v>19</v>
      </c>
      <c r="F431" s="198" t="s">
        <v>607</v>
      </c>
      <c r="G431" s="195"/>
      <c r="H431" s="199">
        <v>8</v>
      </c>
      <c r="I431" s="200"/>
      <c r="J431" s="195"/>
      <c r="K431" s="195"/>
      <c r="L431" s="201"/>
      <c r="M431" s="202"/>
      <c r="N431" s="203"/>
      <c r="O431" s="203"/>
      <c r="P431" s="203"/>
      <c r="Q431" s="203"/>
      <c r="R431" s="203"/>
      <c r="S431" s="203"/>
      <c r="T431" s="204"/>
      <c r="AT431" s="205" t="s">
        <v>161</v>
      </c>
      <c r="AU431" s="205" t="s">
        <v>80</v>
      </c>
      <c r="AV431" s="11" t="s">
        <v>80</v>
      </c>
      <c r="AW431" s="11" t="s">
        <v>34</v>
      </c>
      <c r="AX431" s="11" t="s">
        <v>71</v>
      </c>
      <c r="AY431" s="205" t="s">
        <v>153</v>
      </c>
    </row>
    <row r="432" spans="2:51" s="11" customFormat="1" ht="13.5">
      <c r="B432" s="194"/>
      <c r="C432" s="195"/>
      <c r="D432" s="196" t="s">
        <v>161</v>
      </c>
      <c r="E432" s="197" t="s">
        <v>19</v>
      </c>
      <c r="F432" s="198" t="s">
        <v>608</v>
      </c>
      <c r="G432" s="195"/>
      <c r="H432" s="199">
        <v>6</v>
      </c>
      <c r="I432" s="200"/>
      <c r="J432" s="195"/>
      <c r="K432" s="195"/>
      <c r="L432" s="201"/>
      <c r="M432" s="202"/>
      <c r="N432" s="203"/>
      <c r="O432" s="203"/>
      <c r="P432" s="203"/>
      <c r="Q432" s="203"/>
      <c r="R432" s="203"/>
      <c r="S432" s="203"/>
      <c r="T432" s="204"/>
      <c r="AT432" s="205" t="s">
        <v>161</v>
      </c>
      <c r="AU432" s="205" t="s">
        <v>80</v>
      </c>
      <c r="AV432" s="11" t="s">
        <v>80</v>
      </c>
      <c r="AW432" s="11" t="s">
        <v>34</v>
      </c>
      <c r="AX432" s="11" t="s">
        <v>71</v>
      </c>
      <c r="AY432" s="205" t="s">
        <v>153</v>
      </c>
    </row>
    <row r="433" spans="2:51" s="12" customFormat="1" ht="13.5">
      <c r="B433" s="206"/>
      <c r="C433" s="207"/>
      <c r="D433" s="208" t="s">
        <v>161</v>
      </c>
      <c r="E433" s="209" t="s">
        <v>19</v>
      </c>
      <c r="F433" s="210" t="s">
        <v>163</v>
      </c>
      <c r="G433" s="207"/>
      <c r="H433" s="211">
        <v>38</v>
      </c>
      <c r="I433" s="212"/>
      <c r="J433" s="207"/>
      <c r="K433" s="207"/>
      <c r="L433" s="213"/>
      <c r="M433" s="214"/>
      <c r="N433" s="215"/>
      <c r="O433" s="215"/>
      <c r="P433" s="215"/>
      <c r="Q433" s="215"/>
      <c r="R433" s="215"/>
      <c r="S433" s="215"/>
      <c r="T433" s="216"/>
      <c r="AT433" s="217" t="s">
        <v>161</v>
      </c>
      <c r="AU433" s="217" t="s">
        <v>80</v>
      </c>
      <c r="AV433" s="12" t="s">
        <v>160</v>
      </c>
      <c r="AW433" s="12" t="s">
        <v>34</v>
      </c>
      <c r="AX433" s="12" t="s">
        <v>78</v>
      </c>
      <c r="AY433" s="217" t="s">
        <v>153</v>
      </c>
    </row>
    <row r="434" spans="2:65" s="1" customFormat="1" ht="22.5" customHeight="1">
      <c r="B434" s="34"/>
      <c r="C434" s="182" t="s">
        <v>609</v>
      </c>
      <c r="D434" s="182" t="s">
        <v>155</v>
      </c>
      <c r="E434" s="183" t="s">
        <v>610</v>
      </c>
      <c r="F434" s="184" t="s">
        <v>611</v>
      </c>
      <c r="G434" s="185" t="s">
        <v>612</v>
      </c>
      <c r="H434" s="186">
        <v>10</v>
      </c>
      <c r="I434" s="187"/>
      <c r="J434" s="188">
        <f>ROUND(I434*H434,2)</f>
        <v>0</v>
      </c>
      <c r="K434" s="184" t="s">
        <v>524</v>
      </c>
      <c r="L434" s="54"/>
      <c r="M434" s="189" t="s">
        <v>19</v>
      </c>
      <c r="N434" s="190" t="s">
        <v>42</v>
      </c>
      <c r="O434" s="35"/>
      <c r="P434" s="191">
        <f>O434*H434</f>
        <v>0</v>
      </c>
      <c r="Q434" s="191">
        <v>0</v>
      </c>
      <c r="R434" s="191">
        <f>Q434*H434</f>
        <v>0</v>
      </c>
      <c r="S434" s="191">
        <v>0</v>
      </c>
      <c r="T434" s="192">
        <f>S434*H434</f>
        <v>0</v>
      </c>
      <c r="AR434" s="17" t="s">
        <v>160</v>
      </c>
      <c r="AT434" s="17" t="s">
        <v>155</v>
      </c>
      <c r="AU434" s="17" t="s">
        <v>80</v>
      </c>
      <c r="AY434" s="17" t="s">
        <v>153</v>
      </c>
      <c r="BE434" s="193">
        <f>IF(N434="základní",J434,0)</f>
        <v>0</v>
      </c>
      <c r="BF434" s="193">
        <f>IF(N434="snížená",J434,0)</f>
        <v>0</v>
      </c>
      <c r="BG434" s="193">
        <f>IF(N434="zákl. přenesená",J434,0)</f>
        <v>0</v>
      </c>
      <c r="BH434" s="193">
        <f>IF(N434="sníž. přenesená",J434,0)</f>
        <v>0</v>
      </c>
      <c r="BI434" s="193">
        <f>IF(N434="nulová",J434,0)</f>
        <v>0</v>
      </c>
      <c r="BJ434" s="17" t="s">
        <v>78</v>
      </c>
      <c r="BK434" s="193">
        <f>ROUND(I434*H434,2)</f>
        <v>0</v>
      </c>
      <c r="BL434" s="17" t="s">
        <v>160</v>
      </c>
      <c r="BM434" s="17" t="s">
        <v>609</v>
      </c>
    </row>
    <row r="435" spans="2:65" s="1" customFormat="1" ht="22.5" customHeight="1">
      <c r="B435" s="34"/>
      <c r="C435" s="182" t="s">
        <v>613</v>
      </c>
      <c r="D435" s="182" t="s">
        <v>155</v>
      </c>
      <c r="E435" s="183" t="s">
        <v>614</v>
      </c>
      <c r="F435" s="184" t="s">
        <v>615</v>
      </c>
      <c r="G435" s="185" t="s">
        <v>246</v>
      </c>
      <c r="H435" s="186">
        <v>12</v>
      </c>
      <c r="I435" s="187"/>
      <c r="J435" s="188">
        <f>ROUND(I435*H435,2)</f>
        <v>0</v>
      </c>
      <c r="K435" s="184" t="s">
        <v>159</v>
      </c>
      <c r="L435" s="54"/>
      <c r="M435" s="189" t="s">
        <v>19</v>
      </c>
      <c r="N435" s="190" t="s">
        <v>42</v>
      </c>
      <c r="O435" s="35"/>
      <c r="P435" s="191">
        <f>O435*H435</f>
        <v>0</v>
      </c>
      <c r="Q435" s="191">
        <v>0</v>
      </c>
      <c r="R435" s="191">
        <f>Q435*H435</f>
        <v>0</v>
      </c>
      <c r="S435" s="191">
        <v>0.003</v>
      </c>
      <c r="T435" s="192">
        <f>S435*H435</f>
        <v>0.036000000000000004</v>
      </c>
      <c r="AR435" s="17" t="s">
        <v>160</v>
      </c>
      <c r="AT435" s="17" t="s">
        <v>155</v>
      </c>
      <c r="AU435" s="17" t="s">
        <v>80</v>
      </c>
      <c r="AY435" s="17" t="s">
        <v>153</v>
      </c>
      <c r="BE435" s="193">
        <f>IF(N435="základní",J435,0)</f>
        <v>0</v>
      </c>
      <c r="BF435" s="193">
        <f>IF(N435="snížená",J435,0)</f>
        <v>0</v>
      </c>
      <c r="BG435" s="193">
        <f>IF(N435="zákl. přenesená",J435,0)</f>
        <v>0</v>
      </c>
      <c r="BH435" s="193">
        <f>IF(N435="sníž. přenesená",J435,0)</f>
        <v>0</v>
      </c>
      <c r="BI435" s="193">
        <f>IF(N435="nulová",J435,0)</f>
        <v>0</v>
      </c>
      <c r="BJ435" s="17" t="s">
        <v>78</v>
      </c>
      <c r="BK435" s="193">
        <f>ROUND(I435*H435,2)</f>
        <v>0</v>
      </c>
      <c r="BL435" s="17" t="s">
        <v>160</v>
      </c>
      <c r="BM435" s="17" t="s">
        <v>616</v>
      </c>
    </row>
    <row r="436" spans="2:51" s="11" customFormat="1" ht="13.5">
      <c r="B436" s="194"/>
      <c r="C436" s="195"/>
      <c r="D436" s="196" t="s">
        <v>161</v>
      </c>
      <c r="E436" s="197" t="s">
        <v>19</v>
      </c>
      <c r="F436" s="198" t="s">
        <v>617</v>
      </c>
      <c r="G436" s="195"/>
      <c r="H436" s="199">
        <v>12</v>
      </c>
      <c r="I436" s="200"/>
      <c r="J436" s="195"/>
      <c r="K436" s="195"/>
      <c r="L436" s="201"/>
      <c r="M436" s="202"/>
      <c r="N436" s="203"/>
      <c r="O436" s="203"/>
      <c r="P436" s="203"/>
      <c r="Q436" s="203"/>
      <c r="R436" s="203"/>
      <c r="S436" s="203"/>
      <c r="T436" s="204"/>
      <c r="AT436" s="205" t="s">
        <v>161</v>
      </c>
      <c r="AU436" s="205" t="s">
        <v>80</v>
      </c>
      <c r="AV436" s="11" t="s">
        <v>80</v>
      </c>
      <c r="AW436" s="11" t="s">
        <v>34</v>
      </c>
      <c r="AX436" s="11" t="s">
        <v>71</v>
      </c>
      <c r="AY436" s="205" t="s">
        <v>153</v>
      </c>
    </row>
    <row r="437" spans="2:51" s="12" customFormat="1" ht="13.5">
      <c r="B437" s="206"/>
      <c r="C437" s="207"/>
      <c r="D437" s="208" t="s">
        <v>161</v>
      </c>
      <c r="E437" s="209" t="s">
        <v>19</v>
      </c>
      <c r="F437" s="210" t="s">
        <v>163</v>
      </c>
      <c r="G437" s="207"/>
      <c r="H437" s="211">
        <v>12</v>
      </c>
      <c r="I437" s="212"/>
      <c r="J437" s="207"/>
      <c r="K437" s="207"/>
      <c r="L437" s="213"/>
      <c r="M437" s="214"/>
      <c r="N437" s="215"/>
      <c r="O437" s="215"/>
      <c r="P437" s="215"/>
      <c r="Q437" s="215"/>
      <c r="R437" s="215"/>
      <c r="S437" s="215"/>
      <c r="T437" s="216"/>
      <c r="AT437" s="217" t="s">
        <v>161</v>
      </c>
      <c r="AU437" s="217" t="s">
        <v>80</v>
      </c>
      <c r="AV437" s="12" t="s">
        <v>160</v>
      </c>
      <c r="AW437" s="12" t="s">
        <v>34</v>
      </c>
      <c r="AX437" s="12" t="s">
        <v>78</v>
      </c>
      <c r="AY437" s="217" t="s">
        <v>153</v>
      </c>
    </row>
    <row r="438" spans="2:65" s="1" customFormat="1" ht="31.5" customHeight="1">
      <c r="B438" s="34"/>
      <c r="C438" s="182" t="s">
        <v>618</v>
      </c>
      <c r="D438" s="182" t="s">
        <v>155</v>
      </c>
      <c r="E438" s="183" t="s">
        <v>619</v>
      </c>
      <c r="F438" s="184" t="s">
        <v>620</v>
      </c>
      <c r="G438" s="185" t="s">
        <v>224</v>
      </c>
      <c r="H438" s="186">
        <v>2.592</v>
      </c>
      <c r="I438" s="187"/>
      <c r="J438" s="188">
        <f>ROUND(I438*H438,2)</f>
        <v>0</v>
      </c>
      <c r="K438" s="184" t="s">
        <v>159</v>
      </c>
      <c r="L438" s="54"/>
      <c r="M438" s="189" t="s">
        <v>19</v>
      </c>
      <c r="N438" s="190" t="s">
        <v>42</v>
      </c>
      <c r="O438" s="35"/>
      <c r="P438" s="191">
        <f>O438*H438</f>
        <v>0</v>
      </c>
      <c r="Q438" s="191">
        <v>0</v>
      </c>
      <c r="R438" s="191">
        <f>Q438*H438</f>
        <v>0</v>
      </c>
      <c r="S438" s="191">
        <v>0.132</v>
      </c>
      <c r="T438" s="192">
        <f>S438*H438</f>
        <v>0.342144</v>
      </c>
      <c r="AR438" s="17" t="s">
        <v>160</v>
      </c>
      <c r="AT438" s="17" t="s">
        <v>155</v>
      </c>
      <c r="AU438" s="17" t="s">
        <v>80</v>
      </c>
      <c r="AY438" s="17" t="s">
        <v>153</v>
      </c>
      <c r="BE438" s="193">
        <f>IF(N438="základní",J438,0)</f>
        <v>0</v>
      </c>
      <c r="BF438" s="193">
        <f>IF(N438="snížená",J438,0)</f>
        <v>0</v>
      </c>
      <c r="BG438" s="193">
        <f>IF(N438="zákl. přenesená",J438,0)</f>
        <v>0</v>
      </c>
      <c r="BH438" s="193">
        <f>IF(N438="sníž. přenesená",J438,0)</f>
        <v>0</v>
      </c>
      <c r="BI438" s="193">
        <f>IF(N438="nulová",J438,0)</f>
        <v>0</v>
      </c>
      <c r="BJ438" s="17" t="s">
        <v>78</v>
      </c>
      <c r="BK438" s="193">
        <f>ROUND(I438*H438,2)</f>
        <v>0</v>
      </c>
      <c r="BL438" s="17" t="s">
        <v>160</v>
      </c>
      <c r="BM438" s="17" t="s">
        <v>621</v>
      </c>
    </row>
    <row r="439" spans="2:51" s="11" customFormat="1" ht="13.5">
      <c r="B439" s="194"/>
      <c r="C439" s="195"/>
      <c r="D439" s="196" t="s">
        <v>161</v>
      </c>
      <c r="E439" s="197" t="s">
        <v>19</v>
      </c>
      <c r="F439" s="198" t="s">
        <v>622</v>
      </c>
      <c r="G439" s="195"/>
      <c r="H439" s="199">
        <v>2.592</v>
      </c>
      <c r="I439" s="200"/>
      <c r="J439" s="195"/>
      <c r="K439" s="195"/>
      <c r="L439" s="201"/>
      <c r="M439" s="202"/>
      <c r="N439" s="203"/>
      <c r="O439" s="203"/>
      <c r="P439" s="203"/>
      <c r="Q439" s="203"/>
      <c r="R439" s="203"/>
      <c r="S439" s="203"/>
      <c r="T439" s="204"/>
      <c r="AT439" s="205" t="s">
        <v>161</v>
      </c>
      <c r="AU439" s="205" t="s">
        <v>80</v>
      </c>
      <c r="AV439" s="11" t="s">
        <v>80</v>
      </c>
      <c r="AW439" s="11" t="s">
        <v>34</v>
      </c>
      <c r="AX439" s="11" t="s">
        <v>71</v>
      </c>
      <c r="AY439" s="205" t="s">
        <v>153</v>
      </c>
    </row>
    <row r="440" spans="2:51" s="12" customFormat="1" ht="13.5">
      <c r="B440" s="206"/>
      <c r="C440" s="207"/>
      <c r="D440" s="208" t="s">
        <v>161</v>
      </c>
      <c r="E440" s="209" t="s">
        <v>19</v>
      </c>
      <c r="F440" s="210" t="s">
        <v>163</v>
      </c>
      <c r="G440" s="207"/>
      <c r="H440" s="211">
        <v>2.592</v>
      </c>
      <c r="I440" s="212"/>
      <c r="J440" s="207"/>
      <c r="K440" s="207"/>
      <c r="L440" s="213"/>
      <c r="M440" s="214"/>
      <c r="N440" s="215"/>
      <c r="O440" s="215"/>
      <c r="P440" s="215"/>
      <c r="Q440" s="215"/>
      <c r="R440" s="215"/>
      <c r="S440" s="215"/>
      <c r="T440" s="216"/>
      <c r="AT440" s="217" t="s">
        <v>161</v>
      </c>
      <c r="AU440" s="217" t="s">
        <v>80</v>
      </c>
      <c r="AV440" s="12" t="s">
        <v>160</v>
      </c>
      <c r="AW440" s="12" t="s">
        <v>34</v>
      </c>
      <c r="AX440" s="12" t="s">
        <v>78</v>
      </c>
      <c r="AY440" s="217" t="s">
        <v>153</v>
      </c>
    </row>
    <row r="441" spans="2:65" s="1" customFormat="1" ht="22.5" customHeight="1">
      <c r="B441" s="34"/>
      <c r="C441" s="182" t="s">
        <v>623</v>
      </c>
      <c r="D441" s="182" t="s">
        <v>155</v>
      </c>
      <c r="E441" s="183" t="s">
        <v>624</v>
      </c>
      <c r="F441" s="184" t="s">
        <v>625</v>
      </c>
      <c r="G441" s="185" t="s">
        <v>224</v>
      </c>
      <c r="H441" s="186">
        <v>2.7</v>
      </c>
      <c r="I441" s="187"/>
      <c r="J441" s="188">
        <f>ROUND(I441*H441,2)</f>
        <v>0</v>
      </c>
      <c r="K441" s="184" t="s">
        <v>159</v>
      </c>
      <c r="L441" s="54"/>
      <c r="M441" s="189" t="s">
        <v>19</v>
      </c>
      <c r="N441" s="190" t="s">
        <v>42</v>
      </c>
      <c r="O441" s="35"/>
      <c r="P441" s="191">
        <f>O441*H441</f>
        <v>0</v>
      </c>
      <c r="Q441" s="191">
        <v>0</v>
      </c>
      <c r="R441" s="191">
        <f>Q441*H441</f>
        <v>0</v>
      </c>
      <c r="S441" s="191">
        <v>0.022</v>
      </c>
      <c r="T441" s="192">
        <f>S441*H441</f>
        <v>0.0594</v>
      </c>
      <c r="AR441" s="17" t="s">
        <v>160</v>
      </c>
      <c r="AT441" s="17" t="s">
        <v>155</v>
      </c>
      <c r="AU441" s="17" t="s">
        <v>80</v>
      </c>
      <c r="AY441" s="17" t="s">
        <v>153</v>
      </c>
      <c r="BE441" s="193">
        <f>IF(N441="základní",J441,0)</f>
        <v>0</v>
      </c>
      <c r="BF441" s="193">
        <f>IF(N441="snížená",J441,0)</f>
        <v>0</v>
      </c>
      <c r="BG441" s="193">
        <f>IF(N441="zákl. přenesená",J441,0)</f>
        <v>0</v>
      </c>
      <c r="BH441" s="193">
        <f>IF(N441="sníž. přenesená",J441,0)</f>
        <v>0</v>
      </c>
      <c r="BI441" s="193">
        <f>IF(N441="nulová",J441,0)</f>
        <v>0</v>
      </c>
      <c r="BJ441" s="17" t="s">
        <v>78</v>
      </c>
      <c r="BK441" s="193">
        <f>ROUND(I441*H441,2)</f>
        <v>0</v>
      </c>
      <c r="BL441" s="17" t="s">
        <v>160</v>
      </c>
      <c r="BM441" s="17" t="s">
        <v>626</v>
      </c>
    </row>
    <row r="442" spans="2:51" s="11" customFormat="1" ht="13.5">
      <c r="B442" s="194"/>
      <c r="C442" s="195"/>
      <c r="D442" s="196" t="s">
        <v>161</v>
      </c>
      <c r="E442" s="197" t="s">
        <v>19</v>
      </c>
      <c r="F442" s="198" t="s">
        <v>627</v>
      </c>
      <c r="G442" s="195"/>
      <c r="H442" s="199">
        <v>2.7</v>
      </c>
      <c r="I442" s="200"/>
      <c r="J442" s="195"/>
      <c r="K442" s="195"/>
      <c r="L442" s="201"/>
      <c r="M442" s="202"/>
      <c r="N442" s="203"/>
      <c r="O442" s="203"/>
      <c r="P442" s="203"/>
      <c r="Q442" s="203"/>
      <c r="R442" s="203"/>
      <c r="S442" s="203"/>
      <c r="T442" s="204"/>
      <c r="AT442" s="205" t="s">
        <v>161</v>
      </c>
      <c r="AU442" s="205" t="s">
        <v>80</v>
      </c>
      <c r="AV442" s="11" t="s">
        <v>80</v>
      </c>
      <c r="AW442" s="11" t="s">
        <v>34</v>
      </c>
      <c r="AX442" s="11" t="s">
        <v>71</v>
      </c>
      <c r="AY442" s="205" t="s">
        <v>153</v>
      </c>
    </row>
    <row r="443" spans="2:51" s="12" customFormat="1" ht="13.5">
      <c r="B443" s="206"/>
      <c r="C443" s="207"/>
      <c r="D443" s="208" t="s">
        <v>161</v>
      </c>
      <c r="E443" s="209" t="s">
        <v>19</v>
      </c>
      <c r="F443" s="210" t="s">
        <v>163</v>
      </c>
      <c r="G443" s="207"/>
      <c r="H443" s="211">
        <v>2.7</v>
      </c>
      <c r="I443" s="212"/>
      <c r="J443" s="207"/>
      <c r="K443" s="207"/>
      <c r="L443" s="213"/>
      <c r="M443" s="214"/>
      <c r="N443" s="215"/>
      <c r="O443" s="215"/>
      <c r="P443" s="215"/>
      <c r="Q443" s="215"/>
      <c r="R443" s="215"/>
      <c r="S443" s="215"/>
      <c r="T443" s="216"/>
      <c r="AT443" s="217" t="s">
        <v>161</v>
      </c>
      <c r="AU443" s="217" t="s">
        <v>80</v>
      </c>
      <c r="AV443" s="12" t="s">
        <v>160</v>
      </c>
      <c r="AW443" s="12" t="s">
        <v>34</v>
      </c>
      <c r="AX443" s="12" t="s">
        <v>78</v>
      </c>
      <c r="AY443" s="217" t="s">
        <v>153</v>
      </c>
    </row>
    <row r="444" spans="2:65" s="1" customFormat="1" ht="22.5" customHeight="1">
      <c r="B444" s="34"/>
      <c r="C444" s="182" t="s">
        <v>628</v>
      </c>
      <c r="D444" s="182" t="s">
        <v>155</v>
      </c>
      <c r="E444" s="183" t="s">
        <v>629</v>
      </c>
      <c r="F444" s="184" t="s">
        <v>630</v>
      </c>
      <c r="G444" s="185" t="s">
        <v>612</v>
      </c>
      <c r="H444" s="186">
        <v>2</v>
      </c>
      <c r="I444" s="187"/>
      <c r="J444" s="188">
        <f>ROUND(I444*H444,2)</f>
        <v>0</v>
      </c>
      <c r="K444" s="184" t="s">
        <v>524</v>
      </c>
      <c r="L444" s="54"/>
      <c r="M444" s="189" t="s">
        <v>19</v>
      </c>
      <c r="N444" s="190" t="s">
        <v>42</v>
      </c>
      <c r="O444" s="35"/>
      <c r="P444" s="191">
        <f>O444*H444</f>
        <v>0</v>
      </c>
      <c r="Q444" s="191">
        <v>0</v>
      </c>
      <c r="R444" s="191">
        <f>Q444*H444</f>
        <v>0</v>
      </c>
      <c r="S444" s="191">
        <v>0</v>
      </c>
      <c r="T444" s="192">
        <f>S444*H444</f>
        <v>0</v>
      </c>
      <c r="AR444" s="17" t="s">
        <v>160</v>
      </c>
      <c r="AT444" s="17" t="s">
        <v>155</v>
      </c>
      <c r="AU444" s="17" t="s">
        <v>80</v>
      </c>
      <c r="AY444" s="17" t="s">
        <v>153</v>
      </c>
      <c r="BE444" s="193">
        <f>IF(N444="základní",J444,0)</f>
        <v>0</v>
      </c>
      <c r="BF444" s="193">
        <f>IF(N444="snížená",J444,0)</f>
        <v>0</v>
      </c>
      <c r="BG444" s="193">
        <f>IF(N444="zákl. přenesená",J444,0)</f>
        <v>0</v>
      </c>
      <c r="BH444" s="193">
        <f>IF(N444="sníž. přenesená",J444,0)</f>
        <v>0</v>
      </c>
      <c r="BI444" s="193">
        <f>IF(N444="nulová",J444,0)</f>
        <v>0</v>
      </c>
      <c r="BJ444" s="17" t="s">
        <v>78</v>
      </c>
      <c r="BK444" s="193">
        <f>ROUND(I444*H444,2)</f>
        <v>0</v>
      </c>
      <c r="BL444" s="17" t="s">
        <v>160</v>
      </c>
      <c r="BM444" s="17" t="s">
        <v>628</v>
      </c>
    </row>
    <row r="445" spans="2:65" s="1" customFormat="1" ht="22.5" customHeight="1">
      <c r="B445" s="34"/>
      <c r="C445" s="182" t="s">
        <v>631</v>
      </c>
      <c r="D445" s="182" t="s">
        <v>155</v>
      </c>
      <c r="E445" s="183" t="s">
        <v>632</v>
      </c>
      <c r="F445" s="184" t="s">
        <v>633</v>
      </c>
      <c r="G445" s="185" t="s">
        <v>634</v>
      </c>
      <c r="H445" s="186">
        <v>1</v>
      </c>
      <c r="I445" s="187"/>
      <c r="J445" s="188">
        <f>ROUND(I445*H445,2)</f>
        <v>0</v>
      </c>
      <c r="K445" s="184" t="s">
        <v>524</v>
      </c>
      <c r="L445" s="54"/>
      <c r="M445" s="189" t="s">
        <v>19</v>
      </c>
      <c r="N445" s="190" t="s">
        <v>42</v>
      </c>
      <c r="O445" s="35"/>
      <c r="P445" s="191">
        <f>O445*H445</f>
        <v>0</v>
      </c>
      <c r="Q445" s="191">
        <v>0</v>
      </c>
      <c r="R445" s="191">
        <f>Q445*H445</f>
        <v>0</v>
      </c>
      <c r="S445" s="191">
        <v>0</v>
      </c>
      <c r="T445" s="192">
        <f>S445*H445</f>
        <v>0</v>
      </c>
      <c r="AR445" s="17" t="s">
        <v>160</v>
      </c>
      <c r="AT445" s="17" t="s">
        <v>155</v>
      </c>
      <c r="AU445" s="17" t="s">
        <v>80</v>
      </c>
      <c r="AY445" s="17" t="s">
        <v>153</v>
      </c>
      <c r="BE445" s="193">
        <f>IF(N445="základní",J445,0)</f>
        <v>0</v>
      </c>
      <c r="BF445" s="193">
        <f>IF(N445="snížená",J445,0)</f>
        <v>0</v>
      </c>
      <c r="BG445" s="193">
        <f>IF(N445="zákl. přenesená",J445,0)</f>
        <v>0</v>
      </c>
      <c r="BH445" s="193">
        <f>IF(N445="sníž. přenesená",J445,0)</f>
        <v>0</v>
      </c>
      <c r="BI445" s="193">
        <f>IF(N445="nulová",J445,0)</f>
        <v>0</v>
      </c>
      <c r="BJ445" s="17" t="s">
        <v>78</v>
      </c>
      <c r="BK445" s="193">
        <f>ROUND(I445*H445,2)</f>
        <v>0</v>
      </c>
      <c r="BL445" s="17" t="s">
        <v>160</v>
      </c>
      <c r="BM445" s="17" t="s">
        <v>631</v>
      </c>
    </row>
    <row r="446" spans="2:65" s="1" customFormat="1" ht="22.5" customHeight="1">
      <c r="B446" s="34"/>
      <c r="C446" s="182" t="s">
        <v>635</v>
      </c>
      <c r="D446" s="182" t="s">
        <v>155</v>
      </c>
      <c r="E446" s="183" t="s">
        <v>636</v>
      </c>
      <c r="F446" s="184" t="s">
        <v>637</v>
      </c>
      <c r="G446" s="185" t="s">
        <v>224</v>
      </c>
      <c r="H446" s="186">
        <v>29.1</v>
      </c>
      <c r="I446" s="187"/>
      <c r="J446" s="188">
        <f>ROUND(I446*H446,2)</f>
        <v>0</v>
      </c>
      <c r="K446" s="184" t="s">
        <v>159</v>
      </c>
      <c r="L446" s="54"/>
      <c r="M446" s="189" t="s">
        <v>19</v>
      </c>
      <c r="N446" s="190" t="s">
        <v>42</v>
      </c>
      <c r="O446" s="35"/>
      <c r="P446" s="191">
        <f>O446*H446</f>
        <v>0</v>
      </c>
      <c r="Q446" s="191">
        <v>3.472E-06</v>
      </c>
      <c r="R446" s="191">
        <f>Q446*H446</f>
        <v>0.0001010352</v>
      </c>
      <c r="S446" s="191">
        <v>0</v>
      </c>
      <c r="T446" s="192">
        <f>S446*H446</f>
        <v>0</v>
      </c>
      <c r="AR446" s="17" t="s">
        <v>160</v>
      </c>
      <c r="AT446" s="17" t="s">
        <v>155</v>
      </c>
      <c r="AU446" s="17" t="s">
        <v>80</v>
      </c>
      <c r="AY446" s="17" t="s">
        <v>153</v>
      </c>
      <c r="BE446" s="193">
        <f>IF(N446="základní",J446,0)</f>
        <v>0</v>
      </c>
      <c r="BF446" s="193">
        <f>IF(N446="snížená",J446,0)</f>
        <v>0</v>
      </c>
      <c r="BG446" s="193">
        <f>IF(N446="zákl. přenesená",J446,0)</f>
        <v>0</v>
      </c>
      <c r="BH446" s="193">
        <f>IF(N446="sníž. přenesená",J446,0)</f>
        <v>0</v>
      </c>
      <c r="BI446" s="193">
        <f>IF(N446="nulová",J446,0)</f>
        <v>0</v>
      </c>
      <c r="BJ446" s="17" t="s">
        <v>78</v>
      </c>
      <c r="BK446" s="193">
        <f>ROUND(I446*H446,2)</f>
        <v>0</v>
      </c>
      <c r="BL446" s="17" t="s">
        <v>160</v>
      </c>
      <c r="BM446" s="17" t="s">
        <v>635</v>
      </c>
    </row>
    <row r="447" spans="2:51" s="11" customFormat="1" ht="13.5">
      <c r="B447" s="194"/>
      <c r="C447" s="195"/>
      <c r="D447" s="196" t="s">
        <v>161</v>
      </c>
      <c r="E447" s="197" t="s">
        <v>19</v>
      </c>
      <c r="F447" s="198" t="s">
        <v>638</v>
      </c>
      <c r="G447" s="195"/>
      <c r="H447" s="199">
        <v>9.9</v>
      </c>
      <c r="I447" s="200"/>
      <c r="J447" s="195"/>
      <c r="K447" s="195"/>
      <c r="L447" s="201"/>
      <c r="M447" s="202"/>
      <c r="N447" s="203"/>
      <c r="O447" s="203"/>
      <c r="P447" s="203"/>
      <c r="Q447" s="203"/>
      <c r="R447" s="203"/>
      <c r="S447" s="203"/>
      <c r="T447" s="204"/>
      <c r="AT447" s="205" t="s">
        <v>161</v>
      </c>
      <c r="AU447" s="205" t="s">
        <v>80</v>
      </c>
      <c r="AV447" s="11" t="s">
        <v>80</v>
      </c>
      <c r="AW447" s="11" t="s">
        <v>34</v>
      </c>
      <c r="AX447" s="11" t="s">
        <v>71</v>
      </c>
      <c r="AY447" s="205" t="s">
        <v>153</v>
      </c>
    </row>
    <row r="448" spans="2:51" s="11" customFormat="1" ht="13.5">
      <c r="B448" s="194"/>
      <c r="C448" s="195"/>
      <c r="D448" s="196" t="s">
        <v>161</v>
      </c>
      <c r="E448" s="197" t="s">
        <v>19</v>
      </c>
      <c r="F448" s="198" t="s">
        <v>639</v>
      </c>
      <c r="G448" s="195"/>
      <c r="H448" s="199">
        <v>10.2</v>
      </c>
      <c r="I448" s="200"/>
      <c r="J448" s="195"/>
      <c r="K448" s="195"/>
      <c r="L448" s="201"/>
      <c r="M448" s="202"/>
      <c r="N448" s="203"/>
      <c r="O448" s="203"/>
      <c r="P448" s="203"/>
      <c r="Q448" s="203"/>
      <c r="R448" s="203"/>
      <c r="S448" s="203"/>
      <c r="T448" s="204"/>
      <c r="AT448" s="205" t="s">
        <v>161</v>
      </c>
      <c r="AU448" s="205" t="s">
        <v>80</v>
      </c>
      <c r="AV448" s="11" t="s">
        <v>80</v>
      </c>
      <c r="AW448" s="11" t="s">
        <v>34</v>
      </c>
      <c r="AX448" s="11" t="s">
        <v>71</v>
      </c>
      <c r="AY448" s="205" t="s">
        <v>153</v>
      </c>
    </row>
    <row r="449" spans="2:51" s="11" customFormat="1" ht="13.5">
      <c r="B449" s="194"/>
      <c r="C449" s="195"/>
      <c r="D449" s="196" t="s">
        <v>161</v>
      </c>
      <c r="E449" s="197" t="s">
        <v>19</v>
      </c>
      <c r="F449" s="198" t="s">
        <v>640</v>
      </c>
      <c r="G449" s="195"/>
      <c r="H449" s="199">
        <v>9</v>
      </c>
      <c r="I449" s="200"/>
      <c r="J449" s="195"/>
      <c r="K449" s="195"/>
      <c r="L449" s="201"/>
      <c r="M449" s="202"/>
      <c r="N449" s="203"/>
      <c r="O449" s="203"/>
      <c r="P449" s="203"/>
      <c r="Q449" s="203"/>
      <c r="R449" s="203"/>
      <c r="S449" s="203"/>
      <c r="T449" s="204"/>
      <c r="AT449" s="205" t="s">
        <v>161</v>
      </c>
      <c r="AU449" s="205" t="s">
        <v>80</v>
      </c>
      <c r="AV449" s="11" t="s">
        <v>80</v>
      </c>
      <c r="AW449" s="11" t="s">
        <v>34</v>
      </c>
      <c r="AX449" s="11" t="s">
        <v>71</v>
      </c>
      <c r="AY449" s="205" t="s">
        <v>153</v>
      </c>
    </row>
    <row r="450" spans="2:51" s="12" customFormat="1" ht="13.5">
      <c r="B450" s="206"/>
      <c r="C450" s="207"/>
      <c r="D450" s="208" t="s">
        <v>161</v>
      </c>
      <c r="E450" s="209" t="s">
        <v>19</v>
      </c>
      <c r="F450" s="210" t="s">
        <v>163</v>
      </c>
      <c r="G450" s="207"/>
      <c r="H450" s="211">
        <v>29.1</v>
      </c>
      <c r="I450" s="212"/>
      <c r="J450" s="207"/>
      <c r="K450" s="207"/>
      <c r="L450" s="213"/>
      <c r="M450" s="214"/>
      <c r="N450" s="215"/>
      <c r="O450" s="215"/>
      <c r="P450" s="215"/>
      <c r="Q450" s="215"/>
      <c r="R450" s="215"/>
      <c r="S450" s="215"/>
      <c r="T450" s="216"/>
      <c r="AT450" s="217" t="s">
        <v>161</v>
      </c>
      <c r="AU450" s="217" t="s">
        <v>80</v>
      </c>
      <c r="AV450" s="12" t="s">
        <v>160</v>
      </c>
      <c r="AW450" s="12" t="s">
        <v>34</v>
      </c>
      <c r="AX450" s="12" t="s">
        <v>78</v>
      </c>
      <c r="AY450" s="217" t="s">
        <v>153</v>
      </c>
    </row>
    <row r="451" spans="2:65" s="1" customFormat="1" ht="22.5" customHeight="1">
      <c r="B451" s="34"/>
      <c r="C451" s="182" t="s">
        <v>641</v>
      </c>
      <c r="D451" s="182" t="s">
        <v>155</v>
      </c>
      <c r="E451" s="183" t="s">
        <v>642</v>
      </c>
      <c r="F451" s="184" t="s">
        <v>643</v>
      </c>
      <c r="G451" s="185" t="s">
        <v>246</v>
      </c>
      <c r="H451" s="186">
        <v>8.35</v>
      </c>
      <c r="I451" s="187"/>
      <c r="J451" s="188">
        <f>ROUND(I451*H451,2)</f>
        <v>0</v>
      </c>
      <c r="K451" s="184" t="s">
        <v>159</v>
      </c>
      <c r="L451" s="54"/>
      <c r="M451" s="189" t="s">
        <v>19</v>
      </c>
      <c r="N451" s="190" t="s">
        <v>42</v>
      </c>
      <c r="O451" s="35"/>
      <c r="P451" s="191">
        <f>O451*H451</f>
        <v>0</v>
      </c>
      <c r="Q451" s="191">
        <v>2.31E-05</v>
      </c>
      <c r="R451" s="191">
        <f>Q451*H451</f>
        <v>0.00019288499999999998</v>
      </c>
      <c r="S451" s="191">
        <v>0</v>
      </c>
      <c r="T451" s="192">
        <f>S451*H451</f>
        <v>0</v>
      </c>
      <c r="AR451" s="17" t="s">
        <v>160</v>
      </c>
      <c r="AT451" s="17" t="s">
        <v>155</v>
      </c>
      <c r="AU451" s="17" t="s">
        <v>80</v>
      </c>
      <c r="AY451" s="17" t="s">
        <v>153</v>
      </c>
      <c r="BE451" s="193">
        <f>IF(N451="základní",J451,0)</f>
        <v>0</v>
      </c>
      <c r="BF451" s="193">
        <f>IF(N451="snížená",J451,0)</f>
        <v>0</v>
      </c>
      <c r="BG451" s="193">
        <f>IF(N451="zákl. přenesená",J451,0)</f>
        <v>0</v>
      </c>
      <c r="BH451" s="193">
        <f>IF(N451="sníž. přenesená",J451,0)</f>
        <v>0</v>
      </c>
      <c r="BI451" s="193">
        <f>IF(N451="nulová",J451,0)</f>
        <v>0</v>
      </c>
      <c r="BJ451" s="17" t="s">
        <v>78</v>
      </c>
      <c r="BK451" s="193">
        <f>ROUND(I451*H451,2)</f>
        <v>0</v>
      </c>
      <c r="BL451" s="17" t="s">
        <v>160</v>
      </c>
      <c r="BM451" s="17" t="s">
        <v>641</v>
      </c>
    </row>
    <row r="452" spans="2:51" s="11" customFormat="1" ht="13.5">
      <c r="B452" s="194"/>
      <c r="C452" s="195"/>
      <c r="D452" s="196" t="s">
        <v>161</v>
      </c>
      <c r="E452" s="197" t="s">
        <v>19</v>
      </c>
      <c r="F452" s="198" t="s">
        <v>644</v>
      </c>
      <c r="G452" s="195"/>
      <c r="H452" s="199">
        <v>8.35</v>
      </c>
      <c r="I452" s="200"/>
      <c r="J452" s="195"/>
      <c r="K452" s="195"/>
      <c r="L452" s="201"/>
      <c r="M452" s="202"/>
      <c r="N452" s="203"/>
      <c r="O452" s="203"/>
      <c r="P452" s="203"/>
      <c r="Q452" s="203"/>
      <c r="R452" s="203"/>
      <c r="S452" s="203"/>
      <c r="T452" s="204"/>
      <c r="AT452" s="205" t="s">
        <v>161</v>
      </c>
      <c r="AU452" s="205" t="s">
        <v>80</v>
      </c>
      <c r="AV452" s="11" t="s">
        <v>80</v>
      </c>
      <c r="AW452" s="11" t="s">
        <v>34</v>
      </c>
      <c r="AX452" s="11" t="s">
        <v>71</v>
      </c>
      <c r="AY452" s="205" t="s">
        <v>153</v>
      </c>
    </row>
    <row r="453" spans="2:51" s="12" customFormat="1" ht="13.5">
      <c r="B453" s="206"/>
      <c r="C453" s="207"/>
      <c r="D453" s="208" t="s">
        <v>161</v>
      </c>
      <c r="E453" s="209" t="s">
        <v>19</v>
      </c>
      <c r="F453" s="210" t="s">
        <v>163</v>
      </c>
      <c r="G453" s="207"/>
      <c r="H453" s="211">
        <v>8.35</v>
      </c>
      <c r="I453" s="212"/>
      <c r="J453" s="207"/>
      <c r="K453" s="207"/>
      <c r="L453" s="213"/>
      <c r="M453" s="214"/>
      <c r="N453" s="215"/>
      <c r="O453" s="215"/>
      <c r="P453" s="215"/>
      <c r="Q453" s="215"/>
      <c r="R453" s="215"/>
      <c r="S453" s="215"/>
      <c r="T453" s="216"/>
      <c r="AT453" s="217" t="s">
        <v>161</v>
      </c>
      <c r="AU453" s="217" t="s">
        <v>80</v>
      </c>
      <c r="AV453" s="12" t="s">
        <v>160</v>
      </c>
      <c r="AW453" s="12" t="s">
        <v>34</v>
      </c>
      <c r="AX453" s="12" t="s">
        <v>78</v>
      </c>
      <c r="AY453" s="217" t="s">
        <v>153</v>
      </c>
    </row>
    <row r="454" spans="2:65" s="1" customFormat="1" ht="22.5" customHeight="1">
      <c r="B454" s="34"/>
      <c r="C454" s="182" t="s">
        <v>645</v>
      </c>
      <c r="D454" s="182" t="s">
        <v>155</v>
      </c>
      <c r="E454" s="183" t="s">
        <v>646</v>
      </c>
      <c r="F454" s="184" t="s">
        <v>647</v>
      </c>
      <c r="G454" s="185" t="s">
        <v>224</v>
      </c>
      <c r="H454" s="186">
        <v>21.878</v>
      </c>
      <c r="I454" s="187"/>
      <c r="J454" s="188">
        <f>ROUND(I454*H454,2)</f>
        <v>0</v>
      </c>
      <c r="K454" s="184" t="s">
        <v>159</v>
      </c>
      <c r="L454" s="54"/>
      <c r="M454" s="189" t="s">
        <v>19</v>
      </c>
      <c r="N454" s="190" t="s">
        <v>42</v>
      </c>
      <c r="O454" s="35"/>
      <c r="P454" s="191">
        <f>O454*H454</f>
        <v>0</v>
      </c>
      <c r="Q454" s="191">
        <v>0</v>
      </c>
      <c r="R454" s="191">
        <f>Q454*H454</f>
        <v>0</v>
      </c>
      <c r="S454" s="191">
        <v>0.131</v>
      </c>
      <c r="T454" s="192">
        <f>S454*H454</f>
        <v>2.866018</v>
      </c>
      <c r="AR454" s="17" t="s">
        <v>160</v>
      </c>
      <c r="AT454" s="17" t="s">
        <v>155</v>
      </c>
      <c r="AU454" s="17" t="s">
        <v>80</v>
      </c>
      <c r="AY454" s="17" t="s">
        <v>153</v>
      </c>
      <c r="BE454" s="193">
        <f>IF(N454="základní",J454,0)</f>
        <v>0</v>
      </c>
      <c r="BF454" s="193">
        <f>IF(N454="snížená",J454,0)</f>
        <v>0</v>
      </c>
      <c r="BG454" s="193">
        <f>IF(N454="zákl. přenesená",J454,0)</f>
        <v>0</v>
      </c>
      <c r="BH454" s="193">
        <f>IF(N454="sníž. přenesená",J454,0)</f>
        <v>0</v>
      </c>
      <c r="BI454" s="193">
        <f>IF(N454="nulová",J454,0)</f>
        <v>0</v>
      </c>
      <c r="BJ454" s="17" t="s">
        <v>78</v>
      </c>
      <c r="BK454" s="193">
        <f>ROUND(I454*H454,2)</f>
        <v>0</v>
      </c>
      <c r="BL454" s="17" t="s">
        <v>160</v>
      </c>
      <c r="BM454" s="17" t="s">
        <v>645</v>
      </c>
    </row>
    <row r="455" spans="2:51" s="13" customFormat="1" ht="13.5">
      <c r="B455" s="218"/>
      <c r="C455" s="219"/>
      <c r="D455" s="196" t="s">
        <v>161</v>
      </c>
      <c r="E455" s="220" t="s">
        <v>19</v>
      </c>
      <c r="F455" s="221" t="s">
        <v>220</v>
      </c>
      <c r="G455" s="219"/>
      <c r="H455" s="222" t="s">
        <v>19</v>
      </c>
      <c r="I455" s="223"/>
      <c r="J455" s="219"/>
      <c r="K455" s="219"/>
      <c r="L455" s="224"/>
      <c r="M455" s="225"/>
      <c r="N455" s="226"/>
      <c r="O455" s="226"/>
      <c r="P455" s="226"/>
      <c r="Q455" s="226"/>
      <c r="R455" s="226"/>
      <c r="S455" s="226"/>
      <c r="T455" s="227"/>
      <c r="AT455" s="228" t="s">
        <v>161</v>
      </c>
      <c r="AU455" s="228" t="s">
        <v>80</v>
      </c>
      <c r="AV455" s="13" t="s">
        <v>78</v>
      </c>
      <c r="AW455" s="13" t="s">
        <v>34</v>
      </c>
      <c r="AX455" s="13" t="s">
        <v>71</v>
      </c>
      <c r="AY455" s="228" t="s">
        <v>153</v>
      </c>
    </row>
    <row r="456" spans="2:51" s="11" customFormat="1" ht="13.5">
      <c r="B456" s="194"/>
      <c r="C456" s="195"/>
      <c r="D456" s="196" t="s">
        <v>161</v>
      </c>
      <c r="E456" s="197" t="s">
        <v>19</v>
      </c>
      <c r="F456" s="198" t="s">
        <v>648</v>
      </c>
      <c r="G456" s="195"/>
      <c r="H456" s="199">
        <v>5.98</v>
      </c>
      <c r="I456" s="200"/>
      <c r="J456" s="195"/>
      <c r="K456" s="195"/>
      <c r="L456" s="201"/>
      <c r="M456" s="202"/>
      <c r="N456" s="203"/>
      <c r="O456" s="203"/>
      <c r="P456" s="203"/>
      <c r="Q456" s="203"/>
      <c r="R456" s="203"/>
      <c r="S456" s="203"/>
      <c r="T456" s="204"/>
      <c r="AT456" s="205" t="s">
        <v>161</v>
      </c>
      <c r="AU456" s="205" t="s">
        <v>80</v>
      </c>
      <c r="AV456" s="11" t="s">
        <v>80</v>
      </c>
      <c r="AW456" s="11" t="s">
        <v>34</v>
      </c>
      <c r="AX456" s="11" t="s">
        <v>71</v>
      </c>
      <c r="AY456" s="205" t="s">
        <v>153</v>
      </c>
    </row>
    <row r="457" spans="2:51" s="11" customFormat="1" ht="13.5">
      <c r="B457" s="194"/>
      <c r="C457" s="195"/>
      <c r="D457" s="196" t="s">
        <v>161</v>
      </c>
      <c r="E457" s="197" t="s">
        <v>19</v>
      </c>
      <c r="F457" s="198" t="s">
        <v>649</v>
      </c>
      <c r="G457" s="195"/>
      <c r="H457" s="199">
        <v>4.29</v>
      </c>
      <c r="I457" s="200"/>
      <c r="J457" s="195"/>
      <c r="K457" s="195"/>
      <c r="L457" s="201"/>
      <c r="M457" s="202"/>
      <c r="N457" s="203"/>
      <c r="O457" s="203"/>
      <c r="P457" s="203"/>
      <c r="Q457" s="203"/>
      <c r="R457" s="203"/>
      <c r="S457" s="203"/>
      <c r="T457" s="204"/>
      <c r="AT457" s="205" t="s">
        <v>161</v>
      </c>
      <c r="AU457" s="205" t="s">
        <v>80</v>
      </c>
      <c r="AV457" s="11" t="s">
        <v>80</v>
      </c>
      <c r="AW457" s="11" t="s">
        <v>34</v>
      </c>
      <c r="AX457" s="11" t="s">
        <v>71</v>
      </c>
      <c r="AY457" s="205" t="s">
        <v>153</v>
      </c>
    </row>
    <row r="458" spans="2:51" s="11" customFormat="1" ht="13.5">
      <c r="B458" s="194"/>
      <c r="C458" s="195"/>
      <c r="D458" s="196" t="s">
        <v>161</v>
      </c>
      <c r="E458" s="197" t="s">
        <v>19</v>
      </c>
      <c r="F458" s="198" t="s">
        <v>650</v>
      </c>
      <c r="G458" s="195"/>
      <c r="H458" s="199">
        <v>-2.364</v>
      </c>
      <c r="I458" s="200"/>
      <c r="J458" s="195"/>
      <c r="K458" s="195"/>
      <c r="L458" s="201"/>
      <c r="M458" s="202"/>
      <c r="N458" s="203"/>
      <c r="O458" s="203"/>
      <c r="P458" s="203"/>
      <c r="Q458" s="203"/>
      <c r="R458" s="203"/>
      <c r="S458" s="203"/>
      <c r="T458" s="204"/>
      <c r="AT458" s="205" t="s">
        <v>161</v>
      </c>
      <c r="AU458" s="205" t="s">
        <v>80</v>
      </c>
      <c r="AV458" s="11" t="s">
        <v>80</v>
      </c>
      <c r="AW458" s="11" t="s">
        <v>34</v>
      </c>
      <c r="AX458" s="11" t="s">
        <v>71</v>
      </c>
      <c r="AY458" s="205" t="s">
        <v>153</v>
      </c>
    </row>
    <row r="459" spans="2:51" s="13" customFormat="1" ht="13.5">
      <c r="B459" s="218"/>
      <c r="C459" s="219"/>
      <c r="D459" s="196" t="s">
        <v>161</v>
      </c>
      <c r="E459" s="220" t="s">
        <v>19</v>
      </c>
      <c r="F459" s="221" t="s">
        <v>236</v>
      </c>
      <c r="G459" s="219"/>
      <c r="H459" s="222" t="s">
        <v>19</v>
      </c>
      <c r="I459" s="223"/>
      <c r="J459" s="219"/>
      <c r="K459" s="219"/>
      <c r="L459" s="224"/>
      <c r="M459" s="225"/>
      <c r="N459" s="226"/>
      <c r="O459" s="226"/>
      <c r="P459" s="226"/>
      <c r="Q459" s="226"/>
      <c r="R459" s="226"/>
      <c r="S459" s="226"/>
      <c r="T459" s="227"/>
      <c r="AT459" s="228" t="s">
        <v>161</v>
      </c>
      <c r="AU459" s="228" t="s">
        <v>80</v>
      </c>
      <c r="AV459" s="13" t="s">
        <v>78</v>
      </c>
      <c r="AW459" s="13" t="s">
        <v>34</v>
      </c>
      <c r="AX459" s="13" t="s">
        <v>71</v>
      </c>
      <c r="AY459" s="228" t="s">
        <v>153</v>
      </c>
    </row>
    <row r="460" spans="2:51" s="11" customFormat="1" ht="13.5">
      <c r="B460" s="194"/>
      <c r="C460" s="195"/>
      <c r="D460" s="196" t="s">
        <v>161</v>
      </c>
      <c r="E460" s="197" t="s">
        <v>19</v>
      </c>
      <c r="F460" s="198" t="s">
        <v>651</v>
      </c>
      <c r="G460" s="195"/>
      <c r="H460" s="199">
        <v>7.54</v>
      </c>
      <c r="I460" s="200"/>
      <c r="J460" s="195"/>
      <c r="K460" s="195"/>
      <c r="L460" s="201"/>
      <c r="M460" s="202"/>
      <c r="N460" s="203"/>
      <c r="O460" s="203"/>
      <c r="P460" s="203"/>
      <c r="Q460" s="203"/>
      <c r="R460" s="203"/>
      <c r="S460" s="203"/>
      <c r="T460" s="204"/>
      <c r="AT460" s="205" t="s">
        <v>161</v>
      </c>
      <c r="AU460" s="205" t="s">
        <v>80</v>
      </c>
      <c r="AV460" s="11" t="s">
        <v>80</v>
      </c>
      <c r="AW460" s="11" t="s">
        <v>34</v>
      </c>
      <c r="AX460" s="11" t="s">
        <v>71</v>
      </c>
      <c r="AY460" s="205" t="s">
        <v>153</v>
      </c>
    </row>
    <row r="461" spans="2:51" s="11" customFormat="1" ht="13.5">
      <c r="B461" s="194"/>
      <c r="C461" s="195"/>
      <c r="D461" s="196" t="s">
        <v>161</v>
      </c>
      <c r="E461" s="197" t="s">
        <v>19</v>
      </c>
      <c r="F461" s="198" t="s">
        <v>650</v>
      </c>
      <c r="G461" s="195"/>
      <c r="H461" s="199">
        <v>-2.364</v>
      </c>
      <c r="I461" s="200"/>
      <c r="J461" s="195"/>
      <c r="K461" s="195"/>
      <c r="L461" s="201"/>
      <c r="M461" s="202"/>
      <c r="N461" s="203"/>
      <c r="O461" s="203"/>
      <c r="P461" s="203"/>
      <c r="Q461" s="203"/>
      <c r="R461" s="203"/>
      <c r="S461" s="203"/>
      <c r="T461" s="204"/>
      <c r="AT461" s="205" t="s">
        <v>161</v>
      </c>
      <c r="AU461" s="205" t="s">
        <v>80</v>
      </c>
      <c r="AV461" s="11" t="s">
        <v>80</v>
      </c>
      <c r="AW461" s="11" t="s">
        <v>34</v>
      </c>
      <c r="AX461" s="11" t="s">
        <v>71</v>
      </c>
      <c r="AY461" s="205" t="s">
        <v>153</v>
      </c>
    </row>
    <row r="462" spans="2:51" s="13" customFormat="1" ht="13.5">
      <c r="B462" s="218"/>
      <c r="C462" s="219"/>
      <c r="D462" s="196" t="s">
        <v>161</v>
      </c>
      <c r="E462" s="220" t="s">
        <v>19</v>
      </c>
      <c r="F462" s="221" t="s">
        <v>240</v>
      </c>
      <c r="G462" s="219"/>
      <c r="H462" s="222" t="s">
        <v>19</v>
      </c>
      <c r="I462" s="223"/>
      <c r="J462" s="219"/>
      <c r="K462" s="219"/>
      <c r="L462" s="224"/>
      <c r="M462" s="225"/>
      <c r="N462" s="226"/>
      <c r="O462" s="226"/>
      <c r="P462" s="226"/>
      <c r="Q462" s="226"/>
      <c r="R462" s="226"/>
      <c r="S462" s="226"/>
      <c r="T462" s="227"/>
      <c r="AT462" s="228" t="s">
        <v>161</v>
      </c>
      <c r="AU462" s="228" t="s">
        <v>80</v>
      </c>
      <c r="AV462" s="13" t="s">
        <v>78</v>
      </c>
      <c r="AW462" s="13" t="s">
        <v>34</v>
      </c>
      <c r="AX462" s="13" t="s">
        <v>71</v>
      </c>
      <c r="AY462" s="228" t="s">
        <v>153</v>
      </c>
    </row>
    <row r="463" spans="2:51" s="11" customFormat="1" ht="13.5">
      <c r="B463" s="194"/>
      <c r="C463" s="195"/>
      <c r="D463" s="196" t="s">
        <v>161</v>
      </c>
      <c r="E463" s="197" t="s">
        <v>19</v>
      </c>
      <c r="F463" s="198" t="s">
        <v>652</v>
      </c>
      <c r="G463" s="195"/>
      <c r="H463" s="199">
        <v>4.4</v>
      </c>
      <c r="I463" s="200"/>
      <c r="J463" s="195"/>
      <c r="K463" s="195"/>
      <c r="L463" s="201"/>
      <c r="M463" s="202"/>
      <c r="N463" s="203"/>
      <c r="O463" s="203"/>
      <c r="P463" s="203"/>
      <c r="Q463" s="203"/>
      <c r="R463" s="203"/>
      <c r="S463" s="203"/>
      <c r="T463" s="204"/>
      <c r="AT463" s="205" t="s">
        <v>161</v>
      </c>
      <c r="AU463" s="205" t="s">
        <v>80</v>
      </c>
      <c r="AV463" s="11" t="s">
        <v>80</v>
      </c>
      <c r="AW463" s="11" t="s">
        <v>34</v>
      </c>
      <c r="AX463" s="11" t="s">
        <v>71</v>
      </c>
      <c r="AY463" s="205" t="s">
        <v>153</v>
      </c>
    </row>
    <row r="464" spans="2:51" s="11" customFormat="1" ht="13.5">
      <c r="B464" s="194"/>
      <c r="C464" s="195"/>
      <c r="D464" s="196" t="s">
        <v>161</v>
      </c>
      <c r="E464" s="197" t="s">
        <v>19</v>
      </c>
      <c r="F464" s="198" t="s">
        <v>653</v>
      </c>
      <c r="G464" s="195"/>
      <c r="H464" s="199">
        <v>6.76</v>
      </c>
      <c r="I464" s="200"/>
      <c r="J464" s="195"/>
      <c r="K464" s="195"/>
      <c r="L464" s="201"/>
      <c r="M464" s="202"/>
      <c r="N464" s="203"/>
      <c r="O464" s="203"/>
      <c r="P464" s="203"/>
      <c r="Q464" s="203"/>
      <c r="R464" s="203"/>
      <c r="S464" s="203"/>
      <c r="T464" s="204"/>
      <c r="AT464" s="205" t="s">
        <v>161</v>
      </c>
      <c r="AU464" s="205" t="s">
        <v>80</v>
      </c>
      <c r="AV464" s="11" t="s">
        <v>80</v>
      </c>
      <c r="AW464" s="11" t="s">
        <v>34</v>
      </c>
      <c r="AX464" s="11" t="s">
        <v>71</v>
      </c>
      <c r="AY464" s="205" t="s">
        <v>153</v>
      </c>
    </row>
    <row r="465" spans="2:51" s="11" customFormat="1" ht="13.5">
      <c r="B465" s="194"/>
      <c r="C465" s="195"/>
      <c r="D465" s="196" t="s">
        <v>161</v>
      </c>
      <c r="E465" s="197" t="s">
        <v>19</v>
      </c>
      <c r="F465" s="198" t="s">
        <v>650</v>
      </c>
      <c r="G465" s="195"/>
      <c r="H465" s="199">
        <v>-2.364</v>
      </c>
      <c r="I465" s="200"/>
      <c r="J465" s="195"/>
      <c r="K465" s="195"/>
      <c r="L465" s="201"/>
      <c r="M465" s="202"/>
      <c r="N465" s="203"/>
      <c r="O465" s="203"/>
      <c r="P465" s="203"/>
      <c r="Q465" s="203"/>
      <c r="R465" s="203"/>
      <c r="S465" s="203"/>
      <c r="T465" s="204"/>
      <c r="AT465" s="205" t="s">
        <v>161</v>
      </c>
      <c r="AU465" s="205" t="s">
        <v>80</v>
      </c>
      <c r="AV465" s="11" t="s">
        <v>80</v>
      </c>
      <c r="AW465" s="11" t="s">
        <v>34</v>
      </c>
      <c r="AX465" s="11" t="s">
        <v>71</v>
      </c>
      <c r="AY465" s="205" t="s">
        <v>153</v>
      </c>
    </row>
    <row r="466" spans="2:51" s="12" customFormat="1" ht="13.5">
      <c r="B466" s="206"/>
      <c r="C466" s="207"/>
      <c r="D466" s="208" t="s">
        <v>161</v>
      </c>
      <c r="E466" s="209" t="s">
        <v>19</v>
      </c>
      <c r="F466" s="210" t="s">
        <v>163</v>
      </c>
      <c r="G466" s="207"/>
      <c r="H466" s="211">
        <v>21.878</v>
      </c>
      <c r="I466" s="212"/>
      <c r="J466" s="207"/>
      <c r="K466" s="207"/>
      <c r="L466" s="213"/>
      <c r="M466" s="214"/>
      <c r="N466" s="215"/>
      <c r="O466" s="215"/>
      <c r="P466" s="215"/>
      <c r="Q466" s="215"/>
      <c r="R466" s="215"/>
      <c r="S466" s="215"/>
      <c r="T466" s="216"/>
      <c r="AT466" s="217" t="s">
        <v>161</v>
      </c>
      <c r="AU466" s="217" t="s">
        <v>80</v>
      </c>
      <c r="AV466" s="12" t="s">
        <v>160</v>
      </c>
      <c r="AW466" s="12" t="s">
        <v>34</v>
      </c>
      <c r="AX466" s="12" t="s">
        <v>78</v>
      </c>
      <c r="AY466" s="217" t="s">
        <v>153</v>
      </c>
    </row>
    <row r="467" spans="2:65" s="1" customFormat="1" ht="22.5" customHeight="1">
      <c r="B467" s="34"/>
      <c r="C467" s="182" t="s">
        <v>654</v>
      </c>
      <c r="D467" s="182" t="s">
        <v>155</v>
      </c>
      <c r="E467" s="183" t="s">
        <v>655</v>
      </c>
      <c r="F467" s="184" t="s">
        <v>656</v>
      </c>
      <c r="G467" s="185" t="s">
        <v>224</v>
      </c>
      <c r="H467" s="186">
        <v>8.085</v>
      </c>
      <c r="I467" s="187"/>
      <c r="J467" s="188">
        <f>ROUND(I467*H467,2)</f>
        <v>0</v>
      </c>
      <c r="K467" s="184" t="s">
        <v>159</v>
      </c>
      <c r="L467" s="54"/>
      <c r="M467" s="189" t="s">
        <v>19</v>
      </c>
      <c r="N467" s="190" t="s">
        <v>42</v>
      </c>
      <c r="O467" s="35"/>
      <c r="P467" s="191">
        <f>O467*H467</f>
        <v>0</v>
      </c>
      <c r="Q467" s="191">
        <v>0</v>
      </c>
      <c r="R467" s="191">
        <f>Q467*H467</f>
        <v>0</v>
      </c>
      <c r="S467" s="191">
        <v>0.261</v>
      </c>
      <c r="T467" s="192">
        <f>S467*H467</f>
        <v>2.1101850000000004</v>
      </c>
      <c r="AR467" s="17" t="s">
        <v>160</v>
      </c>
      <c r="AT467" s="17" t="s">
        <v>155</v>
      </c>
      <c r="AU467" s="17" t="s">
        <v>80</v>
      </c>
      <c r="AY467" s="17" t="s">
        <v>153</v>
      </c>
      <c r="BE467" s="193">
        <f>IF(N467="základní",J467,0)</f>
        <v>0</v>
      </c>
      <c r="BF467" s="193">
        <f>IF(N467="snížená",J467,0)</f>
        <v>0</v>
      </c>
      <c r="BG467" s="193">
        <f>IF(N467="zákl. přenesená",J467,0)</f>
        <v>0</v>
      </c>
      <c r="BH467" s="193">
        <f>IF(N467="sníž. přenesená",J467,0)</f>
        <v>0</v>
      </c>
      <c r="BI467" s="193">
        <f>IF(N467="nulová",J467,0)</f>
        <v>0</v>
      </c>
      <c r="BJ467" s="17" t="s">
        <v>78</v>
      </c>
      <c r="BK467" s="193">
        <f>ROUND(I467*H467,2)</f>
        <v>0</v>
      </c>
      <c r="BL467" s="17" t="s">
        <v>160</v>
      </c>
      <c r="BM467" s="17" t="s">
        <v>654</v>
      </c>
    </row>
    <row r="468" spans="2:51" s="13" customFormat="1" ht="13.5">
      <c r="B468" s="218"/>
      <c r="C468" s="219"/>
      <c r="D468" s="196" t="s">
        <v>161</v>
      </c>
      <c r="E468" s="220" t="s">
        <v>19</v>
      </c>
      <c r="F468" s="221" t="s">
        <v>220</v>
      </c>
      <c r="G468" s="219"/>
      <c r="H468" s="222" t="s">
        <v>19</v>
      </c>
      <c r="I468" s="223"/>
      <c r="J468" s="219"/>
      <c r="K468" s="219"/>
      <c r="L468" s="224"/>
      <c r="M468" s="225"/>
      <c r="N468" s="226"/>
      <c r="O468" s="226"/>
      <c r="P468" s="226"/>
      <c r="Q468" s="226"/>
      <c r="R468" s="226"/>
      <c r="S468" s="226"/>
      <c r="T468" s="227"/>
      <c r="AT468" s="228" t="s">
        <v>161</v>
      </c>
      <c r="AU468" s="228" t="s">
        <v>80</v>
      </c>
      <c r="AV468" s="13" t="s">
        <v>78</v>
      </c>
      <c r="AW468" s="13" t="s">
        <v>34</v>
      </c>
      <c r="AX468" s="13" t="s">
        <v>71</v>
      </c>
      <c r="AY468" s="228" t="s">
        <v>153</v>
      </c>
    </row>
    <row r="469" spans="2:51" s="11" customFormat="1" ht="13.5">
      <c r="B469" s="194"/>
      <c r="C469" s="195"/>
      <c r="D469" s="196" t="s">
        <v>161</v>
      </c>
      <c r="E469" s="197" t="s">
        <v>19</v>
      </c>
      <c r="F469" s="198" t="s">
        <v>657</v>
      </c>
      <c r="G469" s="195"/>
      <c r="H469" s="199">
        <v>8.837</v>
      </c>
      <c r="I469" s="200"/>
      <c r="J469" s="195"/>
      <c r="K469" s="195"/>
      <c r="L469" s="201"/>
      <c r="M469" s="202"/>
      <c r="N469" s="203"/>
      <c r="O469" s="203"/>
      <c r="P469" s="203"/>
      <c r="Q469" s="203"/>
      <c r="R469" s="203"/>
      <c r="S469" s="203"/>
      <c r="T469" s="204"/>
      <c r="AT469" s="205" t="s">
        <v>161</v>
      </c>
      <c r="AU469" s="205" t="s">
        <v>80</v>
      </c>
      <c r="AV469" s="11" t="s">
        <v>80</v>
      </c>
      <c r="AW469" s="11" t="s">
        <v>34</v>
      </c>
      <c r="AX469" s="11" t="s">
        <v>71</v>
      </c>
      <c r="AY469" s="205" t="s">
        <v>153</v>
      </c>
    </row>
    <row r="470" spans="2:51" s="11" customFormat="1" ht="13.5">
      <c r="B470" s="194"/>
      <c r="C470" s="195"/>
      <c r="D470" s="196" t="s">
        <v>161</v>
      </c>
      <c r="E470" s="197" t="s">
        <v>19</v>
      </c>
      <c r="F470" s="198" t="s">
        <v>658</v>
      </c>
      <c r="G470" s="195"/>
      <c r="H470" s="199">
        <v>-3.152</v>
      </c>
      <c r="I470" s="200"/>
      <c r="J470" s="195"/>
      <c r="K470" s="195"/>
      <c r="L470" s="201"/>
      <c r="M470" s="202"/>
      <c r="N470" s="203"/>
      <c r="O470" s="203"/>
      <c r="P470" s="203"/>
      <c r="Q470" s="203"/>
      <c r="R470" s="203"/>
      <c r="S470" s="203"/>
      <c r="T470" s="204"/>
      <c r="AT470" s="205" t="s">
        <v>161</v>
      </c>
      <c r="AU470" s="205" t="s">
        <v>80</v>
      </c>
      <c r="AV470" s="11" t="s">
        <v>80</v>
      </c>
      <c r="AW470" s="11" t="s">
        <v>34</v>
      </c>
      <c r="AX470" s="11" t="s">
        <v>71</v>
      </c>
      <c r="AY470" s="205" t="s">
        <v>153</v>
      </c>
    </row>
    <row r="471" spans="2:51" s="13" customFormat="1" ht="13.5">
      <c r="B471" s="218"/>
      <c r="C471" s="219"/>
      <c r="D471" s="196" t="s">
        <v>161</v>
      </c>
      <c r="E471" s="220" t="s">
        <v>19</v>
      </c>
      <c r="F471" s="221" t="s">
        <v>240</v>
      </c>
      <c r="G471" s="219"/>
      <c r="H471" s="222" t="s">
        <v>19</v>
      </c>
      <c r="I471" s="223"/>
      <c r="J471" s="219"/>
      <c r="K471" s="219"/>
      <c r="L471" s="224"/>
      <c r="M471" s="225"/>
      <c r="N471" s="226"/>
      <c r="O471" s="226"/>
      <c r="P471" s="226"/>
      <c r="Q471" s="226"/>
      <c r="R471" s="226"/>
      <c r="S471" s="226"/>
      <c r="T471" s="227"/>
      <c r="AT471" s="228" t="s">
        <v>161</v>
      </c>
      <c r="AU471" s="228" t="s">
        <v>80</v>
      </c>
      <c r="AV471" s="13" t="s">
        <v>78</v>
      </c>
      <c r="AW471" s="13" t="s">
        <v>34</v>
      </c>
      <c r="AX471" s="13" t="s">
        <v>71</v>
      </c>
      <c r="AY471" s="228" t="s">
        <v>153</v>
      </c>
    </row>
    <row r="472" spans="2:51" s="11" customFormat="1" ht="13.5">
      <c r="B472" s="194"/>
      <c r="C472" s="195"/>
      <c r="D472" s="196" t="s">
        <v>161</v>
      </c>
      <c r="E472" s="197" t="s">
        <v>19</v>
      </c>
      <c r="F472" s="198" t="s">
        <v>659</v>
      </c>
      <c r="G472" s="195"/>
      <c r="H472" s="199">
        <v>2.4</v>
      </c>
      <c r="I472" s="200"/>
      <c r="J472" s="195"/>
      <c r="K472" s="195"/>
      <c r="L472" s="201"/>
      <c r="M472" s="202"/>
      <c r="N472" s="203"/>
      <c r="O472" s="203"/>
      <c r="P472" s="203"/>
      <c r="Q472" s="203"/>
      <c r="R472" s="203"/>
      <c r="S472" s="203"/>
      <c r="T472" s="204"/>
      <c r="AT472" s="205" t="s">
        <v>161</v>
      </c>
      <c r="AU472" s="205" t="s">
        <v>80</v>
      </c>
      <c r="AV472" s="11" t="s">
        <v>80</v>
      </c>
      <c r="AW472" s="11" t="s">
        <v>34</v>
      </c>
      <c r="AX472" s="11" t="s">
        <v>71</v>
      </c>
      <c r="AY472" s="205" t="s">
        <v>153</v>
      </c>
    </row>
    <row r="473" spans="2:51" s="12" customFormat="1" ht="13.5">
      <c r="B473" s="206"/>
      <c r="C473" s="207"/>
      <c r="D473" s="208" t="s">
        <v>161</v>
      </c>
      <c r="E473" s="209" t="s">
        <v>19</v>
      </c>
      <c r="F473" s="210" t="s">
        <v>163</v>
      </c>
      <c r="G473" s="207"/>
      <c r="H473" s="211">
        <v>8.085</v>
      </c>
      <c r="I473" s="212"/>
      <c r="J473" s="207"/>
      <c r="K473" s="207"/>
      <c r="L473" s="213"/>
      <c r="M473" s="214"/>
      <c r="N473" s="215"/>
      <c r="O473" s="215"/>
      <c r="P473" s="215"/>
      <c r="Q473" s="215"/>
      <c r="R473" s="215"/>
      <c r="S473" s="215"/>
      <c r="T473" s="216"/>
      <c r="AT473" s="217" t="s">
        <v>161</v>
      </c>
      <c r="AU473" s="217" t="s">
        <v>80</v>
      </c>
      <c r="AV473" s="12" t="s">
        <v>160</v>
      </c>
      <c r="AW473" s="12" t="s">
        <v>34</v>
      </c>
      <c r="AX473" s="12" t="s">
        <v>78</v>
      </c>
      <c r="AY473" s="217" t="s">
        <v>153</v>
      </c>
    </row>
    <row r="474" spans="2:65" s="1" customFormat="1" ht="31.5" customHeight="1">
      <c r="B474" s="34"/>
      <c r="C474" s="182" t="s">
        <v>660</v>
      </c>
      <c r="D474" s="182" t="s">
        <v>155</v>
      </c>
      <c r="E474" s="183" t="s">
        <v>661</v>
      </c>
      <c r="F474" s="184" t="s">
        <v>662</v>
      </c>
      <c r="G474" s="185" t="s">
        <v>158</v>
      </c>
      <c r="H474" s="186">
        <v>6</v>
      </c>
      <c r="I474" s="187"/>
      <c r="J474" s="188">
        <f>ROUND(I474*H474,2)</f>
        <v>0</v>
      </c>
      <c r="K474" s="184" t="s">
        <v>159</v>
      </c>
      <c r="L474" s="54"/>
      <c r="M474" s="189" t="s">
        <v>19</v>
      </c>
      <c r="N474" s="190" t="s">
        <v>42</v>
      </c>
      <c r="O474" s="35"/>
      <c r="P474" s="191">
        <f>O474*H474</f>
        <v>0</v>
      </c>
      <c r="Q474" s="191">
        <v>0</v>
      </c>
      <c r="R474" s="191">
        <f>Q474*H474</f>
        <v>0</v>
      </c>
      <c r="S474" s="191">
        <v>1.8</v>
      </c>
      <c r="T474" s="192">
        <f>S474*H474</f>
        <v>10.8</v>
      </c>
      <c r="AR474" s="17" t="s">
        <v>160</v>
      </c>
      <c r="AT474" s="17" t="s">
        <v>155</v>
      </c>
      <c r="AU474" s="17" t="s">
        <v>80</v>
      </c>
      <c r="AY474" s="17" t="s">
        <v>153</v>
      </c>
      <c r="BE474" s="193">
        <f>IF(N474="základní",J474,0)</f>
        <v>0</v>
      </c>
      <c r="BF474" s="193">
        <f>IF(N474="snížená",J474,0)</f>
        <v>0</v>
      </c>
      <c r="BG474" s="193">
        <f>IF(N474="zákl. přenesená",J474,0)</f>
        <v>0</v>
      </c>
      <c r="BH474" s="193">
        <f>IF(N474="sníž. přenesená",J474,0)</f>
        <v>0</v>
      </c>
      <c r="BI474" s="193">
        <f>IF(N474="nulová",J474,0)</f>
        <v>0</v>
      </c>
      <c r="BJ474" s="17" t="s">
        <v>78</v>
      </c>
      <c r="BK474" s="193">
        <f>ROUND(I474*H474,2)</f>
        <v>0</v>
      </c>
      <c r="BL474" s="17" t="s">
        <v>160</v>
      </c>
      <c r="BM474" s="17" t="s">
        <v>660</v>
      </c>
    </row>
    <row r="475" spans="2:65" s="1" customFormat="1" ht="22.5" customHeight="1">
      <c r="B475" s="34"/>
      <c r="C475" s="182" t="s">
        <v>663</v>
      </c>
      <c r="D475" s="182" t="s">
        <v>155</v>
      </c>
      <c r="E475" s="183" t="s">
        <v>664</v>
      </c>
      <c r="F475" s="184" t="s">
        <v>665</v>
      </c>
      <c r="G475" s="185" t="s">
        <v>158</v>
      </c>
      <c r="H475" s="186">
        <v>3.52</v>
      </c>
      <c r="I475" s="187"/>
      <c r="J475" s="188">
        <f>ROUND(I475*H475,2)</f>
        <v>0</v>
      </c>
      <c r="K475" s="184" t="s">
        <v>159</v>
      </c>
      <c r="L475" s="54"/>
      <c r="M475" s="189" t="s">
        <v>19</v>
      </c>
      <c r="N475" s="190" t="s">
        <v>42</v>
      </c>
      <c r="O475" s="35"/>
      <c r="P475" s="191">
        <f>O475*H475</f>
        <v>0</v>
      </c>
      <c r="Q475" s="191">
        <v>0</v>
      </c>
      <c r="R475" s="191">
        <f>Q475*H475</f>
        <v>0</v>
      </c>
      <c r="S475" s="191">
        <v>1.671</v>
      </c>
      <c r="T475" s="192">
        <f>S475*H475</f>
        <v>5.88192</v>
      </c>
      <c r="AR475" s="17" t="s">
        <v>160</v>
      </c>
      <c r="AT475" s="17" t="s">
        <v>155</v>
      </c>
      <c r="AU475" s="17" t="s">
        <v>80</v>
      </c>
      <c r="AY475" s="17" t="s">
        <v>153</v>
      </c>
      <c r="BE475" s="193">
        <f>IF(N475="základní",J475,0)</f>
        <v>0</v>
      </c>
      <c r="BF475" s="193">
        <f>IF(N475="snížená",J475,0)</f>
        <v>0</v>
      </c>
      <c r="BG475" s="193">
        <f>IF(N475="zákl. přenesená",J475,0)</f>
        <v>0</v>
      </c>
      <c r="BH475" s="193">
        <f>IF(N475="sníž. přenesená",J475,0)</f>
        <v>0</v>
      </c>
      <c r="BI475" s="193">
        <f>IF(N475="nulová",J475,0)</f>
        <v>0</v>
      </c>
      <c r="BJ475" s="17" t="s">
        <v>78</v>
      </c>
      <c r="BK475" s="193">
        <f>ROUND(I475*H475,2)</f>
        <v>0</v>
      </c>
      <c r="BL475" s="17" t="s">
        <v>160</v>
      </c>
      <c r="BM475" s="17" t="s">
        <v>663</v>
      </c>
    </row>
    <row r="476" spans="2:51" s="13" customFormat="1" ht="13.5">
      <c r="B476" s="218"/>
      <c r="C476" s="219"/>
      <c r="D476" s="196" t="s">
        <v>161</v>
      </c>
      <c r="E476" s="220" t="s">
        <v>19</v>
      </c>
      <c r="F476" s="221" t="s">
        <v>220</v>
      </c>
      <c r="G476" s="219"/>
      <c r="H476" s="222" t="s">
        <v>19</v>
      </c>
      <c r="I476" s="223"/>
      <c r="J476" s="219"/>
      <c r="K476" s="219"/>
      <c r="L476" s="224"/>
      <c r="M476" s="225"/>
      <c r="N476" s="226"/>
      <c r="O476" s="226"/>
      <c r="P476" s="226"/>
      <c r="Q476" s="226"/>
      <c r="R476" s="226"/>
      <c r="S476" s="226"/>
      <c r="T476" s="227"/>
      <c r="AT476" s="228" t="s">
        <v>161</v>
      </c>
      <c r="AU476" s="228" t="s">
        <v>80</v>
      </c>
      <c r="AV476" s="13" t="s">
        <v>78</v>
      </c>
      <c r="AW476" s="13" t="s">
        <v>34</v>
      </c>
      <c r="AX476" s="13" t="s">
        <v>71</v>
      </c>
      <c r="AY476" s="228" t="s">
        <v>153</v>
      </c>
    </row>
    <row r="477" spans="2:51" s="11" customFormat="1" ht="13.5">
      <c r="B477" s="194"/>
      <c r="C477" s="195"/>
      <c r="D477" s="196" t="s">
        <v>161</v>
      </c>
      <c r="E477" s="197" t="s">
        <v>19</v>
      </c>
      <c r="F477" s="198" t="s">
        <v>666</v>
      </c>
      <c r="G477" s="195"/>
      <c r="H477" s="199">
        <v>0.772</v>
      </c>
      <c r="I477" s="200"/>
      <c r="J477" s="195"/>
      <c r="K477" s="195"/>
      <c r="L477" s="201"/>
      <c r="M477" s="202"/>
      <c r="N477" s="203"/>
      <c r="O477" s="203"/>
      <c r="P477" s="203"/>
      <c r="Q477" s="203"/>
      <c r="R477" s="203"/>
      <c r="S477" s="203"/>
      <c r="T477" s="204"/>
      <c r="AT477" s="205" t="s">
        <v>161</v>
      </c>
      <c r="AU477" s="205" t="s">
        <v>80</v>
      </c>
      <c r="AV477" s="11" t="s">
        <v>80</v>
      </c>
      <c r="AW477" s="11" t="s">
        <v>34</v>
      </c>
      <c r="AX477" s="11" t="s">
        <v>71</v>
      </c>
      <c r="AY477" s="205" t="s">
        <v>153</v>
      </c>
    </row>
    <row r="478" spans="2:51" s="13" customFormat="1" ht="13.5">
      <c r="B478" s="218"/>
      <c r="C478" s="219"/>
      <c r="D478" s="196" t="s">
        <v>161</v>
      </c>
      <c r="E478" s="220" t="s">
        <v>19</v>
      </c>
      <c r="F478" s="221" t="s">
        <v>236</v>
      </c>
      <c r="G478" s="219"/>
      <c r="H478" s="222" t="s">
        <v>19</v>
      </c>
      <c r="I478" s="223"/>
      <c r="J478" s="219"/>
      <c r="K478" s="219"/>
      <c r="L478" s="224"/>
      <c r="M478" s="225"/>
      <c r="N478" s="226"/>
      <c r="O478" s="226"/>
      <c r="P478" s="226"/>
      <c r="Q478" s="226"/>
      <c r="R478" s="226"/>
      <c r="S478" s="226"/>
      <c r="T478" s="227"/>
      <c r="AT478" s="228" t="s">
        <v>161</v>
      </c>
      <c r="AU478" s="228" t="s">
        <v>80</v>
      </c>
      <c r="AV478" s="13" t="s">
        <v>78</v>
      </c>
      <c r="AW478" s="13" t="s">
        <v>34</v>
      </c>
      <c r="AX478" s="13" t="s">
        <v>71</v>
      </c>
      <c r="AY478" s="228" t="s">
        <v>153</v>
      </c>
    </row>
    <row r="479" spans="2:51" s="11" customFormat="1" ht="13.5">
      <c r="B479" s="194"/>
      <c r="C479" s="195"/>
      <c r="D479" s="196" t="s">
        <v>161</v>
      </c>
      <c r="E479" s="197" t="s">
        <v>19</v>
      </c>
      <c r="F479" s="198" t="s">
        <v>667</v>
      </c>
      <c r="G479" s="195"/>
      <c r="H479" s="199">
        <v>0.515</v>
      </c>
      <c r="I479" s="200"/>
      <c r="J479" s="195"/>
      <c r="K479" s="195"/>
      <c r="L479" s="201"/>
      <c r="M479" s="202"/>
      <c r="N479" s="203"/>
      <c r="O479" s="203"/>
      <c r="P479" s="203"/>
      <c r="Q479" s="203"/>
      <c r="R479" s="203"/>
      <c r="S479" s="203"/>
      <c r="T479" s="204"/>
      <c r="AT479" s="205" t="s">
        <v>161</v>
      </c>
      <c r="AU479" s="205" t="s">
        <v>80</v>
      </c>
      <c r="AV479" s="11" t="s">
        <v>80</v>
      </c>
      <c r="AW479" s="11" t="s">
        <v>34</v>
      </c>
      <c r="AX479" s="11" t="s">
        <v>71</v>
      </c>
      <c r="AY479" s="205" t="s">
        <v>153</v>
      </c>
    </row>
    <row r="480" spans="2:51" s="13" customFormat="1" ht="13.5">
      <c r="B480" s="218"/>
      <c r="C480" s="219"/>
      <c r="D480" s="196" t="s">
        <v>161</v>
      </c>
      <c r="E480" s="220" t="s">
        <v>19</v>
      </c>
      <c r="F480" s="221" t="s">
        <v>240</v>
      </c>
      <c r="G480" s="219"/>
      <c r="H480" s="222" t="s">
        <v>19</v>
      </c>
      <c r="I480" s="223"/>
      <c r="J480" s="219"/>
      <c r="K480" s="219"/>
      <c r="L480" s="224"/>
      <c r="M480" s="225"/>
      <c r="N480" s="226"/>
      <c r="O480" s="226"/>
      <c r="P480" s="226"/>
      <c r="Q480" s="226"/>
      <c r="R480" s="226"/>
      <c r="S480" s="226"/>
      <c r="T480" s="227"/>
      <c r="AT480" s="228" t="s">
        <v>161</v>
      </c>
      <c r="AU480" s="228" t="s">
        <v>80</v>
      </c>
      <c r="AV480" s="13" t="s">
        <v>78</v>
      </c>
      <c r="AW480" s="13" t="s">
        <v>34</v>
      </c>
      <c r="AX480" s="13" t="s">
        <v>71</v>
      </c>
      <c r="AY480" s="228" t="s">
        <v>153</v>
      </c>
    </row>
    <row r="481" spans="2:51" s="11" customFormat="1" ht="13.5">
      <c r="B481" s="194"/>
      <c r="C481" s="195"/>
      <c r="D481" s="196" t="s">
        <v>161</v>
      </c>
      <c r="E481" s="197" t="s">
        <v>19</v>
      </c>
      <c r="F481" s="198" t="s">
        <v>668</v>
      </c>
      <c r="G481" s="195"/>
      <c r="H481" s="199">
        <v>1.733</v>
      </c>
      <c r="I481" s="200"/>
      <c r="J481" s="195"/>
      <c r="K481" s="195"/>
      <c r="L481" s="201"/>
      <c r="M481" s="202"/>
      <c r="N481" s="203"/>
      <c r="O481" s="203"/>
      <c r="P481" s="203"/>
      <c r="Q481" s="203"/>
      <c r="R481" s="203"/>
      <c r="S481" s="203"/>
      <c r="T481" s="204"/>
      <c r="AT481" s="205" t="s">
        <v>161</v>
      </c>
      <c r="AU481" s="205" t="s">
        <v>80</v>
      </c>
      <c r="AV481" s="11" t="s">
        <v>80</v>
      </c>
      <c r="AW481" s="11" t="s">
        <v>34</v>
      </c>
      <c r="AX481" s="11" t="s">
        <v>71</v>
      </c>
      <c r="AY481" s="205" t="s">
        <v>153</v>
      </c>
    </row>
    <row r="482" spans="2:51" s="11" customFormat="1" ht="13.5">
      <c r="B482" s="194"/>
      <c r="C482" s="195"/>
      <c r="D482" s="196" t="s">
        <v>161</v>
      </c>
      <c r="E482" s="197" t="s">
        <v>19</v>
      </c>
      <c r="F482" s="198" t="s">
        <v>669</v>
      </c>
      <c r="G482" s="195"/>
      <c r="H482" s="199">
        <v>0.5</v>
      </c>
      <c r="I482" s="200"/>
      <c r="J482" s="195"/>
      <c r="K482" s="195"/>
      <c r="L482" s="201"/>
      <c r="M482" s="202"/>
      <c r="N482" s="203"/>
      <c r="O482" s="203"/>
      <c r="P482" s="203"/>
      <c r="Q482" s="203"/>
      <c r="R482" s="203"/>
      <c r="S482" s="203"/>
      <c r="T482" s="204"/>
      <c r="AT482" s="205" t="s">
        <v>161</v>
      </c>
      <c r="AU482" s="205" t="s">
        <v>80</v>
      </c>
      <c r="AV482" s="11" t="s">
        <v>80</v>
      </c>
      <c r="AW482" s="11" t="s">
        <v>34</v>
      </c>
      <c r="AX482" s="11" t="s">
        <v>71</v>
      </c>
      <c r="AY482" s="205" t="s">
        <v>153</v>
      </c>
    </row>
    <row r="483" spans="2:51" s="12" customFormat="1" ht="13.5">
      <c r="B483" s="206"/>
      <c r="C483" s="207"/>
      <c r="D483" s="208" t="s">
        <v>161</v>
      </c>
      <c r="E483" s="209" t="s">
        <v>19</v>
      </c>
      <c r="F483" s="210" t="s">
        <v>163</v>
      </c>
      <c r="G483" s="207"/>
      <c r="H483" s="211">
        <v>3.52</v>
      </c>
      <c r="I483" s="212"/>
      <c r="J483" s="207"/>
      <c r="K483" s="207"/>
      <c r="L483" s="213"/>
      <c r="M483" s="214"/>
      <c r="N483" s="215"/>
      <c r="O483" s="215"/>
      <c r="P483" s="215"/>
      <c r="Q483" s="215"/>
      <c r="R483" s="215"/>
      <c r="S483" s="215"/>
      <c r="T483" s="216"/>
      <c r="AT483" s="217" t="s">
        <v>161</v>
      </c>
      <c r="AU483" s="217" t="s">
        <v>80</v>
      </c>
      <c r="AV483" s="12" t="s">
        <v>160</v>
      </c>
      <c r="AW483" s="12" t="s">
        <v>34</v>
      </c>
      <c r="AX483" s="12" t="s">
        <v>78</v>
      </c>
      <c r="AY483" s="217" t="s">
        <v>153</v>
      </c>
    </row>
    <row r="484" spans="2:65" s="1" customFormat="1" ht="22.5" customHeight="1">
      <c r="B484" s="34"/>
      <c r="C484" s="182" t="s">
        <v>670</v>
      </c>
      <c r="D484" s="182" t="s">
        <v>155</v>
      </c>
      <c r="E484" s="183" t="s">
        <v>671</v>
      </c>
      <c r="F484" s="184" t="s">
        <v>672</v>
      </c>
      <c r="G484" s="185" t="s">
        <v>158</v>
      </c>
      <c r="H484" s="186">
        <v>0.416</v>
      </c>
      <c r="I484" s="187"/>
      <c r="J484" s="188">
        <f>ROUND(I484*H484,2)</f>
        <v>0</v>
      </c>
      <c r="K484" s="184" t="s">
        <v>159</v>
      </c>
      <c r="L484" s="54"/>
      <c r="M484" s="189" t="s">
        <v>19</v>
      </c>
      <c r="N484" s="190" t="s">
        <v>42</v>
      </c>
      <c r="O484" s="35"/>
      <c r="P484" s="191">
        <f>O484*H484</f>
        <v>0</v>
      </c>
      <c r="Q484" s="191">
        <v>0</v>
      </c>
      <c r="R484" s="191">
        <f>Q484*H484</f>
        <v>0</v>
      </c>
      <c r="S484" s="191">
        <v>2.4</v>
      </c>
      <c r="T484" s="192">
        <f>S484*H484</f>
        <v>0.9984</v>
      </c>
      <c r="AR484" s="17" t="s">
        <v>160</v>
      </c>
      <c r="AT484" s="17" t="s">
        <v>155</v>
      </c>
      <c r="AU484" s="17" t="s">
        <v>80</v>
      </c>
      <c r="AY484" s="17" t="s">
        <v>153</v>
      </c>
      <c r="BE484" s="193">
        <f>IF(N484="základní",J484,0)</f>
        <v>0</v>
      </c>
      <c r="BF484" s="193">
        <f>IF(N484="snížená",J484,0)</f>
        <v>0</v>
      </c>
      <c r="BG484" s="193">
        <f>IF(N484="zákl. přenesená",J484,0)</f>
        <v>0</v>
      </c>
      <c r="BH484" s="193">
        <f>IF(N484="sníž. přenesená",J484,0)</f>
        <v>0</v>
      </c>
      <c r="BI484" s="193">
        <f>IF(N484="nulová",J484,0)</f>
        <v>0</v>
      </c>
      <c r="BJ484" s="17" t="s">
        <v>78</v>
      </c>
      <c r="BK484" s="193">
        <f>ROUND(I484*H484,2)</f>
        <v>0</v>
      </c>
      <c r="BL484" s="17" t="s">
        <v>160</v>
      </c>
      <c r="BM484" s="17" t="s">
        <v>670</v>
      </c>
    </row>
    <row r="485" spans="2:51" s="13" customFormat="1" ht="13.5">
      <c r="B485" s="218"/>
      <c r="C485" s="219"/>
      <c r="D485" s="196" t="s">
        <v>161</v>
      </c>
      <c r="E485" s="220" t="s">
        <v>19</v>
      </c>
      <c r="F485" s="221" t="s">
        <v>236</v>
      </c>
      <c r="G485" s="219"/>
      <c r="H485" s="222" t="s">
        <v>19</v>
      </c>
      <c r="I485" s="223"/>
      <c r="J485" s="219"/>
      <c r="K485" s="219"/>
      <c r="L485" s="224"/>
      <c r="M485" s="225"/>
      <c r="N485" s="226"/>
      <c r="O485" s="226"/>
      <c r="P485" s="226"/>
      <c r="Q485" s="226"/>
      <c r="R485" s="226"/>
      <c r="S485" s="226"/>
      <c r="T485" s="227"/>
      <c r="AT485" s="228" t="s">
        <v>161</v>
      </c>
      <c r="AU485" s="228" t="s">
        <v>80</v>
      </c>
      <c r="AV485" s="13" t="s">
        <v>78</v>
      </c>
      <c r="AW485" s="13" t="s">
        <v>34</v>
      </c>
      <c r="AX485" s="13" t="s">
        <v>71</v>
      </c>
      <c r="AY485" s="228" t="s">
        <v>153</v>
      </c>
    </row>
    <row r="486" spans="2:51" s="11" customFormat="1" ht="13.5">
      <c r="B486" s="194"/>
      <c r="C486" s="195"/>
      <c r="D486" s="196" t="s">
        <v>161</v>
      </c>
      <c r="E486" s="197" t="s">
        <v>19</v>
      </c>
      <c r="F486" s="198" t="s">
        <v>673</v>
      </c>
      <c r="G486" s="195"/>
      <c r="H486" s="199">
        <v>0.208</v>
      </c>
      <c r="I486" s="200"/>
      <c r="J486" s="195"/>
      <c r="K486" s="195"/>
      <c r="L486" s="201"/>
      <c r="M486" s="202"/>
      <c r="N486" s="203"/>
      <c r="O486" s="203"/>
      <c r="P486" s="203"/>
      <c r="Q486" s="203"/>
      <c r="R486" s="203"/>
      <c r="S486" s="203"/>
      <c r="T486" s="204"/>
      <c r="AT486" s="205" t="s">
        <v>161</v>
      </c>
      <c r="AU486" s="205" t="s">
        <v>80</v>
      </c>
      <c r="AV486" s="11" t="s">
        <v>80</v>
      </c>
      <c r="AW486" s="11" t="s">
        <v>34</v>
      </c>
      <c r="AX486" s="11" t="s">
        <v>71</v>
      </c>
      <c r="AY486" s="205" t="s">
        <v>153</v>
      </c>
    </row>
    <row r="487" spans="2:51" s="13" customFormat="1" ht="13.5">
      <c r="B487" s="218"/>
      <c r="C487" s="219"/>
      <c r="D487" s="196" t="s">
        <v>161</v>
      </c>
      <c r="E487" s="220" t="s">
        <v>19</v>
      </c>
      <c r="F487" s="221" t="s">
        <v>240</v>
      </c>
      <c r="G487" s="219"/>
      <c r="H487" s="222" t="s">
        <v>19</v>
      </c>
      <c r="I487" s="223"/>
      <c r="J487" s="219"/>
      <c r="K487" s="219"/>
      <c r="L487" s="224"/>
      <c r="M487" s="225"/>
      <c r="N487" s="226"/>
      <c r="O487" s="226"/>
      <c r="P487" s="226"/>
      <c r="Q487" s="226"/>
      <c r="R487" s="226"/>
      <c r="S487" s="226"/>
      <c r="T487" s="227"/>
      <c r="AT487" s="228" t="s">
        <v>161</v>
      </c>
      <c r="AU487" s="228" t="s">
        <v>80</v>
      </c>
      <c r="AV487" s="13" t="s">
        <v>78</v>
      </c>
      <c r="AW487" s="13" t="s">
        <v>34</v>
      </c>
      <c r="AX487" s="13" t="s">
        <v>71</v>
      </c>
      <c r="AY487" s="228" t="s">
        <v>153</v>
      </c>
    </row>
    <row r="488" spans="2:51" s="11" customFormat="1" ht="13.5">
      <c r="B488" s="194"/>
      <c r="C488" s="195"/>
      <c r="D488" s="196" t="s">
        <v>161</v>
      </c>
      <c r="E488" s="197" t="s">
        <v>19</v>
      </c>
      <c r="F488" s="198" t="s">
        <v>673</v>
      </c>
      <c r="G488" s="195"/>
      <c r="H488" s="199">
        <v>0.208</v>
      </c>
      <c r="I488" s="200"/>
      <c r="J488" s="195"/>
      <c r="K488" s="195"/>
      <c r="L488" s="201"/>
      <c r="M488" s="202"/>
      <c r="N488" s="203"/>
      <c r="O488" s="203"/>
      <c r="P488" s="203"/>
      <c r="Q488" s="203"/>
      <c r="R488" s="203"/>
      <c r="S488" s="203"/>
      <c r="T488" s="204"/>
      <c r="AT488" s="205" t="s">
        <v>161</v>
      </c>
      <c r="AU488" s="205" t="s">
        <v>80</v>
      </c>
      <c r="AV488" s="11" t="s">
        <v>80</v>
      </c>
      <c r="AW488" s="11" t="s">
        <v>34</v>
      </c>
      <c r="AX488" s="11" t="s">
        <v>71</v>
      </c>
      <c r="AY488" s="205" t="s">
        <v>153</v>
      </c>
    </row>
    <row r="489" spans="2:51" s="12" customFormat="1" ht="13.5">
      <c r="B489" s="206"/>
      <c r="C489" s="207"/>
      <c r="D489" s="208" t="s">
        <v>161</v>
      </c>
      <c r="E489" s="209" t="s">
        <v>19</v>
      </c>
      <c r="F489" s="210" t="s">
        <v>163</v>
      </c>
      <c r="G489" s="207"/>
      <c r="H489" s="211">
        <v>0.416</v>
      </c>
      <c r="I489" s="212"/>
      <c r="J489" s="207"/>
      <c r="K489" s="207"/>
      <c r="L489" s="213"/>
      <c r="M489" s="214"/>
      <c r="N489" s="215"/>
      <c r="O489" s="215"/>
      <c r="P489" s="215"/>
      <c r="Q489" s="215"/>
      <c r="R489" s="215"/>
      <c r="S489" s="215"/>
      <c r="T489" s="216"/>
      <c r="AT489" s="217" t="s">
        <v>161</v>
      </c>
      <c r="AU489" s="217" t="s">
        <v>80</v>
      </c>
      <c r="AV489" s="12" t="s">
        <v>160</v>
      </c>
      <c r="AW489" s="12" t="s">
        <v>34</v>
      </c>
      <c r="AX489" s="12" t="s">
        <v>78</v>
      </c>
      <c r="AY489" s="217" t="s">
        <v>153</v>
      </c>
    </row>
    <row r="490" spans="2:65" s="1" customFormat="1" ht="22.5" customHeight="1">
      <c r="B490" s="34"/>
      <c r="C490" s="182" t="s">
        <v>674</v>
      </c>
      <c r="D490" s="182" t="s">
        <v>155</v>
      </c>
      <c r="E490" s="183" t="s">
        <v>675</v>
      </c>
      <c r="F490" s="184" t="s">
        <v>676</v>
      </c>
      <c r="G490" s="185" t="s">
        <v>224</v>
      </c>
      <c r="H490" s="186">
        <v>2.52</v>
      </c>
      <c r="I490" s="187"/>
      <c r="J490" s="188">
        <f>ROUND(I490*H490,2)</f>
        <v>0</v>
      </c>
      <c r="K490" s="184" t="s">
        <v>159</v>
      </c>
      <c r="L490" s="54"/>
      <c r="M490" s="189" t="s">
        <v>19</v>
      </c>
      <c r="N490" s="190" t="s">
        <v>42</v>
      </c>
      <c r="O490" s="35"/>
      <c r="P490" s="191">
        <f>O490*H490</f>
        <v>0</v>
      </c>
      <c r="Q490" s="191">
        <v>0</v>
      </c>
      <c r="R490" s="191">
        <f>Q490*H490</f>
        <v>0</v>
      </c>
      <c r="S490" s="191">
        <v>0.36</v>
      </c>
      <c r="T490" s="192">
        <f>S490*H490</f>
        <v>0.9072</v>
      </c>
      <c r="AR490" s="17" t="s">
        <v>160</v>
      </c>
      <c r="AT490" s="17" t="s">
        <v>155</v>
      </c>
      <c r="AU490" s="17" t="s">
        <v>80</v>
      </c>
      <c r="AY490" s="17" t="s">
        <v>153</v>
      </c>
      <c r="BE490" s="193">
        <f>IF(N490="základní",J490,0)</f>
        <v>0</v>
      </c>
      <c r="BF490" s="193">
        <f>IF(N490="snížená",J490,0)</f>
        <v>0</v>
      </c>
      <c r="BG490" s="193">
        <f>IF(N490="zákl. přenesená",J490,0)</f>
        <v>0</v>
      </c>
      <c r="BH490" s="193">
        <f>IF(N490="sníž. přenesená",J490,0)</f>
        <v>0</v>
      </c>
      <c r="BI490" s="193">
        <f>IF(N490="nulová",J490,0)</f>
        <v>0</v>
      </c>
      <c r="BJ490" s="17" t="s">
        <v>78</v>
      </c>
      <c r="BK490" s="193">
        <f>ROUND(I490*H490,2)</f>
        <v>0</v>
      </c>
      <c r="BL490" s="17" t="s">
        <v>160</v>
      </c>
      <c r="BM490" s="17" t="s">
        <v>674</v>
      </c>
    </row>
    <row r="491" spans="2:51" s="11" customFormat="1" ht="13.5">
      <c r="B491" s="194"/>
      <c r="C491" s="195"/>
      <c r="D491" s="196" t="s">
        <v>161</v>
      </c>
      <c r="E491" s="197" t="s">
        <v>19</v>
      </c>
      <c r="F491" s="198" t="s">
        <v>237</v>
      </c>
      <c r="G491" s="195"/>
      <c r="H491" s="199">
        <v>2.52</v>
      </c>
      <c r="I491" s="200"/>
      <c r="J491" s="195"/>
      <c r="K491" s="195"/>
      <c r="L491" s="201"/>
      <c r="M491" s="202"/>
      <c r="N491" s="203"/>
      <c r="O491" s="203"/>
      <c r="P491" s="203"/>
      <c r="Q491" s="203"/>
      <c r="R491" s="203"/>
      <c r="S491" s="203"/>
      <c r="T491" s="204"/>
      <c r="AT491" s="205" t="s">
        <v>161</v>
      </c>
      <c r="AU491" s="205" t="s">
        <v>80</v>
      </c>
      <c r="AV491" s="11" t="s">
        <v>80</v>
      </c>
      <c r="AW491" s="11" t="s">
        <v>34</v>
      </c>
      <c r="AX491" s="11" t="s">
        <v>71</v>
      </c>
      <c r="AY491" s="205" t="s">
        <v>153</v>
      </c>
    </row>
    <row r="492" spans="2:51" s="12" customFormat="1" ht="13.5">
      <c r="B492" s="206"/>
      <c r="C492" s="207"/>
      <c r="D492" s="208" t="s">
        <v>161</v>
      </c>
      <c r="E492" s="209" t="s">
        <v>19</v>
      </c>
      <c r="F492" s="210" t="s">
        <v>163</v>
      </c>
      <c r="G492" s="207"/>
      <c r="H492" s="211">
        <v>2.52</v>
      </c>
      <c r="I492" s="212"/>
      <c r="J492" s="207"/>
      <c r="K492" s="207"/>
      <c r="L492" s="213"/>
      <c r="M492" s="214"/>
      <c r="N492" s="215"/>
      <c r="O492" s="215"/>
      <c r="P492" s="215"/>
      <c r="Q492" s="215"/>
      <c r="R492" s="215"/>
      <c r="S492" s="215"/>
      <c r="T492" s="216"/>
      <c r="AT492" s="217" t="s">
        <v>161</v>
      </c>
      <c r="AU492" s="217" t="s">
        <v>80</v>
      </c>
      <c r="AV492" s="12" t="s">
        <v>160</v>
      </c>
      <c r="AW492" s="12" t="s">
        <v>34</v>
      </c>
      <c r="AX492" s="12" t="s">
        <v>78</v>
      </c>
      <c r="AY492" s="217" t="s">
        <v>153</v>
      </c>
    </row>
    <row r="493" spans="2:65" s="1" customFormat="1" ht="31.5" customHeight="1">
      <c r="B493" s="34"/>
      <c r="C493" s="182" t="s">
        <v>677</v>
      </c>
      <c r="D493" s="182" t="s">
        <v>155</v>
      </c>
      <c r="E493" s="183" t="s">
        <v>678</v>
      </c>
      <c r="F493" s="184" t="s">
        <v>679</v>
      </c>
      <c r="G493" s="185" t="s">
        <v>158</v>
      </c>
      <c r="H493" s="186">
        <v>17.409</v>
      </c>
      <c r="I493" s="187"/>
      <c r="J493" s="188">
        <f>ROUND(I493*H493,2)</f>
        <v>0</v>
      </c>
      <c r="K493" s="184" t="s">
        <v>159</v>
      </c>
      <c r="L493" s="54"/>
      <c r="M493" s="189" t="s">
        <v>19</v>
      </c>
      <c r="N493" s="190" t="s">
        <v>42</v>
      </c>
      <c r="O493" s="35"/>
      <c r="P493" s="191">
        <f>O493*H493</f>
        <v>0</v>
      </c>
      <c r="Q493" s="191">
        <v>0</v>
      </c>
      <c r="R493" s="191">
        <f>Q493*H493</f>
        <v>0</v>
      </c>
      <c r="S493" s="191">
        <v>2.2</v>
      </c>
      <c r="T493" s="192">
        <f>S493*H493</f>
        <v>38.2998</v>
      </c>
      <c r="AR493" s="17" t="s">
        <v>160</v>
      </c>
      <c r="AT493" s="17" t="s">
        <v>155</v>
      </c>
      <c r="AU493" s="17" t="s">
        <v>80</v>
      </c>
      <c r="AY493" s="17" t="s">
        <v>153</v>
      </c>
      <c r="BE493" s="193">
        <f>IF(N493="základní",J493,0)</f>
        <v>0</v>
      </c>
      <c r="BF493" s="193">
        <f>IF(N493="snížená",J493,0)</f>
        <v>0</v>
      </c>
      <c r="BG493" s="193">
        <f>IF(N493="zákl. přenesená",J493,0)</f>
        <v>0</v>
      </c>
      <c r="BH493" s="193">
        <f>IF(N493="sníž. přenesená",J493,0)</f>
        <v>0</v>
      </c>
      <c r="BI493" s="193">
        <f>IF(N493="nulová",J493,0)</f>
        <v>0</v>
      </c>
      <c r="BJ493" s="17" t="s">
        <v>78</v>
      </c>
      <c r="BK493" s="193">
        <f>ROUND(I493*H493,2)</f>
        <v>0</v>
      </c>
      <c r="BL493" s="17" t="s">
        <v>160</v>
      </c>
      <c r="BM493" s="17" t="s">
        <v>677</v>
      </c>
    </row>
    <row r="494" spans="2:51" s="13" customFormat="1" ht="13.5">
      <c r="B494" s="218"/>
      <c r="C494" s="219"/>
      <c r="D494" s="196" t="s">
        <v>161</v>
      </c>
      <c r="E494" s="220" t="s">
        <v>19</v>
      </c>
      <c r="F494" s="221" t="s">
        <v>166</v>
      </c>
      <c r="G494" s="219"/>
      <c r="H494" s="222" t="s">
        <v>19</v>
      </c>
      <c r="I494" s="223"/>
      <c r="J494" s="219"/>
      <c r="K494" s="219"/>
      <c r="L494" s="224"/>
      <c r="M494" s="225"/>
      <c r="N494" s="226"/>
      <c r="O494" s="226"/>
      <c r="P494" s="226"/>
      <c r="Q494" s="226"/>
      <c r="R494" s="226"/>
      <c r="S494" s="226"/>
      <c r="T494" s="227"/>
      <c r="AT494" s="228" t="s">
        <v>161</v>
      </c>
      <c r="AU494" s="228" t="s">
        <v>80</v>
      </c>
      <c r="AV494" s="13" t="s">
        <v>78</v>
      </c>
      <c r="AW494" s="13" t="s">
        <v>34</v>
      </c>
      <c r="AX494" s="13" t="s">
        <v>71</v>
      </c>
      <c r="AY494" s="228" t="s">
        <v>153</v>
      </c>
    </row>
    <row r="495" spans="2:51" s="11" customFormat="1" ht="13.5">
      <c r="B495" s="194"/>
      <c r="C495" s="195"/>
      <c r="D495" s="196" t="s">
        <v>161</v>
      </c>
      <c r="E495" s="197" t="s">
        <v>19</v>
      </c>
      <c r="F495" s="198" t="s">
        <v>680</v>
      </c>
      <c r="G495" s="195"/>
      <c r="H495" s="199">
        <v>4.1</v>
      </c>
      <c r="I495" s="200"/>
      <c r="J495" s="195"/>
      <c r="K495" s="195"/>
      <c r="L495" s="201"/>
      <c r="M495" s="202"/>
      <c r="N495" s="203"/>
      <c r="O495" s="203"/>
      <c r="P495" s="203"/>
      <c r="Q495" s="203"/>
      <c r="R495" s="203"/>
      <c r="S495" s="203"/>
      <c r="T495" s="204"/>
      <c r="AT495" s="205" t="s">
        <v>161</v>
      </c>
      <c r="AU495" s="205" t="s">
        <v>80</v>
      </c>
      <c r="AV495" s="11" t="s">
        <v>80</v>
      </c>
      <c r="AW495" s="11" t="s">
        <v>34</v>
      </c>
      <c r="AX495" s="11" t="s">
        <v>71</v>
      </c>
      <c r="AY495" s="205" t="s">
        <v>153</v>
      </c>
    </row>
    <row r="496" spans="2:51" s="13" customFormat="1" ht="13.5">
      <c r="B496" s="218"/>
      <c r="C496" s="219"/>
      <c r="D496" s="196" t="s">
        <v>161</v>
      </c>
      <c r="E496" s="220" t="s">
        <v>19</v>
      </c>
      <c r="F496" s="221" t="s">
        <v>220</v>
      </c>
      <c r="G496" s="219"/>
      <c r="H496" s="222" t="s">
        <v>19</v>
      </c>
      <c r="I496" s="223"/>
      <c r="J496" s="219"/>
      <c r="K496" s="219"/>
      <c r="L496" s="224"/>
      <c r="M496" s="225"/>
      <c r="N496" s="226"/>
      <c r="O496" s="226"/>
      <c r="P496" s="226"/>
      <c r="Q496" s="226"/>
      <c r="R496" s="226"/>
      <c r="S496" s="226"/>
      <c r="T496" s="227"/>
      <c r="AT496" s="228" t="s">
        <v>161</v>
      </c>
      <c r="AU496" s="228" t="s">
        <v>80</v>
      </c>
      <c r="AV496" s="13" t="s">
        <v>78</v>
      </c>
      <c r="AW496" s="13" t="s">
        <v>34</v>
      </c>
      <c r="AX496" s="13" t="s">
        <v>71</v>
      </c>
      <c r="AY496" s="228" t="s">
        <v>153</v>
      </c>
    </row>
    <row r="497" spans="2:51" s="11" customFormat="1" ht="13.5">
      <c r="B497" s="194"/>
      <c r="C497" s="195"/>
      <c r="D497" s="196" t="s">
        <v>161</v>
      </c>
      <c r="E497" s="197" t="s">
        <v>19</v>
      </c>
      <c r="F497" s="198" t="s">
        <v>681</v>
      </c>
      <c r="G497" s="195"/>
      <c r="H497" s="199">
        <v>0.259</v>
      </c>
      <c r="I497" s="200"/>
      <c r="J497" s="195"/>
      <c r="K497" s="195"/>
      <c r="L497" s="201"/>
      <c r="M497" s="202"/>
      <c r="N497" s="203"/>
      <c r="O497" s="203"/>
      <c r="P497" s="203"/>
      <c r="Q497" s="203"/>
      <c r="R497" s="203"/>
      <c r="S497" s="203"/>
      <c r="T497" s="204"/>
      <c r="AT497" s="205" t="s">
        <v>161</v>
      </c>
      <c r="AU497" s="205" t="s">
        <v>80</v>
      </c>
      <c r="AV497" s="11" t="s">
        <v>80</v>
      </c>
      <c r="AW497" s="11" t="s">
        <v>34</v>
      </c>
      <c r="AX497" s="11" t="s">
        <v>71</v>
      </c>
      <c r="AY497" s="205" t="s">
        <v>153</v>
      </c>
    </row>
    <row r="498" spans="2:51" s="11" customFormat="1" ht="13.5">
      <c r="B498" s="194"/>
      <c r="C498" s="195"/>
      <c r="D498" s="196" t="s">
        <v>161</v>
      </c>
      <c r="E498" s="197" t="s">
        <v>19</v>
      </c>
      <c r="F498" s="198" t="s">
        <v>682</v>
      </c>
      <c r="G498" s="195"/>
      <c r="H498" s="199">
        <v>3.65</v>
      </c>
      <c r="I498" s="200"/>
      <c r="J498" s="195"/>
      <c r="K498" s="195"/>
      <c r="L498" s="201"/>
      <c r="M498" s="202"/>
      <c r="N498" s="203"/>
      <c r="O498" s="203"/>
      <c r="P498" s="203"/>
      <c r="Q498" s="203"/>
      <c r="R498" s="203"/>
      <c r="S498" s="203"/>
      <c r="T498" s="204"/>
      <c r="AT498" s="205" t="s">
        <v>161</v>
      </c>
      <c r="AU498" s="205" t="s">
        <v>80</v>
      </c>
      <c r="AV498" s="11" t="s">
        <v>80</v>
      </c>
      <c r="AW498" s="11" t="s">
        <v>34</v>
      </c>
      <c r="AX498" s="11" t="s">
        <v>71</v>
      </c>
      <c r="AY498" s="205" t="s">
        <v>153</v>
      </c>
    </row>
    <row r="499" spans="2:51" s="13" customFormat="1" ht="13.5">
      <c r="B499" s="218"/>
      <c r="C499" s="219"/>
      <c r="D499" s="196" t="s">
        <v>161</v>
      </c>
      <c r="E499" s="220" t="s">
        <v>19</v>
      </c>
      <c r="F499" s="221" t="s">
        <v>240</v>
      </c>
      <c r="G499" s="219"/>
      <c r="H499" s="222" t="s">
        <v>19</v>
      </c>
      <c r="I499" s="223"/>
      <c r="J499" s="219"/>
      <c r="K499" s="219"/>
      <c r="L499" s="224"/>
      <c r="M499" s="225"/>
      <c r="N499" s="226"/>
      <c r="O499" s="226"/>
      <c r="P499" s="226"/>
      <c r="Q499" s="226"/>
      <c r="R499" s="226"/>
      <c r="S499" s="226"/>
      <c r="T499" s="227"/>
      <c r="AT499" s="228" t="s">
        <v>161</v>
      </c>
      <c r="AU499" s="228" t="s">
        <v>80</v>
      </c>
      <c r="AV499" s="13" t="s">
        <v>78</v>
      </c>
      <c r="AW499" s="13" t="s">
        <v>34</v>
      </c>
      <c r="AX499" s="13" t="s">
        <v>71</v>
      </c>
      <c r="AY499" s="228" t="s">
        <v>153</v>
      </c>
    </row>
    <row r="500" spans="2:51" s="11" customFormat="1" ht="13.5">
      <c r="B500" s="194"/>
      <c r="C500" s="195"/>
      <c r="D500" s="196" t="s">
        <v>161</v>
      </c>
      <c r="E500" s="197" t="s">
        <v>19</v>
      </c>
      <c r="F500" s="198" t="s">
        <v>683</v>
      </c>
      <c r="G500" s="195"/>
      <c r="H500" s="199">
        <v>7.4</v>
      </c>
      <c r="I500" s="200"/>
      <c r="J500" s="195"/>
      <c r="K500" s="195"/>
      <c r="L500" s="201"/>
      <c r="M500" s="202"/>
      <c r="N500" s="203"/>
      <c r="O500" s="203"/>
      <c r="P500" s="203"/>
      <c r="Q500" s="203"/>
      <c r="R500" s="203"/>
      <c r="S500" s="203"/>
      <c r="T500" s="204"/>
      <c r="AT500" s="205" t="s">
        <v>161</v>
      </c>
      <c r="AU500" s="205" t="s">
        <v>80</v>
      </c>
      <c r="AV500" s="11" t="s">
        <v>80</v>
      </c>
      <c r="AW500" s="11" t="s">
        <v>34</v>
      </c>
      <c r="AX500" s="11" t="s">
        <v>71</v>
      </c>
      <c r="AY500" s="205" t="s">
        <v>153</v>
      </c>
    </row>
    <row r="501" spans="2:51" s="11" customFormat="1" ht="13.5">
      <c r="B501" s="194"/>
      <c r="C501" s="195"/>
      <c r="D501" s="196" t="s">
        <v>161</v>
      </c>
      <c r="E501" s="197" t="s">
        <v>19</v>
      </c>
      <c r="F501" s="198" t="s">
        <v>229</v>
      </c>
      <c r="G501" s="195"/>
      <c r="H501" s="199">
        <v>2</v>
      </c>
      <c r="I501" s="200"/>
      <c r="J501" s="195"/>
      <c r="K501" s="195"/>
      <c r="L501" s="201"/>
      <c r="M501" s="202"/>
      <c r="N501" s="203"/>
      <c r="O501" s="203"/>
      <c r="P501" s="203"/>
      <c r="Q501" s="203"/>
      <c r="R501" s="203"/>
      <c r="S501" s="203"/>
      <c r="T501" s="204"/>
      <c r="AT501" s="205" t="s">
        <v>161</v>
      </c>
      <c r="AU501" s="205" t="s">
        <v>80</v>
      </c>
      <c r="AV501" s="11" t="s">
        <v>80</v>
      </c>
      <c r="AW501" s="11" t="s">
        <v>34</v>
      </c>
      <c r="AX501" s="11" t="s">
        <v>71</v>
      </c>
      <c r="AY501" s="205" t="s">
        <v>153</v>
      </c>
    </row>
    <row r="502" spans="2:51" s="12" customFormat="1" ht="13.5">
      <c r="B502" s="206"/>
      <c r="C502" s="207"/>
      <c r="D502" s="208" t="s">
        <v>161</v>
      </c>
      <c r="E502" s="209" t="s">
        <v>19</v>
      </c>
      <c r="F502" s="210" t="s">
        <v>163</v>
      </c>
      <c r="G502" s="207"/>
      <c r="H502" s="211">
        <v>17.409</v>
      </c>
      <c r="I502" s="212"/>
      <c r="J502" s="207"/>
      <c r="K502" s="207"/>
      <c r="L502" s="213"/>
      <c r="M502" s="214"/>
      <c r="N502" s="215"/>
      <c r="O502" s="215"/>
      <c r="P502" s="215"/>
      <c r="Q502" s="215"/>
      <c r="R502" s="215"/>
      <c r="S502" s="215"/>
      <c r="T502" s="216"/>
      <c r="AT502" s="217" t="s">
        <v>161</v>
      </c>
      <c r="AU502" s="217" t="s">
        <v>80</v>
      </c>
      <c r="AV502" s="12" t="s">
        <v>160</v>
      </c>
      <c r="AW502" s="12" t="s">
        <v>34</v>
      </c>
      <c r="AX502" s="12" t="s">
        <v>78</v>
      </c>
      <c r="AY502" s="217" t="s">
        <v>153</v>
      </c>
    </row>
    <row r="503" spans="2:65" s="1" customFormat="1" ht="22.5" customHeight="1">
      <c r="B503" s="34"/>
      <c r="C503" s="182" t="s">
        <v>684</v>
      </c>
      <c r="D503" s="182" t="s">
        <v>155</v>
      </c>
      <c r="E503" s="183" t="s">
        <v>685</v>
      </c>
      <c r="F503" s="184" t="s">
        <v>686</v>
      </c>
      <c r="G503" s="185" t="s">
        <v>158</v>
      </c>
      <c r="H503" s="186">
        <v>10.95</v>
      </c>
      <c r="I503" s="187"/>
      <c r="J503" s="188">
        <f>ROUND(I503*H503,2)</f>
        <v>0</v>
      </c>
      <c r="K503" s="184" t="s">
        <v>159</v>
      </c>
      <c r="L503" s="54"/>
      <c r="M503" s="189" t="s">
        <v>19</v>
      </c>
      <c r="N503" s="190" t="s">
        <v>42</v>
      </c>
      <c r="O503" s="35"/>
      <c r="P503" s="191">
        <f>O503*H503</f>
        <v>0</v>
      </c>
      <c r="Q503" s="191">
        <v>0</v>
      </c>
      <c r="R503" s="191">
        <f>Q503*H503</f>
        <v>0</v>
      </c>
      <c r="S503" s="191">
        <v>1.4</v>
      </c>
      <c r="T503" s="192">
        <f>S503*H503</f>
        <v>15.329999999999998</v>
      </c>
      <c r="AR503" s="17" t="s">
        <v>160</v>
      </c>
      <c r="AT503" s="17" t="s">
        <v>155</v>
      </c>
      <c r="AU503" s="17" t="s">
        <v>80</v>
      </c>
      <c r="AY503" s="17" t="s">
        <v>153</v>
      </c>
      <c r="BE503" s="193">
        <f>IF(N503="základní",J503,0)</f>
        <v>0</v>
      </c>
      <c r="BF503" s="193">
        <f>IF(N503="snížená",J503,0)</f>
        <v>0</v>
      </c>
      <c r="BG503" s="193">
        <f>IF(N503="zákl. přenesená",J503,0)</f>
        <v>0</v>
      </c>
      <c r="BH503" s="193">
        <f>IF(N503="sníž. přenesená",J503,0)</f>
        <v>0</v>
      </c>
      <c r="BI503" s="193">
        <f>IF(N503="nulová",J503,0)</f>
        <v>0</v>
      </c>
      <c r="BJ503" s="17" t="s">
        <v>78</v>
      </c>
      <c r="BK503" s="193">
        <f>ROUND(I503*H503,2)</f>
        <v>0</v>
      </c>
      <c r="BL503" s="17" t="s">
        <v>160</v>
      </c>
      <c r="BM503" s="17" t="s">
        <v>684</v>
      </c>
    </row>
    <row r="504" spans="2:51" s="13" customFormat="1" ht="13.5">
      <c r="B504" s="218"/>
      <c r="C504" s="219"/>
      <c r="D504" s="196" t="s">
        <v>161</v>
      </c>
      <c r="E504" s="220" t="s">
        <v>19</v>
      </c>
      <c r="F504" s="221" t="s">
        <v>220</v>
      </c>
      <c r="G504" s="219"/>
      <c r="H504" s="222" t="s">
        <v>19</v>
      </c>
      <c r="I504" s="223"/>
      <c r="J504" s="219"/>
      <c r="K504" s="219"/>
      <c r="L504" s="224"/>
      <c r="M504" s="225"/>
      <c r="N504" s="226"/>
      <c r="O504" s="226"/>
      <c r="P504" s="226"/>
      <c r="Q504" s="226"/>
      <c r="R504" s="226"/>
      <c r="S504" s="226"/>
      <c r="T504" s="227"/>
      <c r="AT504" s="228" t="s">
        <v>161</v>
      </c>
      <c r="AU504" s="228" t="s">
        <v>80</v>
      </c>
      <c r="AV504" s="13" t="s">
        <v>78</v>
      </c>
      <c r="AW504" s="13" t="s">
        <v>34</v>
      </c>
      <c r="AX504" s="13" t="s">
        <v>71</v>
      </c>
      <c r="AY504" s="228" t="s">
        <v>153</v>
      </c>
    </row>
    <row r="505" spans="2:51" s="11" customFormat="1" ht="13.5">
      <c r="B505" s="194"/>
      <c r="C505" s="195"/>
      <c r="D505" s="196" t="s">
        <v>161</v>
      </c>
      <c r="E505" s="197" t="s">
        <v>19</v>
      </c>
      <c r="F505" s="198" t="s">
        <v>687</v>
      </c>
      <c r="G505" s="195"/>
      <c r="H505" s="199">
        <v>3.65</v>
      </c>
      <c r="I505" s="200"/>
      <c r="J505" s="195"/>
      <c r="K505" s="195"/>
      <c r="L505" s="201"/>
      <c r="M505" s="202"/>
      <c r="N505" s="203"/>
      <c r="O505" s="203"/>
      <c r="P505" s="203"/>
      <c r="Q505" s="203"/>
      <c r="R505" s="203"/>
      <c r="S505" s="203"/>
      <c r="T505" s="204"/>
      <c r="AT505" s="205" t="s">
        <v>161</v>
      </c>
      <c r="AU505" s="205" t="s">
        <v>80</v>
      </c>
      <c r="AV505" s="11" t="s">
        <v>80</v>
      </c>
      <c r="AW505" s="11" t="s">
        <v>34</v>
      </c>
      <c r="AX505" s="11" t="s">
        <v>71</v>
      </c>
      <c r="AY505" s="205" t="s">
        <v>153</v>
      </c>
    </row>
    <row r="506" spans="2:51" s="13" customFormat="1" ht="13.5">
      <c r="B506" s="218"/>
      <c r="C506" s="219"/>
      <c r="D506" s="196" t="s">
        <v>161</v>
      </c>
      <c r="E506" s="220" t="s">
        <v>19</v>
      </c>
      <c r="F506" s="221" t="s">
        <v>236</v>
      </c>
      <c r="G506" s="219"/>
      <c r="H506" s="222" t="s">
        <v>19</v>
      </c>
      <c r="I506" s="223"/>
      <c r="J506" s="219"/>
      <c r="K506" s="219"/>
      <c r="L506" s="224"/>
      <c r="M506" s="225"/>
      <c r="N506" s="226"/>
      <c r="O506" s="226"/>
      <c r="P506" s="226"/>
      <c r="Q506" s="226"/>
      <c r="R506" s="226"/>
      <c r="S506" s="226"/>
      <c r="T506" s="227"/>
      <c r="AT506" s="228" t="s">
        <v>161</v>
      </c>
      <c r="AU506" s="228" t="s">
        <v>80</v>
      </c>
      <c r="AV506" s="13" t="s">
        <v>78</v>
      </c>
      <c r="AW506" s="13" t="s">
        <v>34</v>
      </c>
      <c r="AX506" s="13" t="s">
        <v>71</v>
      </c>
      <c r="AY506" s="228" t="s">
        <v>153</v>
      </c>
    </row>
    <row r="507" spans="2:51" s="11" customFormat="1" ht="13.5">
      <c r="B507" s="194"/>
      <c r="C507" s="195"/>
      <c r="D507" s="196" t="s">
        <v>161</v>
      </c>
      <c r="E507" s="197" t="s">
        <v>19</v>
      </c>
      <c r="F507" s="198" t="s">
        <v>688</v>
      </c>
      <c r="G507" s="195"/>
      <c r="H507" s="199">
        <v>7.3</v>
      </c>
      <c r="I507" s="200"/>
      <c r="J507" s="195"/>
      <c r="K507" s="195"/>
      <c r="L507" s="201"/>
      <c r="M507" s="202"/>
      <c r="N507" s="203"/>
      <c r="O507" s="203"/>
      <c r="P507" s="203"/>
      <c r="Q507" s="203"/>
      <c r="R507" s="203"/>
      <c r="S507" s="203"/>
      <c r="T507" s="204"/>
      <c r="AT507" s="205" t="s">
        <v>161</v>
      </c>
      <c r="AU507" s="205" t="s">
        <v>80</v>
      </c>
      <c r="AV507" s="11" t="s">
        <v>80</v>
      </c>
      <c r="AW507" s="11" t="s">
        <v>34</v>
      </c>
      <c r="AX507" s="11" t="s">
        <v>71</v>
      </c>
      <c r="AY507" s="205" t="s">
        <v>153</v>
      </c>
    </row>
    <row r="508" spans="2:51" s="12" customFormat="1" ht="13.5">
      <c r="B508" s="206"/>
      <c r="C508" s="207"/>
      <c r="D508" s="208" t="s">
        <v>161</v>
      </c>
      <c r="E508" s="209" t="s">
        <v>19</v>
      </c>
      <c r="F508" s="210" t="s">
        <v>163</v>
      </c>
      <c r="G508" s="207"/>
      <c r="H508" s="211">
        <v>10.95</v>
      </c>
      <c r="I508" s="212"/>
      <c r="J508" s="207"/>
      <c r="K508" s="207"/>
      <c r="L508" s="213"/>
      <c r="M508" s="214"/>
      <c r="N508" s="215"/>
      <c r="O508" s="215"/>
      <c r="P508" s="215"/>
      <c r="Q508" s="215"/>
      <c r="R508" s="215"/>
      <c r="S508" s="215"/>
      <c r="T508" s="216"/>
      <c r="AT508" s="217" t="s">
        <v>161</v>
      </c>
      <c r="AU508" s="217" t="s">
        <v>80</v>
      </c>
      <c r="AV508" s="12" t="s">
        <v>160</v>
      </c>
      <c r="AW508" s="12" t="s">
        <v>34</v>
      </c>
      <c r="AX508" s="12" t="s">
        <v>78</v>
      </c>
      <c r="AY508" s="217" t="s">
        <v>153</v>
      </c>
    </row>
    <row r="509" spans="2:65" s="1" customFormat="1" ht="22.5" customHeight="1">
      <c r="B509" s="34"/>
      <c r="C509" s="182" t="s">
        <v>689</v>
      </c>
      <c r="D509" s="182" t="s">
        <v>155</v>
      </c>
      <c r="E509" s="183" t="s">
        <v>690</v>
      </c>
      <c r="F509" s="184" t="s">
        <v>691</v>
      </c>
      <c r="G509" s="185" t="s">
        <v>224</v>
      </c>
      <c r="H509" s="186">
        <v>5.85</v>
      </c>
      <c r="I509" s="187"/>
      <c r="J509" s="188">
        <f>ROUND(I509*H509,2)</f>
        <v>0</v>
      </c>
      <c r="K509" s="184" t="s">
        <v>159</v>
      </c>
      <c r="L509" s="54"/>
      <c r="M509" s="189" t="s">
        <v>19</v>
      </c>
      <c r="N509" s="190" t="s">
        <v>42</v>
      </c>
      <c r="O509" s="35"/>
      <c r="P509" s="191">
        <f>O509*H509</f>
        <v>0</v>
      </c>
      <c r="Q509" s="191">
        <v>0</v>
      </c>
      <c r="R509" s="191">
        <f>Q509*H509</f>
        <v>0</v>
      </c>
      <c r="S509" s="191">
        <v>0.176</v>
      </c>
      <c r="T509" s="192">
        <f>S509*H509</f>
        <v>1.0295999999999998</v>
      </c>
      <c r="AR509" s="17" t="s">
        <v>160</v>
      </c>
      <c r="AT509" s="17" t="s">
        <v>155</v>
      </c>
      <c r="AU509" s="17" t="s">
        <v>80</v>
      </c>
      <c r="AY509" s="17" t="s">
        <v>153</v>
      </c>
      <c r="BE509" s="193">
        <f>IF(N509="základní",J509,0)</f>
        <v>0</v>
      </c>
      <c r="BF509" s="193">
        <f>IF(N509="snížená",J509,0)</f>
        <v>0</v>
      </c>
      <c r="BG509" s="193">
        <f>IF(N509="zákl. přenesená",J509,0)</f>
        <v>0</v>
      </c>
      <c r="BH509" s="193">
        <f>IF(N509="sníž. přenesená",J509,0)</f>
        <v>0</v>
      </c>
      <c r="BI509" s="193">
        <f>IF(N509="nulová",J509,0)</f>
        <v>0</v>
      </c>
      <c r="BJ509" s="17" t="s">
        <v>78</v>
      </c>
      <c r="BK509" s="193">
        <f>ROUND(I509*H509,2)</f>
        <v>0</v>
      </c>
      <c r="BL509" s="17" t="s">
        <v>160</v>
      </c>
      <c r="BM509" s="17" t="s">
        <v>689</v>
      </c>
    </row>
    <row r="510" spans="2:51" s="11" customFormat="1" ht="13.5">
      <c r="B510" s="194"/>
      <c r="C510" s="195"/>
      <c r="D510" s="196" t="s">
        <v>161</v>
      </c>
      <c r="E510" s="197" t="s">
        <v>19</v>
      </c>
      <c r="F510" s="198" t="s">
        <v>692</v>
      </c>
      <c r="G510" s="195"/>
      <c r="H510" s="199">
        <v>5.85</v>
      </c>
      <c r="I510" s="200"/>
      <c r="J510" s="195"/>
      <c r="K510" s="195"/>
      <c r="L510" s="201"/>
      <c r="M510" s="202"/>
      <c r="N510" s="203"/>
      <c r="O510" s="203"/>
      <c r="P510" s="203"/>
      <c r="Q510" s="203"/>
      <c r="R510" s="203"/>
      <c r="S510" s="203"/>
      <c r="T510" s="204"/>
      <c r="AT510" s="205" t="s">
        <v>161</v>
      </c>
      <c r="AU510" s="205" t="s">
        <v>80</v>
      </c>
      <c r="AV510" s="11" t="s">
        <v>80</v>
      </c>
      <c r="AW510" s="11" t="s">
        <v>34</v>
      </c>
      <c r="AX510" s="11" t="s">
        <v>71</v>
      </c>
      <c r="AY510" s="205" t="s">
        <v>153</v>
      </c>
    </row>
    <row r="511" spans="2:51" s="12" customFormat="1" ht="13.5">
      <c r="B511" s="206"/>
      <c r="C511" s="207"/>
      <c r="D511" s="208" t="s">
        <v>161</v>
      </c>
      <c r="E511" s="209" t="s">
        <v>19</v>
      </c>
      <c r="F511" s="210" t="s">
        <v>163</v>
      </c>
      <c r="G511" s="207"/>
      <c r="H511" s="211">
        <v>5.85</v>
      </c>
      <c r="I511" s="212"/>
      <c r="J511" s="207"/>
      <c r="K511" s="207"/>
      <c r="L511" s="213"/>
      <c r="M511" s="214"/>
      <c r="N511" s="215"/>
      <c r="O511" s="215"/>
      <c r="P511" s="215"/>
      <c r="Q511" s="215"/>
      <c r="R511" s="215"/>
      <c r="S511" s="215"/>
      <c r="T511" s="216"/>
      <c r="AT511" s="217" t="s">
        <v>161</v>
      </c>
      <c r="AU511" s="217" t="s">
        <v>80</v>
      </c>
      <c r="AV511" s="12" t="s">
        <v>160</v>
      </c>
      <c r="AW511" s="12" t="s">
        <v>34</v>
      </c>
      <c r="AX511" s="12" t="s">
        <v>78</v>
      </c>
      <c r="AY511" s="217" t="s">
        <v>153</v>
      </c>
    </row>
    <row r="512" spans="2:65" s="1" customFormat="1" ht="22.5" customHeight="1">
      <c r="B512" s="34"/>
      <c r="C512" s="182" t="s">
        <v>693</v>
      </c>
      <c r="D512" s="182" t="s">
        <v>155</v>
      </c>
      <c r="E512" s="183" t="s">
        <v>694</v>
      </c>
      <c r="F512" s="184" t="s">
        <v>695</v>
      </c>
      <c r="G512" s="185" t="s">
        <v>224</v>
      </c>
      <c r="H512" s="186">
        <v>1.89</v>
      </c>
      <c r="I512" s="187"/>
      <c r="J512" s="188">
        <f>ROUND(I512*H512,2)</f>
        <v>0</v>
      </c>
      <c r="K512" s="184" t="s">
        <v>159</v>
      </c>
      <c r="L512" s="54"/>
      <c r="M512" s="189" t="s">
        <v>19</v>
      </c>
      <c r="N512" s="190" t="s">
        <v>42</v>
      </c>
      <c r="O512" s="35"/>
      <c r="P512" s="191">
        <f>O512*H512</f>
        <v>0</v>
      </c>
      <c r="Q512" s="191">
        <v>0</v>
      </c>
      <c r="R512" s="191">
        <f>Q512*H512</f>
        <v>0</v>
      </c>
      <c r="S512" s="191">
        <v>0.075</v>
      </c>
      <c r="T512" s="192">
        <f>S512*H512</f>
        <v>0.14175</v>
      </c>
      <c r="AR512" s="17" t="s">
        <v>160</v>
      </c>
      <c r="AT512" s="17" t="s">
        <v>155</v>
      </c>
      <c r="AU512" s="17" t="s">
        <v>80</v>
      </c>
      <c r="AY512" s="17" t="s">
        <v>153</v>
      </c>
      <c r="BE512" s="193">
        <f>IF(N512="základní",J512,0)</f>
        <v>0</v>
      </c>
      <c r="BF512" s="193">
        <f>IF(N512="snížená",J512,0)</f>
        <v>0</v>
      </c>
      <c r="BG512" s="193">
        <f>IF(N512="zákl. přenesená",J512,0)</f>
        <v>0</v>
      </c>
      <c r="BH512" s="193">
        <f>IF(N512="sníž. přenesená",J512,0)</f>
        <v>0</v>
      </c>
      <c r="BI512" s="193">
        <f>IF(N512="nulová",J512,0)</f>
        <v>0</v>
      </c>
      <c r="BJ512" s="17" t="s">
        <v>78</v>
      </c>
      <c r="BK512" s="193">
        <f>ROUND(I512*H512,2)</f>
        <v>0</v>
      </c>
      <c r="BL512" s="17" t="s">
        <v>160</v>
      </c>
      <c r="BM512" s="17" t="s">
        <v>693</v>
      </c>
    </row>
    <row r="513" spans="2:51" s="13" customFormat="1" ht="13.5">
      <c r="B513" s="218"/>
      <c r="C513" s="219"/>
      <c r="D513" s="196" t="s">
        <v>161</v>
      </c>
      <c r="E513" s="220" t="s">
        <v>19</v>
      </c>
      <c r="F513" s="221" t="s">
        <v>220</v>
      </c>
      <c r="G513" s="219"/>
      <c r="H513" s="222" t="s">
        <v>19</v>
      </c>
      <c r="I513" s="223"/>
      <c r="J513" s="219"/>
      <c r="K513" s="219"/>
      <c r="L513" s="224"/>
      <c r="M513" s="225"/>
      <c r="N513" s="226"/>
      <c r="O513" s="226"/>
      <c r="P513" s="226"/>
      <c r="Q513" s="226"/>
      <c r="R513" s="226"/>
      <c r="S513" s="226"/>
      <c r="T513" s="227"/>
      <c r="AT513" s="228" t="s">
        <v>161</v>
      </c>
      <c r="AU513" s="228" t="s">
        <v>80</v>
      </c>
      <c r="AV513" s="13" t="s">
        <v>78</v>
      </c>
      <c r="AW513" s="13" t="s">
        <v>34</v>
      </c>
      <c r="AX513" s="13" t="s">
        <v>71</v>
      </c>
      <c r="AY513" s="228" t="s">
        <v>153</v>
      </c>
    </row>
    <row r="514" spans="2:51" s="11" customFormat="1" ht="13.5">
      <c r="B514" s="194"/>
      <c r="C514" s="195"/>
      <c r="D514" s="196" t="s">
        <v>161</v>
      </c>
      <c r="E514" s="197" t="s">
        <v>19</v>
      </c>
      <c r="F514" s="198" t="s">
        <v>696</v>
      </c>
      <c r="G514" s="195"/>
      <c r="H514" s="199">
        <v>0.63</v>
      </c>
      <c r="I514" s="200"/>
      <c r="J514" s="195"/>
      <c r="K514" s="195"/>
      <c r="L514" s="201"/>
      <c r="M514" s="202"/>
      <c r="N514" s="203"/>
      <c r="O514" s="203"/>
      <c r="P514" s="203"/>
      <c r="Q514" s="203"/>
      <c r="R514" s="203"/>
      <c r="S514" s="203"/>
      <c r="T514" s="204"/>
      <c r="AT514" s="205" t="s">
        <v>161</v>
      </c>
      <c r="AU514" s="205" t="s">
        <v>80</v>
      </c>
      <c r="AV514" s="11" t="s">
        <v>80</v>
      </c>
      <c r="AW514" s="11" t="s">
        <v>34</v>
      </c>
      <c r="AX514" s="11" t="s">
        <v>71</v>
      </c>
      <c r="AY514" s="205" t="s">
        <v>153</v>
      </c>
    </row>
    <row r="515" spans="2:51" s="13" customFormat="1" ht="13.5">
      <c r="B515" s="218"/>
      <c r="C515" s="219"/>
      <c r="D515" s="196" t="s">
        <v>161</v>
      </c>
      <c r="E515" s="220" t="s">
        <v>19</v>
      </c>
      <c r="F515" s="221" t="s">
        <v>236</v>
      </c>
      <c r="G515" s="219"/>
      <c r="H515" s="222" t="s">
        <v>19</v>
      </c>
      <c r="I515" s="223"/>
      <c r="J515" s="219"/>
      <c r="K515" s="219"/>
      <c r="L515" s="224"/>
      <c r="M515" s="225"/>
      <c r="N515" s="226"/>
      <c r="O515" s="226"/>
      <c r="P515" s="226"/>
      <c r="Q515" s="226"/>
      <c r="R515" s="226"/>
      <c r="S515" s="226"/>
      <c r="T515" s="227"/>
      <c r="AT515" s="228" t="s">
        <v>161</v>
      </c>
      <c r="AU515" s="228" t="s">
        <v>80</v>
      </c>
      <c r="AV515" s="13" t="s">
        <v>78</v>
      </c>
      <c r="AW515" s="13" t="s">
        <v>34</v>
      </c>
      <c r="AX515" s="13" t="s">
        <v>71</v>
      </c>
      <c r="AY515" s="228" t="s">
        <v>153</v>
      </c>
    </row>
    <row r="516" spans="2:51" s="11" customFormat="1" ht="13.5">
      <c r="B516" s="194"/>
      <c r="C516" s="195"/>
      <c r="D516" s="196" t="s">
        <v>161</v>
      </c>
      <c r="E516" s="197" t="s">
        <v>19</v>
      </c>
      <c r="F516" s="198" t="s">
        <v>696</v>
      </c>
      <c r="G516" s="195"/>
      <c r="H516" s="199">
        <v>0.63</v>
      </c>
      <c r="I516" s="200"/>
      <c r="J516" s="195"/>
      <c r="K516" s="195"/>
      <c r="L516" s="201"/>
      <c r="M516" s="202"/>
      <c r="N516" s="203"/>
      <c r="O516" s="203"/>
      <c r="P516" s="203"/>
      <c r="Q516" s="203"/>
      <c r="R516" s="203"/>
      <c r="S516" s="203"/>
      <c r="T516" s="204"/>
      <c r="AT516" s="205" t="s">
        <v>161</v>
      </c>
      <c r="AU516" s="205" t="s">
        <v>80</v>
      </c>
      <c r="AV516" s="11" t="s">
        <v>80</v>
      </c>
      <c r="AW516" s="11" t="s">
        <v>34</v>
      </c>
      <c r="AX516" s="11" t="s">
        <v>71</v>
      </c>
      <c r="AY516" s="205" t="s">
        <v>153</v>
      </c>
    </row>
    <row r="517" spans="2:51" s="13" customFormat="1" ht="13.5">
      <c r="B517" s="218"/>
      <c r="C517" s="219"/>
      <c r="D517" s="196" t="s">
        <v>161</v>
      </c>
      <c r="E517" s="220" t="s">
        <v>19</v>
      </c>
      <c r="F517" s="221" t="s">
        <v>240</v>
      </c>
      <c r="G517" s="219"/>
      <c r="H517" s="222" t="s">
        <v>19</v>
      </c>
      <c r="I517" s="223"/>
      <c r="J517" s="219"/>
      <c r="K517" s="219"/>
      <c r="L517" s="224"/>
      <c r="M517" s="225"/>
      <c r="N517" s="226"/>
      <c r="O517" s="226"/>
      <c r="P517" s="226"/>
      <c r="Q517" s="226"/>
      <c r="R517" s="226"/>
      <c r="S517" s="226"/>
      <c r="T517" s="227"/>
      <c r="AT517" s="228" t="s">
        <v>161</v>
      </c>
      <c r="AU517" s="228" t="s">
        <v>80</v>
      </c>
      <c r="AV517" s="13" t="s">
        <v>78</v>
      </c>
      <c r="AW517" s="13" t="s">
        <v>34</v>
      </c>
      <c r="AX517" s="13" t="s">
        <v>71</v>
      </c>
      <c r="AY517" s="228" t="s">
        <v>153</v>
      </c>
    </row>
    <row r="518" spans="2:51" s="11" customFormat="1" ht="13.5">
      <c r="B518" s="194"/>
      <c r="C518" s="195"/>
      <c r="D518" s="196" t="s">
        <v>161</v>
      </c>
      <c r="E518" s="197" t="s">
        <v>19</v>
      </c>
      <c r="F518" s="198" t="s">
        <v>696</v>
      </c>
      <c r="G518" s="195"/>
      <c r="H518" s="199">
        <v>0.63</v>
      </c>
      <c r="I518" s="200"/>
      <c r="J518" s="195"/>
      <c r="K518" s="195"/>
      <c r="L518" s="201"/>
      <c r="M518" s="202"/>
      <c r="N518" s="203"/>
      <c r="O518" s="203"/>
      <c r="P518" s="203"/>
      <c r="Q518" s="203"/>
      <c r="R518" s="203"/>
      <c r="S518" s="203"/>
      <c r="T518" s="204"/>
      <c r="AT518" s="205" t="s">
        <v>161</v>
      </c>
      <c r="AU518" s="205" t="s">
        <v>80</v>
      </c>
      <c r="AV518" s="11" t="s">
        <v>80</v>
      </c>
      <c r="AW518" s="11" t="s">
        <v>34</v>
      </c>
      <c r="AX518" s="11" t="s">
        <v>71</v>
      </c>
      <c r="AY518" s="205" t="s">
        <v>153</v>
      </c>
    </row>
    <row r="519" spans="2:51" s="12" customFormat="1" ht="13.5">
      <c r="B519" s="206"/>
      <c r="C519" s="207"/>
      <c r="D519" s="208" t="s">
        <v>161</v>
      </c>
      <c r="E519" s="209" t="s">
        <v>19</v>
      </c>
      <c r="F519" s="210" t="s">
        <v>163</v>
      </c>
      <c r="G519" s="207"/>
      <c r="H519" s="211">
        <v>1.89</v>
      </c>
      <c r="I519" s="212"/>
      <c r="J519" s="207"/>
      <c r="K519" s="207"/>
      <c r="L519" s="213"/>
      <c r="M519" s="214"/>
      <c r="N519" s="215"/>
      <c r="O519" s="215"/>
      <c r="P519" s="215"/>
      <c r="Q519" s="215"/>
      <c r="R519" s="215"/>
      <c r="S519" s="215"/>
      <c r="T519" s="216"/>
      <c r="AT519" s="217" t="s">
        <v>161</v>
      </c>
      <c r="AU519" s="217" t="s">
        <v>80</v>
      </c>
      <c r="AV519" s="12" t="s">
        <v>160</v>
      </c>
      <c r="AW519" s="12" t="s">
        <v>34</v>
      </c>
      <c r="AX519" s="12" t="s">
        <v>78</v>
      </c>
      <c r="AY519" s="217" t="s">
        <v>153</v>
      </c>
    </row>
    <row r="520" spans="2:65" s="1" customFormat="1" ht="22.5" customHeight="1">
      <c r="B520" s="34"/>
      <c r="C520" s="182" t="s">
        <v>697</v>
      </c>
      <c r="D520" s="182" t="s">
        <v>155</v>
      </c>
      <c r="E520" s="183" t="s">
        <v>698</v>
      </c>
      <c r="F520" s="184" t="s">
        <v>699</v>
      </c>
      <c r="G520" s="185" t="s">
        <v>224</v>
      </c>
      <c r="H520" s="186">
        <v>20.183</v>
      </c>
      <c r="I520" s="187"/>
      <c r="J520" s="188">
        <f>ROUND(I520*H520,2)</f>
        <v>0</v>
      </c>
      <c r="K520" s="184" t="s">
        <v>159</v>
      </c>
      <c r="L520" s="54"/>
      <c r="M520" s="189" t="s">
        <v>19</v>
      </c>
      <c r="N520" s="190" t="s">
        <v>42</v>
      </c>
      <c r="O520" s="35"/>
      <c r="P520" s="191">
        <f>O520*H520</f>
        <v>0</v>
      </c>
      <c r="Q520" s="191">
        <v>0</v>
      </c>
      <c r="R520" s="191">
        <f>Q520*H520</f>
        <v>0</v>
      </c>
      <c r="S520" s="191">
        <v>0.054</v>
      </c>
      <c r="T520" s="192">
        <f>S520*H520</f>
        <v>1.089882</v>
      </c>
      <c r="AR520" s="17" t="s">
        <v>160</v>
      </c>
      <c r="AT520" s="17" t="s">
        <v>155</v>
      </c>
      <c r="AU520" s="17" t="s">
        <v>80</v>
      </c>
      <c r="AY520" s="17" t="s">
        <v>153</v>
      </c>
      <c r="BE520" s="193">
        <f>IF(N520="základní",J520,0)</f>
        <v>0</v>
      </c>
      <c r="BF520" s="193">
        <f>IF(N520="snížená",J520,0)</f>
        <v>0</v>
      </c>
      <c r="BG520" s="193">
        <f>IF(N520="zákl. přenesená",J520,0)</f>
        <v>0</v>
      </c>
      <c r="BH520" s="193">
        <f>IF(N520="sníž. přenesená",J520,0)</f>
        <v>0</v>
      </c>
      <c r="BI520" s="193">
        <f>IF(N520="nulová",J520,0)</f>
        <v>0</v>
      </c>
      <c r="BJ520" s="17" t="s">
        <v>78</v>
      </c>
      <c r="BK520" s="193">
        <f>ROUND(I520*H520,2)</f>
        <v>0</v>
      </c>
      <c r="BL520" s="17" t="s">
        <v>160</v>
      </c>
      <c r="BM520" s="17" t="s">
        <v>697</v>
      </c>
    </row>
    <row r="521" spans="2:51" s="13" customFormat="1" ht="13.5">
      <c r="B521" s="218"/>
      <c r="C521" s="219"/>
      <c r="D521" s="196" t="s">
        <v>161</v>
      </c>
      <c r="E521" s="220" t="s">
        <v>19</v>
      </c>
      <c r="F521" s="221" t="s">
        <v>220</v>
      </c>
      <c r="G521" s="219"/>
      <c r="H521" s="222" t="s">
        <v>19</v>
      </c>
      <c r="I521" s="223"/>
      <c r="J521" s="219"/>
      <c r="K521" s="219"/>
      <c r="L521" s="224"/>
      <c r="M521" s="225"/>
      <c r="N521" s="226"/>
      <c r="O521" s="226"/>
      <c r="P521" s="226"/>
      <c r="Q521" s="226"/>
      <c r="R521" s="226"/>
      <c r="S521" s="226"/>
      <c r="T521" s="227"/>
      <c r="AT521" s="228" t="s">
        <v>161</v>
      </c>
      <c r="AU521" s="228" t="s">
        <v>80</v>
      </c>
      <c r="AV521" s="13" t="s">
        <v>78</v>
      </c>
      <c r="AW521" s="13" t="s">
        <v>34</v>
      </c>
      <c r="AX521" s="13" t="s">
        <v>71</v>
      </c>
      <c r="AY521" s="228" t="s">
        <v>153</v>
      </c>
    </row>
    <row r="522" spans="2:51" s="11" customFormat="1" ht="13.5">
      <c r="B522" s="194"/>
      <c r="C522" s="195"/>
      <c r="D522" s="196" t="s">
        <v>161</v>
      </c>
      <c r="E522" s="197" t="s">
        <v>19</v>
      </c>
      <c r="F522" s="198" t="s">
        <v>700</v>
      </c>
      <c r="G522" s="195"/>
      <c r="H522" s="199">
        <v>8.1</v>
      </c>
      <c r="I522" s="200"/>
      <c r="J522" s="195"/>
      <c r="K522" s="195"/>
      <c r="L522" s="201"/>
      <c r="M522" s="202"/>
      <c r="N522" s="203"/>
      <c r="O522" s="203"/>
      <c r="P522" s="203"/>
      <c r="Q522" s="203"/>
      <c r="R522" s="203"/>
      <c r="S522" s="203"/>
      <c r="T522" s="204"/>
      <c r="AT522" s="205" t="s">
        <v>161</v>
      </c>
      <c r="AU522" s="205" t="s">
        <v>80</v>
      </c>
      <c r="AV522" s="11" t="s">
        <v>80</v>
      </c>
      <c r="AW522" s="11" t="s">
        <v>34</v>
      </c>
      <c r="AX522" s="11" t="s">
        <v>71</v>
      </c>
      <c r="AY522" s="205" t="s">
        <v>153</v>
      </c>
    </row>
    <row r="523" spans="2:51" s="13" customFormat="1" ht="13.5">
      <c r="B523" s="218"/>
      <c r="C523" s="219"/>
      <c r="D523" s="196" t="s">
        <v>161</v>
      </c>
      <c r="E523" s="220" t="s">
        <v>19</v>
      </c>
      <c r="F523" s="221" t="s">
        <v>236</v>
      </c>
      <c r="G523" s="219"/>
      <c r="H523" s="222" t="s">
        <v>19</v>
      </c>
      <c r="I523" s="223"/>
      <c r="J523" s="219"/>
      <c r="K523" s="219"/>
      <c r="L523" s="224"/>
      <c r="M523" s="225"/>
      <c r="N523" s="226"/>
      <c r="O523" s="226"/>
      <c r="P523" s="226"/>
      <c r="Q523" s="226"/>
      <c r="R523" s="226"/>
      <c r="S523" s="226"/>
      <c r="T523" s="227"/>
      <c r="AT523" s="228" t="s">
        <v>161</v>
      </c>
      <c r="AU523" s="228" t="s">
        <v>80</v>
      </c>
      <c r="AV523" s="13" t="s">
        <v>78</v>
      </c>
      <c r="AW523" s="13" t="s">
        <v>34</v>
      </c>
      <c r="AX523" s="13" t="s">
        <v>71</v>
      </c>
      <c r="AY523" s="228" t="s">
        <v>153</v>
      </c>
    </row>
    <row r="524" spans="2:51" s="11" customFormat="1" ht="13.5">
      <c r="B524" s="194"/>
      <c r="C524" s="195"/>
      <c r="D524" s="196" t="s">
        <v>161</v>
      </c>
      <c r="E524" s="197" t="s">
        <v>19</v>
      </c>
      <c r="F524" s="198" t="s">
        <v>701</v>
      </c>
      <c r="G524" s="195"/>
      <c r="H524" s="199">
        <v>10.125</v>
      </c>
      <c r="I524" s="200"/>
      <c r="J524" s="195"/>
      <c r="K524" s="195"/>
      <c r="L524" s="201"/>
      <c r="M524" s="202"/>
      <c r="N524" s="203"/>
      <c r="O524" s="203"/>
      <c r="P524" s="203"/>
      <c r="Q524" s="203"/>
      <c r="R524" s="203"/>
      <c r="S524" s="203"/>
      <c r="T524" s="204"/>
      <c r="AT524" s="205" t="s">
        <v>161</v>
      </c>
      <c r="AU524" s="205" t="s">
        <v>80</v>
      </c>
      <c r="AV524" s="11" t="s">
        <v>80</v>
      </c>
      <c r="AW524" s="11" t="s">
        <v>34</v>
      </c>
      <c r="AX524" s="11" t="s">
        <v>71</v>
      </c>
      <c r="AY524" s="205" t="s">
        <v>153</v>
      </c>
    </row>
    <row r="525" spans="2:51" s="13" customFormat="1" ht="13.5">
      <c r="B525" s="218"/>
      <c r="C525" s="219"/>
      <c r="D525" s="196" t="s">
        <v>161</v>
      </c>
      <c r="E525" s="220" t="s">
        <v>19</v>
      </c>
      <c r="F525" s="221" t="s">
        <v>240</v>
      </c>
      <c r="G525" s="219"/>
      <c r="H525" s="222" t="s">
        <v>19</v>
      </c>
      <c r="I525" s="223"/>
      <c r="J525" s="219"/>
      <c r="K525" s="219"/>
      <c r="L525" s="224"/>
      <c r="M525" s="225"/>
      <c r="N525" s="226"/>
      <c r="O525" s="226"/>
      <c r="P525" s="226"/>
      <c r="Q525" s="226"/>
      <c r="R525" s="226"/>
      <c r="S525" s="226"/>
      <c r="T525" s="227"/>
      <c r="AT525" s="228" t="s">
        <v>161</v>
      </c>
      <c r="AU525" s="228" t="s">
        <v>80</v>
      </c>
      <c r="AV525" s="13" t="s">
        <v>78</v>
      </c>
      <c r="AW525" s="13" t="s">
        <v>34</v>
      </c>
      <c r="AX525" s="13" t="s">
        <v>71</v>
      </c>
      <c r="AY525" s="228" t="s">
        <v>153</v>
      </c>
    </row>
    <row r="526" spans="2:51" s="11" customFormat="1" ht="13.5">
      <c r="B526" s="194"/>
      <c r="C526" s="195"/>
      <c r="D526" s="196" t="s">
        <v>161</v>
      </c>
      <c r="E526" s="197" t="s">
        <v>19</v>
      </c>
      <c r="F526" s="198" t="s">
        <v>390</v>
      </c>
      <c r="G526" s="195"/>
      <c r="H526" s="199">
        <v>1.958</v>
      </c>
      <c r="I526" s="200"/>
      <c r="J526" s="195"/>
      <c r="K526" s="195"/>
      <c r="L526" s="201"/>
      <c r="M526" s="202"/>
      <c r="N526" s="203"/>
      <c r="O526" s="203"/>
      <c r="P526" s="203"/>
      <c r="Q526" s="203"/>
      <c r="R526" s="203"/>
      <c r="S526" s="203"/>
      <c r="T526" s="204"/>
      <c r="AT526" s="205" t="s">
        <v>161</v>
      </c>
      <c r="AU526" s="205" t="s">
        <v>80</v>
      </c>
      <c r="AV526" s="11" t="s">
        <v>80</v>
      </c>
      <c r="AW526" s="11" t="s">
        <v>34</v>
      </c>
      <c r="AX526" s="11" t="s">
        <v>71</v>
      </c>
      <c r="AY526" s="205" t="s">
        <v>153</v>
      </c>
    </row>
    <row r="527" spans="2:51" s="12" customFormat="1" ht="13.5">
      <c r="B527" s="206"/>
      <c r="C527" s="207"/>
      <c r="D527" s="208" t="s">
        <v>161</v>
      </c>
      <c r="E527" s="209" t="s">
        <v>19</v>
      </c>
      <c r="F527" s="210" t="s">
        <v>163</v>
      </c>
      <c r="G527" s="207"/>
      <c r="H527" s="211">
        <v>20.183</v>
      </c>
      <c r="I527" s="212"/>
      <c r="J527" s="207"/>
      <c r="K527" s="207"/>
      <c r="L527" s="213"/>
      <c r="M527" s="214"/>
      <c r="N527" s="215"/>
      <c r="O527" s="215"/>
      <c r="P527" s="215"/>
      <c r="Q527" s="215"/>
      <c r="R527" s="215"/>
      <c r="S527" s="215"/>
      <c r="T527" s="216"/>
      <c r="AT527" s="217" t="s">
        <v>161</v>
      </c>
      <c r="AU527" s="217" t="s">
        <v>80</v>
      </c>
      <c r="AV527" s="12" t="s">
        <v>160</v>
      </c>
      <c r="AW527" s="12" t="s">
        <v>34</v>
      </c>
      <c r="AX527" s="12" t="s">
        <v>78</v>
      </c>
      <c r="AY527" s="217" t="s">
        <v>153</v>
      </c>
    </row>
    <row r="528" spans="2:65" s="1" customFormat="1" ht="22.5" customHeight="1">
      <c r="B528" s="34"/>
      <c r="C528" s="182" t="s">
        <v>702</v>
      </c>
      <c r="D528" s="182" t="s">
        <v>155</v>
      </c>
      <c r="E528" s="183" t="s">
        <v>703</v>
      </c>
      <c r="F528" s="184" t="s">
        <v>704</v>
      </c>
      <c r="G528" s="185" t="s">
        <v>224</v>
      </c>
      <c r="H528" s="186">
        <v>0.36</v>
      </c>
      <c r="I528" s="187"/>
      <c r="J528" s="188">
        <f>ROUND(I528*H528,2)</f>
        <v>0</v>
      </c>
      <c r="K528" s="184" t="s">
        <v>159</v>
      </c>
      <c r="L528" s="54"/>
      <c r="M528" s="189" t="s">
        <v>19</v>
      </c>
      <c r="N528" s="190" t="s">
        <v>42</v>
      </c>
      <c r="O528" s="35"/>
      <c r="P528" s="191">
        <f>O528*H528</f>
        <v>0</v>
      </c>
      <c r="Q528" s="191">
        <v>0</v>
      </c>
      <c r="R528" s="191">
        <f>Q528*H528</f>
        <v>0</v>
      </c>
      <c r="S528" s="191">
        <v>0.065</v>
      </c>
      <c r="T528" s="192">
        <f>S528*H528</f>
        <v>0.0234</v>
      </c>
      <c r="AR528" s="17" t="s">
        <v>160</v>
      </c>
      <c r="AT528" s="17" t="s">
        <v>155</v>
      </c>
      <c r="AU528" s="17" t="s">
        <v>80</v>
      </c>
      <c r="AY528" s="17" t="s">
        <v>153</v>
      </c>
      <c r="BE528" s="193">
        <f>IF(N528="základní",J528,0)</f>
        <v>0</v>
      </c>
      <c r="BF528" s="193">
        <f>IF(N528="snížená",J528,0)</f>
        <v>0</v>
      </c>
      <c r="BG528" s="193">
        <f>IF(N528="zákl. přenesená",J528,0)</f>
        <v>0</v>
      </c>
      <c r="BH528" s="193">
        <f>IF(N528="sníž. přenesená",J528,0)</f>
        <v>0</v>
      </c>
      <c r="BI528" s="193">
        <f>IF(N528="nulová",J528,0)</f>
        <v>0</v>
      </c>
      <c r="BJ528" s="17" t="s">
        <v>78</v>
      </c>
      <c r="BK528" s="193">
        <f>ROUND(I528*H528,2)</f>
        <v>0</v>
      </c>
      <c r="BL528" s="17" t="s">
        <v>160</v>
      </c>
      <c r="BM528" s="17" t="s">
        <v>702</v>
      </c>
    </row>
    <row r="529" spans="2:51" s="11" customFormat="1" ht="13.5">
      <c r="B529" s="194"/>
      <c r="C529" s="195"/>
      <c r="D529" s="196" t="s">
        <v>161</v>
      </c>
      <c r="E529" s="197" t="s">
        <v>19</v>
      </c>
      <c r="F529" s="198" t="s">
        <v>705</v>
      </c>
      <c r="G529" s="195"/>
      <c r="H529" s="199">
        <v>0.36</v>
      </c>
      <c r="I529" s="200"/>
      <c r="J529" s="195"/>
      <c r="K529" s="195"/>
      <c r="L529" s="201"/>
      <c r="M529" s="202"/>
      <c r="N529" s="203"/>
      <c r="O529" s="203"/>
      <c r="P529" s="203"/>
      <c r="Q529" s="203"/>
      <c r="R529" s="203"/>
      <c r="S529" s="203"/>
      <c r="T529" s="204"/>
      <c r="AT529" s="205" t="s">
        <v>161</v>
      </c>
      <c r="AU529" s="205" t="s">
        <v>80</v>
      </c>
      <c r="AV529" s="11" t="s">
        <v>80</v>
      </c>
      <c r="AW529" s="11" t="s">
        <v>34</v>
      </c>
      <c r="AX529" s="11" t="s">
        <v>71</v>
      </c>
      <c r="AY529" s="205" t="s">
        <v>153</v>
      </c>
    </row>
    <row r="530" spans="2:51" s="12" customFormat="1" ht="13.5">
      <c r="B530" s="206"/>
      <c r="C530" s="207"/>
      <c r="D530" s="208" t="s">
        <v>161</v>
      </c>
      <c r="E530" s="209" t="s">
        <v>19</v>
      </c>
      <c r="F530" s="210" t="s">
        <v>163</v>
      </c>
      <c r="G530" s="207"/>
      <c r="H530" s="211">
        <v>0.36</v>
      </c>
      <c r="I530" s="212"/>
      <c r="J530" s="207"/>
      <c r="K530" s="207"/>
      <c r="L530" s="213"/>
      <c r="M530" s="214"/>
      <c r="N530" s="215"/>
      <c r="O530" s="215"/>
      <c r="P530" s="215"/>
      <c r="Q530" s="215"/>
      <c r="R530" s="215"/>
      <c r="S530" s="215"/>
      <c r="T530" s="216"/>
      <c r="AT530" s="217" t="s">
        <v>161</v>
      </c>
      <c r="AU530" s="217" t="s">
        <v>80</v>
      </c>
      <c r="AV530" s="12" t="s">
        <v>160</v>
      </c>
      <c r="AW530" s="12" t="s">
        <v>34</v>
      </c>
      <c r="AX530" s="12" t="s">
        <v>78</v>
      </c>
      <c r="AY530" s="217" t="s">
        <v>153</v>
      </c>
    </row>
    <row r="531" spans="2:65" s="1" customFormat="1" ht="22.5" customHeight="1">
      <c r="B531" s="34"/>
      <c r="C531" s="182" t="s">
        <v>706</v>
      </c>
      <c r="D531" s="182" t="s">
        <v>155</v>
      </c>
      <c r="E531" s="183" t="s">
        <v>707</v>
      </c>
      <c r="F531" s="184" t="s">
        <v>708</v>
      </c>
      <c r="G531" s="185" t="s">
        <v>224</v>
      </c>
      <c r="H531" s="186">
        <v>16.745</v>
      </c>
      <c r="I531" s="187"/>
      <c r="J531" s="188">
        <f>ROUND(I531*H531,2)</f>
        <v>0</v>
      </c>
      <c r="K531" s="184" t="s">
        <v>159</v>
      </c>
      <c r="L531" s="54"/>
      <c r="M531" s="189" t="s">
        <v>19</v>
      </c>
      <c r="N531" s="190" t="s">
        <v>42</v>
      </c>
      <c r="O531" s="35"/>
      <c r="P531" s="191">
        <f>O531*H531</f>
        <v>0</v>
      </c>
      <c r="Q531" s="191">
        <v>0</v>
      </c>
      <c r="R531" s="191">
        <f>Q531*H531</f>
        <v>0</v>
      </c>
      <c r="S531" s="191">
        <v>0.076</v>
      </c>
      <c r="T531" s="192">
        <f>S531*H531</f>
        <v>1.27262</v>
      </c>
      <c r="AR531" s="17" t="s">
        <v>160</v>
      </c>
      <c r="AT531" s="17" t="s">
        <v>155</v>
      </c>
      <c r="AU531" s="17" t="s">
        <v>80</v>
      </c>
      <c r="AY531" s="17" t="s">
        <v>153</v>
      </c>
      <c r="BE531" s="193">
        <f>IF(N531="základní",J531,0)</f>
        <v>0</v>
      </c>
      <c r="BF531" s="193">
        <f>IF(N531="snížená",J531,0)</f>
        <v>0</v>
      </c>
      <c r="BG531" s="193">
        <f>IF(N531="zákl. přenesená",J531,0)</f>
        <v>0</v>
      </c>
      <c r="BH531" s="193">
        <f>IF(N531="sníž. přenesená",J531,0)</f>
        <v>0</v>
      </c>
      <c r="BI531" s="193">
        <f>IF(N531="nulová",J531,0)</f>
        <v>0</v>
      </c>
      <c r="BJ531" s="17" t="s">
        <v>78</v>
      </c>
      <c r="BK531" s="193">
        <f>ROUND(I531*H531,2)</f>
        <v>0</v>
      </c>
      <c r="BL531" s="17" t="s">
        <v>160</v>
      </c>
      <c r="BM531" s="17" t="s">
        <v>706</v>
      </c>
    </row>
    <row r="532" spans="2:51" s="13" customFormat="1" ht="13.5">
      <c r="B532" s="218"/>
      <c r="C532" s="219"/>
      <c r="D532" s="196" t="s">
        <v>161</v>
      </c>
      <c r="E532" s="220" t="s">
        <v>19</v>
      </c>
      <c r="F532" s="221" t="s">
        <v>220</v>
      </c>
      <c r="G532" s="219"/>
      <c r="H532" s="222" t="s">
        <v>19</v>
      </c>
      <c r="I532" s="223"/>
      <c r="J532" s="219"/>
      <c r="K532" s="219"/>
      <c r="L532" s="224"/>
      <c r="M532" s="225"/>
      <c r="N532" s="226"/>
      <c r="O532" s="226"/>
      <c r="P532" s="226"/>
      <c r="Q532" s="226"/>
      <c r="R532" s="226"/>
      <c r="S532" s="226"/>
      <c r="T532" s="227"/>
      <c r="AT532" s="228" t="s">
        <v>161</v>
      </c>
      <c r="AU532" s="228" t="s">
        <v>80</v>
      </c>
      <c r="AV532" s="13" t="s">
        <v>78</v>
      </c>
      <c r="AW532" s="13" t="s">
        <v>34</v>
      </c>
      <c r="AX532" s="13" t="s">
        <v>71</v>
      </c>
      <c r="AY532" s="228" t="s">
        <v>153</v>
      </c>
    </row>
    <row r="533" spans="2:51" s="11" customFormat="1" ht="13.5">
      <c r="B533" s="194"/>
      <c r="C533" s="195"/>
      <c r="D533" s="196" t="s">
        <v>161</v>
      </c>
      <c r="E533" s="197" t="s">
        <v>19</v>
      </c>
      <c r="F533" s="198" t="s">
        <v>709</v>
      </c>
      <c r="G533" s="195"/>
      <c r="H533" s="199">
        <v>7.88</v>
      </c>
      <c r="I533" s="200"/>
      <c r="J533" s="195"/>
      <c r="K533" s="195"/>
      <c r="L533" s="201"/>
      <c r="M533" s="202"/>
      <c r="N533" s="203"/>
      <c r="O533" s="203"/>
      <c r="P533" s="203"/>
      <c r="Q533" s="203"/>
      <c r="R533" s="203"/>
      <c r="S533" s="203"/>
      <c r="T533" s="204"/>
      <c r="AT533" s="205" t="s">
        <v>161</v>
      </c>
      <c r="AU533" s="205" t="s">
        <v>80</v>
      </c>
      <c r="AV533" s="11" t="s">
        <v>80</v>
      </c>
      <c r="AW533" s="11" t="s">
        <v>34</v>
      </c>
      <c r="AX533" s="11" t="s">
        <v>71</v>
      </c>
      <c r="AY533" s="205" t="s">
        <v>153</v>
      </c>
    </row>
    <row r="534" spans="2:51" s="11" customFormat="1" ht="13.5">
      <c r="B534" s="194"/>
      <c r="C534" s="195"/>
      <c r="D534" s="196" t="s">
        <v>161</v>
      </c>
      <c r="E534" s="197" t="s">
        <v>19</v>
      </c>
      <c r="F534" s="198" t="s">
        <v>710</v>
      </c>
      <c r="G534" s="195"/>
      <c r="H534" s="199">
        <v>2.364</v>
      </c>
      <c r="I534" s="200"/>
      <c r="J534" s="195"/>
      <c r="K534" s="195"/>
      <c r="L534" s="201"/>
      <c r="M534" s="202"/>
      <c r="N534" s="203"/>
      <c r="O534" s="203"/>
      <c r="P534" s="203"/>
      <c r="Q534" s="203"/>
      <c r="R534" s="203"/>
      <c r="S534" s="203"/>
      <c r="T534" s="204"/>
      <c r="AT534" s="205" t="s">
        <v>161</v>
      </c>
      <c r="AU534" s="205" t="s">
        <v>80</v>
      </c>
      <c r="AV534" s="11" t="s">
        <v>80</v>
      </c>
      <c r="AW534" s="11" t="s">
        <v>34</v>
      </c>
      <c r="AX534" s="11" t="s">
        <v>71</v>
      </c>
      <c r="AY534" s="205" t="s">
        <v>153</v>
      </c>
    </row>
    <row r="535" spans="2:51" s="11" customFormat="1" ht="13.5">
      <c r="B535" s="194"/>
      <c r="C535" s="195"/>
      <c r="D535" s="196" t="s">
        <v>161</v>
      </c>
      <c r="E535" s="197" t="s">
        <v>19</v>
      </c>
      <c r="F535" s="198" t="s">
        <v>711</v>
      </c>
      <c r="G535" s="195"/>
      <c r="H535" s="199">
        <v>1.773</v>
      </c>
      <c r="I535" s="200"/>
      <c r="J535" s="195"/>
      <c r="K535" s="195"/>
      <c r="L535" s="201"/>
      <c r="M535" s="202"/>
      <c r="N535" s="203"/>
      <c r="O535" s="203"/>
      <c r="P535" s="203"/>
      <c r="Q535" s="203"/>
      <c r="R535" s="203"/>
      <c r="S535" s="203"/>
      <c r="T535" s="204"/>
      <c r="AT535" s="205" t="s">
        <v>161</v>
      </c>
      <c r="AU535" s="205" t="s">
        <v>80</v>
      </c>
      <c r="AV535" s="11" t="s">
        <v>80</v>
      </c>
      <c r="AW535" s="11" t="s">
        <v>34</v>
      </c>
      <c r="AX535" s="11" t="s">
        <v>71</v>
      </c>
      <c r="AY535" s="205" t="s">
        <v>153</v>
      </c>
    </row>
    <row r="536" spans="2:51" s="13" customFormat="1" ht="13.5">
      <c r="B536" s="218"/>
      <c r="C536" s="219"/>
      <c r="D536" s="196" t="s">
        <v>161</v>
      </c>
      <c r="E536" s="220" t="s">
        <v>19</v>
      </c>
      <c r="F536" s="221" t="s">
        <v>236</v>
      </c>
      <c r="G536" s="219"/>
      <c r="H536" s="222" t="s">
        <v>19</v>
      </c>
      <c r="I536" s="223"/>
      <c r="J536" s="219"/>
      <c r="K536" s="219"/>
      <c r="L536" s="224"/>
      <c r="M536" s="225"/>
      <c r="N536" s="226"/>
      <c r="O536" s="226"/>
      <c r="P536" s="226"/>
      <c r="Q536" s="226"/>
      <c r="R536" s="226"/>
      <c r="S536" s="226"/>
      <c r="T536" s="227"/>
      <c r="AT536" s="228" t="s">
        <v>161</v>
      </c>
      <c r="AU536" s="228" t="s">
        <v>80</v>
      </c>
      <c r="AV536" s="13" t="s">
        <v>78</v>
      </c>
      <c r="AW536" s="13" t="s">
        <v>34</v>
      </c>
      <c r="AX536" s="13" t="s">
        <v>71</v>
      </c>
      <c r="AY536" s="228" t="s">
        <v>153</v>
      </c>
    </row>
    <row r="537" spans="2:51" s="11" customFormat="1" ht="13.5">
      <c r="B537" s="194"/>
      <c r="C537" s="195"/>
      <c r="D537" s="196" t="s">
        <v>161</v>
      </c>
      <c r="E537" s="197" t="s">
        <v>19</v>
      </c>
      <c r="F537" s="198" t="s">
        <v>710</v>
      </c>
      <c r="G537" s="195"/>
      <c r="H537" s="199">
        <v>2.364</v>
      </c>
      <c r="I537" s="200"/>
      <c r="J537" s="195"/>
      <c r="K537" s="195"/>
      <c r="L537" s="201"/>
      <c r="M537" s="202"/>
      <c r="N537" s="203"/>
      <c r="O537" s="203"/>
      <c r="P537" s="203"/>
      <c r="Q537" s="203"/>
      <c r="R537" s="203"/>
      <c r="S537" s="203"/>
      <c r="T537" s="204"/>
      <c r="AT537" s="205" t="s">
        <v>161</v>
      </c>
      <c r="AU537" s="205" t="s">
        <v>80</v>
      </c>
      <c r="AV537" s="11" t="s">
        <v>80</v>
      </c>
      <c r="AW537" s="11" t="s">
        <v>34</v>
      </c>
      <c r="AX537" s="11" t="s">
        <v>71</v>
      </c>
      <c r="AY537" s="205" t="s">
        <v>153</v>
      </c>
    </row>
    <row r="538" spans="2:51" s="13" customFormat="1" ht="13.5">
      <c r="B538" s="218"/>
      <c r="C538" s="219"/>
      <c r="D538" s="196" t="s">
        <v>161</v>
      </c>
      <c r="E538" s="220" t="s">
        <v>19</v>
      </c>
      <c r="F538" s="221" t="s">
        <v>240</v>
      </c>
      <c r="G538" s="219"/>
      <c r="H538" s="222" t="s">
        <v>19</v>
      </c>
      <c r="I538" s="223"/>
      <c r="J538" s="219"/>
      <c r="K538" s="219"/>
      <c r="L538" s="224"/>
      <c r="M538" s="225"/>
      <c r="N538" s="226"/>
      <c r="O538" s="226"/>
      <c r="P538" s="226"/>
      <c r="Q538" s="226"/>
      <c r="R538" s="226"/>
      <c r="S538" s="226"/>
      <c r="T538" s="227"/>
      <c r="AT538" s="228" t="s">
        <v>161</v>
      </c>
      <c r="AU538" s="228" t="s">
        <v>80</v>
      </c>
      <c r="AV538" s="13" t="s">
        <v>78</v>
      </c>
      <c r="AW538" s="13" t="s">
        <v>34</v>
      </c>
      <c r="AX538" s="13" t="s">
        <v>71</v>
      </c>
      <c r="AY538" s="228" t="s">
        <v>153</v>
      </c>
    </row>
    <row r="539" spans="2:51" s="11" customFormat="1" ht="13.5">
      <c r="B539" s="194"/>
      <c r="C539" s="195"/>
      <c r="D539" s="196" t="s">
        <v>161</v>
      </c>
      <c r="E539" s="197" t="s">
        <v>19</v>
      </c>
      <c r="F539" s="198" t="s">
        <v>710</v>
      </c>
      <c r="G539" s="195"/>
      <c r="H539" s="199">
        <v>2.364</v>
      </c>
      <c r="I539" s="200"/>
      <c r="J539" s="195"/>
      <c r="K539" s="195"/>
      <c r="L539" s="201"/>
      <c r="M539" s="202"/>
      <c r="N539" s="203"/>
      <c r="O539" s="203"/>
      <c r="P539" s="203"/>
      <c r="Q539" s="203"/>
      <c r="R539" s="203"/>
      <c r="S539" s="203"/>
      <c r="T539" s="204"/>
      <c r="AT539" s="205" t="s">
        <v>161</v>
      </c>
      <c r="AU539" s="205" t="s">
        <v>80</v>
      </c>
      <c r="AV539" s="11" t="s">
        <v>80</v>
      </c>
      <c r="AW539" s="11" t="s">
        <v>34</v>
      </c>
      <c r="AX539" s="11" t="s">
        <v>71</v>
      </c>
      <c r="AY539" s="205" t="s">
        <v>153</v>
      </c>
    </row>
    <row r="540" spans="2:51" s="12" customFormat="1" ht="13.5">
      <c r="B540" s="206"/>
      <c r="C540" s="207"/>
      <c r="D540" s="208" t="s">
        <v>161</v>
      </c>
      <c r="E540" s="209" t="s">
        <v>19</v>
      </c>
      <c r="F540" s="210" t="s">
        <v>163</v>
      </c>
      <c r="G540" s="207"/>
      <c r="H540" s="211">
        <v>16.745</v>
      </c>
      <c r="I540" s="212"/>
      <c r="J540" s="207"/>
      <c r="K540" s="207"/>
      <c r="L540" s="213"/>
      <c r="M540" s="214"/>
      <c r="N540" s="215"/>
      <c r="O540" s="215"/>
      <c r="P540" s="215"/>
      <c r="Q540" s="215"/>
      <c r="R540" s="215"/>
      <c r="S540" s="215"/>
      <c r="T540" s="216"/>
      <c r="AT540" s="217" t="s">
        <v>161</v>
      </c>
      <c r="AU540" s="217" t="s">
        <v>80</v>
      </c>
      <c r="AV540" s="12" t="s">
        <v>160</v>
      </c>
      <c r="AW540" s="12" t="s">
        <v>34</v>
      </c>
      <c r="AX540" s="12" t="s">
        <v>78</v>
      </c>
      <c r="AY540" s="217" t="s">
        <v>153</v>
      </c>
    </row>
    <row r="541" spans="2:65" s="1" customFormat="1" ht="22.5" customHeight="1">
      <c r="B541" s="34"/>
      <c r="C541" s="182" t="s">
        <v>712</v>
      </c>
      <c r="D541" s="182" t="s">
        <v>155</v>
      </c>
      <c r="E541" s="183" t="s">
        <v>713</v>
      </c>
      <c r="F541" s="184" t="s">
        <v>714</v>
      </c>
      <c r="G541" s="185" t="s">
        <v>207</v>
      </c>
      <c r="H541" s="186">
        <v>10</v>
      </c>
      <c r="I541" s="187"/>
      <c r="J541" s="188">
        <f>ROUND(I541*H541,2)</f>
        <v>0</v>
      </c>
      <c r="K541" s="184" t="s">
        <v>159</v>
      </c>
      <c r="L541" s="54"/>
      <c r="M541" s="189" t="s">
        <v>19</v>
      </c>
      <c r="N541" s="190" t="s">
        <v>42</v>
      </c>
      <c r="O541" s="35"/>
      <c r="P541" s="191">
        <f>O541*H541</f>
        <v>0</v>
      </c>
      <c r="Q541" s="191">
        <v>0</v>
      </c>
      <c r="R541" s="191">
        <f>Q541*H541</f>
        <v>0</v>
      </c>
      <c r="S541" s="191">
        <v>0.004</v>
      </c>
      <c r="T541" s="192">
        <f>S541*H541</f>
        <v>0.04</v>
      </c>
      <c r="AR541" s="17" t="s">
        <v>160</v>
      </c>
      <c r="AT541" s="17" t="s">
        <v>155</v>
      </c>
      <c r="AU541" s="17" t="s">
        <v>80</v>
      </c>
      <c r="AY541" s="17" t="s">
        <v>153</v>
      </c>
      <c r="BE541" s="193">
        <f>IF(N541="základní",J541,0)</f>
        <v>0</v>
      </c>
      <c r="BF541" s="193">
        <f>IF(N541="snížená",J541,0)</f>
        <v>0</v>
      </c>
      <c r="BG541" s="193">
        <f>IF(N541="zákl. přenesená",J541,0)</f>
        <v>0</v>
      </c>
      <c r="BH541" s="193">
        <f>IF(N541="sníž. přenesená",J541,0)</f>
        <v>0</v>
      </c>
      <c r="BI541" s="193">
        <f>IF(N541="nulová",J541,0)</f>
        <v>0</v>
      </c>
      <c r="BJ541" s="17" t="s">
        <v>78</v>
      </c>
      <c r="BK541" s="193">
        <f>ROUND(I541*H541,2)</f>
        <v>0</v>
      </c>
      <c r="BL541" s="17" t="s">
        <v>160</v>
      </c>
      <c r="BM541" s="17" t="s">
        <v>712</v>
      </c>
    </row>
    <row r="542" spans="2:65" s="1" customFormat="1" ht="22.5" customHeight="1">
      <c r="B542" s="34"/>
      <c r="C542" s="182" t="s">
        <v>715</v>
      </c>
      <c r="D542" s="182" t="s">
        <v>155</v>
      </c>
      <c r="E542" s="183" t="s">
        <v>716</v>
      </c>
      <c r="F542" s="184" t="s">
        <v>717</v>
      </c>
      <c r="G542" s="185" t="s">
        <v>207</v>
      </c>
      <c r="H542" s="186">
        <v>8</v>
      </c>
      <c r="I542" s="187"/>
      <c r="J542" s="188">
        <f>ROUND(I542*H542,2)</f>
        <v>0</v>
      </c>
      <c r="K542" s="184" t="s">
        <v>159</v>
      </c>
      <c r="L542" s="54"/>
      <c r="M542" s="189" t="s">
        <v>19</v>
      </c>
      <c r="N542" s="190" t="s">
        <v>42</v>
      </c>
      <c r="O542" s="35"/>
      <c r="P542" s="191">
        <f>O542*H542</f>
        <v>0</v>
      </c>
      <c r="Q542" s="191">
        <v>0</v>
      </c>
      <c r="R542" s="191">
        <f>Q542*H542</f>
        <v>0</v>
      </c>
      <c r="S542" s="191">
        <v>0.008</v>
      </c>
      <c r="T542" s="192">
        <f>S542*H542</f>
        <v>0.064</v>
      </c>
      <c r="AR542" s="17" t="s">
        <v>160</v>
      </c>
      <c r="AT542" s="17" t="s">
        <v>155</v>
      </c>
      <c r="AU542" s="17" t="s">
        <v>80</v>
      </c>
      <c r="AY542" s="17" t="s">
        <v>153</v>
      </c>
      <c r="BE542" s="193">
        <f>IF(N542="základní",J542,0)</f>
        <v>0</v>
      </c>
      <c r="BF542" s="193">
        <f>IF(N542="snížená",J542,0)</f>
        <v>0</v>
      </c>
      <c r="BG542" s="193">
        <f>IF(N542="zákl. přenesená",J542,0)</f>
        <v>0</v>
      </c>
      <c r="BH542" s="193">
        <f>IF(N542="sníž. přenesená",J542,0)</f>
        <v>0</v>
      </c>
      <c r="BI542" s="193">
        <f>IF(N542="nulová",J542,0)</f>
        <v>0</v>
      </c>
      <c r="BJ542" s="17" t="s">
        <v>78</v>
      </c>
      <c r="BK542" s="193">
        <f>ROUND(I542*H542,2)</f>
        <v>0</v>
      </c>
      <c r="BL542" s="17" t="s">
        <v>160</v>
      </c>
      <c r="BM542" s="17" t="s">
        <v>715</v>
      </c>
    </row>
    <row r="543" spans="2:65" s="1" customFormat="1" ht="22.5" customHeight="1">
      <c r="B543" s="34"/>
      <c r="C543" s="182" t="s">
        <v>718</v>
      </c>
      <c r="D543" s="182" t="s">
        <v>155</v>
      </c>
      <c r="E543" s="183" t="s">
        <v>719</v>
      </c>
      <c r="F543" s="184" t="s">
        <v>720</v>
      </c>
      <c r="G543" s="185" t="s">
        <v>207</v>
      </c>
      <c r="H543" s="186">
        <v>12</v>
      </c>
      <c r="I543" s="187"/>
      <c r="J543" s="188">
        <f>ROUND(I543*H543,2)</f>
        <v>0</v>
      </c>
      <c r="K543" s="184" t="s">
        <v>159</v>
      </c>
      <c r="L543" s="54"/>
      <c r="M543" s="189" t="s">
        <v>19</v>
      </c>
      <c r="N543" s="190" t="s">
        <v>42</v>
      </c>
      <c r="O543" s="35"/>
      <c r="P543" s="191">
        <f>O543*H543</f>
        <v>0</v>
      </c>
      <c r="Q543" s="191">
        <v>0</v>
      </c>
      <c r="R543" s="191">
        <f>Q543*H543</f>
        <v>0</v>
      </c>
      <c r="S543" s="191">
        <v>0.012</v>
      </c>
      <c r="T543" s="192">
        <f>S543*H543</f>
        <v>0.14400000000000002</v>
      </c>
      <c r="AR543" s="17" t="s">
        <v>160</v>
      </c>
      <c r="AT543" s="17" t="s">
        <v>155</v>
      </c>
      <c r="AU543" s="17" t="s">
        <v>80</v>
      </c>
      <c r="AY543" s="17" t="s">
        <v>153</v>
      </c>
      <c r="BE543" s="193">
        <f>IF(N543="základní",J543,0)</f>
        <v>0</v>
      </c>
      <c r="BF543" s="193">
        <f>IF(N543="snížená",J543,0)</f>
        <v>0</v>
      </c>
      <c r="BG543" s="193">
        <f>IF(N543="zákl. přenesená",J543,0)</f>
        <v>0</v>
      </c>
      <c r="BH543" s="193">
        <f>IF(N543="sníž. přenesená",J543,0)</f>
        <v>0</v>
      </c>
      <c r="BI543" s="193">
        <f>IF(N543="nulová",J543,0)</f>
        <v>0</v>
      </c>
      <c r="BJ543" s="17" t="s">
        <v>78</v>
      </c>
      <c r="BK543" s="193">
        <f>ROUND(I543*H543,2)</f>
        <v>0</v>
      </c>
      <c r="BL543" s="17" t="s">
        <v>160</v>
      </c>
      <c r="BM543" s="17" t="s">
        <v>718</v>
      </c>
    </row>
    <row r="544" spans="2:65" s="1" customFormat="1" ht="22.5" customHeight="1">
      <c r="B544" s="34"/>
      <c r="C544" s="182" t="s">
        <v>721</v>
      </c>
      <c r="D544" s="182" t="s">
        <v>155</v>
      </c>
      <c r="E544" s="183" t="s">
        <v>722</v>
      </c>
      <c r="F544" s="184" t="s">
        <v>723</v>
      </c>
      <c r="G544" s="185" t="s">
        <v>224</v>
      </c>
      <c r="H544" s="186">
        <v>3.69</v>
      </c>
      <c r="I544" s="187"/>
      <c r="J544" s="188">
        <f>ROUND(I544*H544,2)</f>
        <v>0</v>
      </c>
      <c r="K544" s="184" t="s">
        <v>159</v>
      </c>
      <c r="L544" s="54"/>
      <c r="M544" s="189" t="s">
        <v>19</v>
      </c>
      <c r="N544" s="190" t="s">
        <v>42</v>
      </c>
      <c r="O544" s="35"/>
      <c r="P544" s="191">
        <f>O544*H544</f>
        <v>0</v>
      </c>
      <c r="Q544" s="191">
        <v>0</v>
      </c>
      <c r="R544" s="191">
        <f>Q544*H544</f>
        <v>0</v>
      </c>
      <c r="S544" s="191">
        <v>0.18</v>
      </c>
      <c r="T544" s="192">
        <f>S544*H544</f>
        <v>0.6642</v>
      </c>
      <c r="AR544" s="17" t="s">
        <v>160</v>
      </c>
      <c r="AT544" s="17" t="s">
        <v>155</v>
      </c>
      <c r="AU544" s="17" t="s">
        <v>80</v>
      </c>
      <c r="AY544" s="17" t="s">
        <v>153</v>
      </c>
      <c r="BE544" s="193">
        <f>IF(N544="základní",J544,0)</f>
        <v>0</v>
      </c>
      <c r="BF544" s="193">
        <f>IF(N544="snížená",J544,0)</f>
        <v>0</v>
      </c>
      <c r="BG544" s="193">
        <f>IF(N544="zákl. přenesená",J544,0)</f>
        <v>0</v>
      </c>
      <c r="BH544" s="193">
        <f>IF(N544="sníž. přenesená",J544,0)</f>
        <v>0</v>
      </c>
      <c r="BI544" s="193">
        <f>IF(N544="nulová",J544,0)</f>
        <v>0</v>
      </c>
      <c r="BJ544" s="17" t="s">
        <v>78</v>
      </c>
      <c r="BK544" s="193">
        <f>ROUND(I544*H544,2)</f>
        <v>0</v>
      </c>
      <c r="BL544" s="17" t="s">
        <v>160</v>
      </c>
      <c r="BM544" s="17" t="s">
        <v>721</v>
      </c>
    </row>
    <row r="545" spans="2:51" s="11" customFormat="1" ht="13.5">
      <c r="B545" s="194"/>
      <c r="C545" s="195"/>
      <c r="D545" s="196" t="s">
        <v>161</v>
      </c>
      <c r="E545" s="197" t="s">
        <v>19</v>
      </c>
      <c r="F545" s="198" t="s">
        <v>724</v>
      </c>
      <c r="G545" s="195"/>
      <c r="H545" s="199">
        <v>3.69</v>
      </c>
      <c r="I545" s="200"/>
      <c r="J545" s="195"/>
      <c r="K545" s="195"/>
      <c r="L545" s="201"/>
      <c r="M545" s="202"/>
      <c r="N545" s="203"/>
      <c r="O545" s="203"/>
      <c r="P545" s="203"/>
      <c r="Q545" s="203"/>
      <c r="R545" s="203"/>
      <c r="S545" s="203"/>
      <c r="T545" s="204"/>
      <c r="AT545" s="205" t="s">
        <v>161</v>
      </c>
      <c r="AU545" s="205" t="s">
        <v>80</v>
      </c>
      <c r="AV545" s="11" t="s">
        <v>80</v>
      </c>
      <c r="AW545" s="11" t="s">
        <v>34</v>
      </c>
      <c r="AX545" s="11" t="s">
        <v>71</v>
      </c>
      <c r="AY545" s="205" t="s">
        <v>153</v>
      </c>
    </row>
    <row r="546" spans="2:51" s="12" customFormat="1" ht="13.5">
      <c r="B546" s="206"/>
      <c r="C546" s="207"/>
      <c r="D546" s="208" t="s">
        <v>161</v>
      </c>
      <c r="E546" s="209" t="s">
        <v>19</v>
      </c>
      <c r="F546" s="210" t="s">
        <v>163</v>
      </c>
      <c r="G546" s="207"/>
      <c r="H546" s="211">
        <v>3.69</v>
      </c>
      <c r="I546" s="212"/>
      <c r="J546" s="207"/>
      <c r="K546" s="207"/>
      <c r="L546" s="213"/>
      <c r="M546" s="214"/>
      <c r="N546" s="215"/>
      <c r="O546" s="215"/>
      <c r="P546" s="215"/>
      <c r="Q546" s="215"/>
      <c r="R546" s="215"/>
      <c r="S546" s="215"/>
      <c r="T546" s="216"/>
      <c r="AT546" s="217" t="s">
        <v>161</v>
      </c>
      <c r="AU546" s="217" t="s">
        <v>80</v>
      </c>
      <c r="AV546" s="12" t="s">
        <v>160</v>
      </c>
      <c r="AW546" s="12" t="s">
        <v>34</v>
      </c>
      <c r="AX546" s="12" t="s">
        <v>78</v>
      </c>
      <c r="AY546" s="217" t="s">
        <v>153</v>
      </c>
    </row>
    <row r="547" spans="2:65" s="1" customFormat="1" ht="22.5" customHeight="1">
      <c r="B547" s="34"/>
      <c r="C547" s="182" t="s">
        <v>725</v>
      </c>
      <c r="D547" s="182" t="s">
        <v>155</v>
      </c>
      <c r="E547" s="183" t="s">
        <v>726</v>
      </c>
      <c r="F547" s="184" t="s">
        <v>727</v>
      </c>
      <c r="G547" s="185" t="s">
        <v>158</v>
      </c>
      <c r="H547" s="186">
        <v>3.581</v>
      </c>
      <c r="I547" s="187"/>
      <c r="J547" s="188">
        <f>ROUND(I547*H547,2)</f>
        <v>0</v>
      </c>
      <c r="K547" s="184" t="s">
        <v>159</v>
      </c>
      <c r="L547" s="54"/>
      <c r="M547" s="189" t="s">
        <v>19</v>
      </c>
      <c r="N547" s="190" t="s">
        <v>42</v>
      </c>
      <c r="O547" s="35"/>
      <c r="P547" s="191">
        <f>O547*H547</f>
        <v>0</v>
      </c>
      <c r="Q547" s="191">
        <v>0</v>
      </c>
      <c r="R547" s="191">
        <f>Q547*H547</f>
        <v>0</v>
      </c>
      <c r="S547" s="191">
        <v>1.8</v>
      </c>
      <c r="T547" s="192">
        <f>S547*H547</f>
        <v>6.4458</v>
      </c>
      <c r="AR547" s="17" t="s">
        <v>160</v>
      </c>
      <c r="AT547" s="17" t="s">
        <v>155</v>
      </c>
      <c r="AU547" s="17" t="s">
        <v>80</v>
      </c>
      <c r="AY547" s="17" t="s">
        <v>153</v>
      </c>
      <c r="BE547" s="193">
        <f>IF(N547="základní",J547,0)</f>
        <v>0</v>
      </c>
      <c r="BF547" s="193">
        <f>IF(N547="snížená",J547,0)</f>
        <v>0</v>
      </c>
      <c r="BG547" s="193">
        <f>IF(N547="zákl. přenesená",J547,0)</f>
        <v>0</v>
      </c>
      <c r="BH547" s="193">
        <f>IF(N547="sníž. přenesená",J547,0)</f>
        <v>0</v>
      </c>
      <c r="BI547" s="193">
        <f>IF(N547="nulová",J547,0)</f>
        <v>0</v>
      </c>
      <c r="BJ547" s="17" t="s">
        <v>78</v>
      </c>
      <c r="BK547" s="193">
        <f>ROUND(I547*H547,2)</f>
        <v>0</v>
      </c>
      <c r="BL547" s="17" t="s">
        <v>160</v>
      </c>
      <c r="BM547" s="17" t="s">
        <v>725</v>
      </c>
    </row>
    <row r="548" spans="2:51" s="13" customFormat="1" ht="13.5">
      <c r="B548" s="218"/>
      <c r="C548" s="219"/>
      <c r="D548" s="196" t="s">
        <v>161</v>
      </c>
      <c r="E548" s="220" t="s">
        <v>19</v>
      </c>
      <c r="F548" s="221" t="s">
        <v>220</v>
      </c>
      <c r="G548" s="219"/>
      <c r="H548" s="222" t="s">
        <v>19</v>
      </c>
      <c r="I548" s="223"/>
      <c r="J548" s="219"/>
      <c r="K548" s="219"/>
      <c r="L548" s="224"/>
      <c r="M548" s="225"/>
      <c r="N548" s="226"/>
      <c r="O548" s="226"/>
      <c r="P548" s="226"/>
      <c r="Q548" s="226"/>
      <c r="R548" s="226"/>
      <c r="S548" s="226"/>
      <c r="T548" s="227"/>
      <c r="AT548" s="228" t="s">
        <v>161</v>
      </c>
      <c r="AU548" s="228" t="s">
        <v>80</v>
      </c>
      <c r="AV548" s="13" t="s">
        <v>78</v>
      </c>
      <c r="AW548" s="13" t="s">
        <v>34</v>
      </c>
      <c r="AX548" s="13" t="s">
        <v>71</v>
      </c>
      <c r="AY548" s="228" t="s">
        <v>153</v>
      </c>
    </row>
    <row r="549" spans="2:51" s="11" customFormat="1" ht="13.5">
      <c r="B549" s="194"/>
      <c r="C549" s="195"/>
      <c r="D549" s="196" t="s">
        <v>161</v>
      </c>
      <c r="E549" s="197" t="s">
        <v>19</v>
      </c>
      <c r="F549" s="198" t="s">
        <v>728</v>
      </c>
      <c r="G549" s="195"/>
      <c r="H549" s="199">
        <v>1.62</v>
      </c>
      <c r="I549" s="200"/>
      <c r="J549" s="195"/>
      <c r="K549" s="195"/>
      <c r="L549" s="201"/>
      <c r="M549" s="202"/>
      <c r="N549" s="203"/>
      <c r="O549" s="203"/>
      <c r="P549" s="203"/>
      <c r="Q549" s="203"/>
      <c r="R549" s="203"/>
      <c r="S549" s="203"/>
      <c r="T549" s="204"/>
      <c r="AT549" s="205" t="s">
        <v>161</v>
      </c>
      <c r="AU549" s="205" t="s">
        <v>80</v>
      </c>
      <c r="AV549" s="11" t="s">
        <v>80</v>
      </c>
      <c r="AW549" s="11" t="s">
        <v>34</v>
      </c>
      <c r="AX549" s="11" t="s">
        <v>71</v>
      </c>
      <c r="AY549" s="205" t="s">
        <v>153</v>
      </c>
    </row>
    <row r="550" spans="2:51" s="13" customFormat="1" ht="13.5">
      <c r="B550" s="218"/>
      <c r="C550" s="219"/>
      <c r="D550" s="196" t="s">
        <v>161</v>
      </c>
      <c r="E550" s="220" t="s">
        <v>19</v>
      </c>
      <c r="F550" s="221" t="s">
        <v>236</v>
      </c>
      <c r="G550" s="219"/>
      <c r="H550" s="222" t="s">
        <v>19</v>
      </c>
      <c r="I550" s="223"/>
      <c r="J550" s="219"/>
      <c r="K550" s="219"/>
      <c r="L550" s="224"/>
      <c r="M550" s="225"/>
      <c r="N550" s="226"/>
      <c r="O550" s="226"/>
      <c r="P550" s="226"/>
      <c r="Q550" s="226"/>
      <c r="R550" s="226"/>
      <c r="S550" s="226"/>
      <c r="T550" s="227"/>
      <c r="AT550" s="228" t="s">
        <v>161</v>
      </c>
      <c r="AU550" s="228" t="s">
        <v>80</v>
      </c>
      <c r="AV550" s="13" t="s">
        <v>78</v>
      </c>
      <c r="AW550" s="13" t="s">
        <v>34</v>
      </c>
      <c r="AX550" s="13" t="s">
        <v>71</v>
      </c>
      <c r="AY550" s="228" t="s">
        <v>153</v>
      </c>
    </row>
    <row r="551" spans="2:51" s="11" customFormat="1" ht="13.5">
      <c r="B551" s="194"/>
      <c r="C551" s="195"/>
      <c r="D551" s="196" t="s">
        <v>161</v>
      </c>
      <c r="E551" s="197" t="s">
        <v>19</v>
      </c>
      <c r="F551" s="198" t="s">
        <v>729</v>
      </c>
      <c r="G551" s="195"/>
      <c r="H551" s="199">
        <v>1.661</v>
      </c>
      <c r="I551" s="200"/>
      <c r="J551" s="195"/>
      <c r="K551" s="195"/>
      <c r="L551" s="201"/>
      <c r="M551" s="202"/>
      <c r="N551" s="203"/>
      <c r="O551" s="203"/>
      <c r="P551" s="203"/>
      <c r="Q551" s="203"/>
      <c r="R551" s="203"/>
      <c r="S551" s="203"/>
      <c r="T551" s="204"/>
      <c r="AT551" s="205" t="s">
        <v>161</v>
      </c>
      <c r="AU551" s="205" t="s">
        <v>80</v>
      </c>
      <c r="AV551" s="11" t="s">
        <v>80</v>
      </c>
      <c r="AW551" s="11" t="s">
        <v>34</v>
      </c>
      <c r="AX551" s="11" t="s">
        <v>71</v>
      </c>
      <c r="AY551" s="205" t="s">
        <v>153</v>
      </c>
    </row>
    <row r="552" spans="2:51" s="11" customFormat="1" ht="13.5">
      <c r="B552" s="194"/>
      <c r="C552" s="195"/>
      <c r="D552" s="196" t="s">
        <v>161</v>
      </c>
      <c r="E552" s="197" t="s">
        <v>19</v>
      </c>
      <c r="F552" s="198" t="s">
        <v>730</v>
      </c>
      <c r="G552" s="195"/>
      <c r="H552" s="199">
        <v>0.3</v>
      </c>
      <c r="I552" s="200"/>
      <c r="J552" s="195"/>
      <c r="K552" s="195"/>
      <c r="L552" s="201"/>
      <c r="M552" s="202"/>
      <c r="N552" s="203"/>
      <c r="O552" s="203"/>
      <c r="P552" s="203"/>
      <c r="Q552" s="203"/>
      <c r="R552" s="203"/>
      <c r="S552" s="203"/>
      <c r="T552" s="204"/>
      <c r="AT552" s="205" t="s">
        <v>161</v>
      </c>
      <c r="AU552" s="205" t="s">
        <v>80</v>
      </c>
      <c r="AV552" s="11" t="s">
        <v>80</v>
      </c>
      <c r="AW552" s="11" t="s">
        <v>34</v>
      </c>
      <c r="AX552" s="11" t="s">
        <v>71</v>
      </c>
      <c r="AY552" s="205" t="s">
        <v>153</v>
      </c>
    </row>
    <row r="553" spans="2:51" s="12" customFormat="1" ht="13.5">
      <c r="B553" s="206"/>
      <c r="C553" s="207"/>
      <c r="D553" s="208" t="s">
        <v>161</v>
      </c>
      <c r="E553" s="209" t="s">
        <v>19</v>
      </c>
      <c r="F553" s="210" t="s">
        <v>163</v>
      </c>
      <c r="G553" s="207"/>
      <c r="H553" s="211">
        <v>3.581</v>
      </c>
      <c r="I553" s="212"/>
      <c r="J553" s="207"/>
      <c r="K553" s="207"/>
      <c r="L553" s="213"/>
      <c r="M553" s="214"/>
      <c r="N553" s="215"/>
      <c r="O553" s="215"/>
      <c r="P553" s="215"/>
      <c r="Q553" s="215"/>
      <c r="R553" s="215"/>
      <c r="S553" s="215"/>
      <c r="T553" s="216"/>
      <c r="AT553" s="217" t="s">
        <v>161</v>
      </c>
      <c r="AU553" s="217" t="s">
        <v>80</v>
      </c>
      <c r="AV553" s="12" t="s">
        <v>160</v>
      </c>
      <c r="AW553" s="12" t="s">
        <v>34</v>
      </c>
      <c r="AX553" s="12" t="s">
        <v>78</v>
      </c>
      <c r="AY553" s="217" t="s">
        <v>153</v>
      </c>
    </row>
    <row r="554" spans="2:65" s="1" customFormat="1" ht="22.5" customHeight="1">
      <c r="B554" s="34"/>
      <c r="C554" s="182" t="s">
        <v>731</v>
      </c>
      <c r="D554" s="182" t="s">
        <v>155</v>
      </c>
      <c r="E554" s="183" t="s">
        <v>732</v>
      </c>
      <c r="F554" s="184" t="s">
        <v>733</v>
      </c>
      <c r="G554" s="185" t="s">
        <v>207</v>
      </c>
      <c r="H554" s="186">
        <v>2</v>
      </c>
      <c r="I554" s="187"/>
      <c r="J554" s="188">
        <f>ROUND(I554*H554,2)</f>
        <v>0</v>
      </c>
      <c r="K554" s="184" t="s">
        <v>159</v>
      </c>
      <c r="L554" s="54"/>
      <c r="M554" s="189" t="s">
        <v>19</v>
      </c>
      <c r="N554" s="190" t="s">
        <v>42</v>
      </c>
      <c r="O554" s="35"/>
      <c r="P554" s="191">
        <f>O554*H554</f>
        <v>0</v>
      </c>
      <c r="Q554" s="191">
        <v>0</v>
      </c>
      <c r="R554" s="191">
        <f>Q554*H554</f>
        <v>0</v>
      </c>
      <c r="S554" s="191">
        <v>0.33</v>
      </c>
      <c r="T554" s="192">
        <f>S554*H554</f>
        <v>0.66</v>
      </c>
      <c r="AR554" s="17" t="s">
        <v>160</v>
      </c>
      <c r="AT554" s="17" t="s">
        <v>155</v>
      </c>
      <c r="AU554" s="17" t="s">
        <v>80</v>
      </c>
      <c r="AY554" s="17" t="s">
        <v>153</v>
      </c>
      <c r="BE554" s="193">
        <f>IF(N554="základní",J554,0)</f>
        <v>0</v>
      </c>
      <c r="BF554" s="193">
        <f>IF(N554="snížená",J554,0)</f>
        <v>0</v>
      </c>
      <c r="BG554" s="193">
        <f>IF(N554="zákl. přenesená",J554,0)</f>
        <v>0</v>
      </c>
      <c r="BH554" s="193">
        <f>IF(N554="sníž. přenesená",J554,0)</f>
        <v>0</v>
      </c>
      <c r="BI554" s="193">
        <f>IF(N554="nulová",J554,0)</f>
        <v>0</v>
      </c>
      <c r="BJ554" s="17" t="s">
        <v>78</v>
      </c>
      <c r="BK554" s="193">
        <f>ROUND(I554*H554,2)</f>
        <v>0</v>
      </c>
      <c r="BL554" s="17" t="s">
        <v>160</v>
      </c>
      <c r="BM554" s="17" t="s">
        <v>731</v>
      </c>
    </row>
    <row r="555" spans="2:65" s="1" customFormat="1" ht="22.5" customHeight="1">
      <c r="B555" s="34"/>
      <c r="C555" s="182" t="s">
        <v>734</v>
      </c>
      <c r="D555" s="182" t="s">
        <v>155</v>
      </c>
      <c r="E555" s="183" t="s">
        <v>735</v>
      </c>
      <c r="F555" s="184" t="s">
        <v>736</v>
      </c>
      <c r="G555" s="185" t="s">
        <v>207</v>
      </c>
      <c r="H555" s="186">
        <v>16</v>
      </c>
      <c r="I555" s="187"/>
      <c r="J555" s="188">
        <f>ROUND(I555*H555,2)</f>
        <v>0</v>
      </c>
      <c r="K555" s="184" t="s">
        <v>159</v>
      </c>
      <c r="L555" s="54"/>
      <c r="M555" s="189" t="s">
        <v>19</v>
      </c>
      <c r="N555" s="190" t="s">
        <v>42</v>
      </c>
      <c r="O555" s="35"/>
      <c r="P555" s="191">
        <f>O555*H555</f>
        <v>0</v>
      </c>
      <c r="Q555" s="191">
        <v>0</v>
      </c>
      <c r="R555" s="191">
        <f>Q555*H555</f>
        <v>0</v>
      </c>
      <c r="S555" s="191">
        <v>0.015</v>
      </c>
      <c r="T555" s="192">
        <f>S555*H555</f>
        <v>0.24</v>
      </c>
      <c r="AR555" s="17" t="s">
        <v>160</v>
      </c>
      <c r="AT555" s="17" t="s">
        <v>155</v>
      </c>
      <c r="AU555" s="17" t="s">
        <v>80</v>
      </c>
      <c r="AY555" s="17" t="s">
        <v>153</v>
      </c>
      <c r="BE555" s="193">
        <f>IF(N555="základní",J555,0)</f>
        <v>0</v>
      </c>
      <c r="BF555" s="193">
        <f>IF(N555="snížená",J555,0)</f>
        <v>0</v>
      </c>
      <c r="BG555" s="193">
        <f>IF(N555="zákl. přenesená",J555,0)</f>
        <v>0</v>
      </c>
      <c r="BH555" s="193">
        <f>IF(N555="sníž. přenesená",J555,0)</f>
        <v>0</v>
      </c>
      <c r="BI555" s="193">
        <f>IF(N555="nulová",J555,0)</f>
        <v>0</v>
      </c>
      <c r="BJ555" s="17" t="s">
        <v>78</v>
      </c>
      <c r="BK555" s="193">
        <f>ROUND(I555*H555,2)</f>
        <v>0</v>
      </c>
      <c r="BL555" s="17" t="s">
        <v>160</v>
      </c>
      <c r="BM555" s="17" t="s">
        <v>734</v>
      </c>
    </row>
    <row r="556" spans="2:51" s="13" customFormat="1" ht="13.5">
      <c r="B556" s="218"/>
      <c r="C556" s="219"/>
      <c r="D556" s="196" t="s">
        <v>161</v>
      </c>
      <c r="E556" s="220" t="s">
        <v>19</v>
      </c>
      <c r="F556" s="221" t="s">
        <v>220</v>
      </c>
      <c r="G556" s="219"/>
      <c r="H556" s="222" t="s">
        <v>19</v>
      </c>
      <c r="I556" s="223"/>
      <c r="J556" s="219"/>
      <c r="K556" s="219"/>
      <c r="L556" s="224"/>
      <c r="M556" s="225"/>
      <c r="N556" s="226"/>
      <c r="O556" s="226"/>
      <c r="P556" s="226"/>
      <c r="Q556" s="226"/>
      <c r="R556" s="226"/>
      <c r="S556" s="226"/>
      <c r="T556" s="227"/>
      <c r="AT556" s="228" t="s">
        <v>161</v>
      </c>
      <c r="AU556" s="228" t="s">
        <v>80</v>
      </c>
      <c r="AV556" s="13" t="s">
        <v>78</v>
      </c>
      <c r="AW556" s="13" t="s">
        <v>34</v>
      </c>
      <c r="AX556" s="13" t="s">
        <v>71</v>
      </c>
      <c r="AY556" s="228" t="s">
        <v>153</v>
      </c>
    </row>
    <row r="557" spans="2:51" s="11" customFormat="1" ht="13.5">
      <c r="B557" s="194"/>
      <c r="C557" s="195"/>
      <c r="D557" s="196" t="s">
        <v>161</v>
      </c>
      <c r="E557" s="197" t="s">
        <v>19</v>
      </c>
      <c r="F557" s="198" t="s">
        <v>78</v>
      </c>
      <c r="G557" s="195"/>
      <c r="H557" s="199">
        <v>1</v>
      </c>
      <c r="I557" s="200"/>
      <c r="J557" s="195"/>
      <c r="K557" s="195"/>
      <c r="L557" s="201"/>
      <c r="M557" s="202"/>
      <c r="N557" s="203"/>
      <c r="O557" s="203"/>
      <c r="P557" s="203"/>
      <c r="Q557" s="203"/>
      <c r="R557" s="203"/>
      <c r="S557" s="203"/>
      <c r="T557" s="204"/>
      <c r="AT557" s="205" t="s">
        <v>161</v>
      </c>
      <c r="AU557" s="205" t="s">
        <v>80</v>
      </c>
      <c r="AV557" s="11" t="s">
        <v>80</v>
      </c>
      <c r="AW557" s="11" t="s">
        <v>34</v>
      </c>
      <c r="AX557" s="11" t="s">
        <v>71</v>
      </c>
      <c r="AY557" s="205" t="s">
        <v>153</v>
      </c>
    </row>
    <row r="558" spans="2:51" s="13" customFormat="1" ht="13.5">
      <c r="B558" s="218"/>
      <c r="C558" s="219"/>
      <c r="D558" s="196" t="s">
        <v>161</v>
      </c>
      <c r="E558" s="220" t="s">
        <v>19</v>
      </c>
      <c r="F558" s="221" t="s">
        <v>737</v>
      </c>
      <c r="G558" s="219"/>
      <c r="H558" s="222" t="s">
        <v>19</v>
      </c>
      <c r="I558" s="223"/>
      <c r="J558" s="219"/>
      <c r="K558" s="219"/>
      <c r="L558" s="224"/>
      <c r="M558" s="225"/>
      <c r="N558" s="226"/>
      <c r="O558" s="226"/>
      <c r="P558" s="226"/>
      <c r="Q558" s="226"/>
      <c r="R558" s="226"/>
      <c r="S558" s="226"/>
      <c r="T558" s="227"/>
      <c r="AT558" s="228" t="s">
        <v>161</v>
      </c>
      <c r="AU558" s="228" t="s">
        <v>80</v>
      </c>
      <c r="AV558" s="13" t="s">
        <v>78</v>
      </c>
      <c r="AW558" s="13" t="s">
        <v>34</v>
      </c>
      <c r="AX558" s="13" t="s">
        <v>71</v>
      </c>
      <c r="AY558" s="228" t="s">
        <v>153</v>
      </c>
    </row>
    <row r="559" spans="2:51" s="11" customFormat="1" ht="13.5">
      <c r="B559" s="194"/>
      <c r="C559" s="195"/>
      <c r="D559" s="196" t="s">
        <v>161</v>
      </c>
      <c r="E559" s="197" t="s">
        <v>19</v>
      </c>
      <c r="F559" s="198" t="s">
        <v>8</v>
      </c>
      <c r="G559" s="195"/>
      <c r="H559" s="199">
        <v>15</v>
      </c>
      <c r="I559" s="200"/>
      <c r="J559" s="195"/>
      <c r="K559" s="195"/>
      <c r="L559" s="201"/>
      <c r="M559" s="202"/>
      <c r="N559" s="203"/>
      <c r="O559" s="203"/>
      <c r="P559" s="203"/>
      <c r="Q559" s="203"/>
      <c r="R559" s="203"/>
      <c r="S559" s="203"/>
      <c r="T559" s="204"/>
      <c r="AT559" s="205" t="s">
        <v>161</v>
      </c>
      <c r="AU559" s="205" t="s">
        <v>80</v>
      </c>
      <c r="AV559" s="11" t="s">
        <v>80</v>
      </c>
      <c r="AW559" s="11" t="s">
        <v>34</v>
      </c>
      <c r="AX559" s="11" t="s">
        <v>71</v>
      </c>
      <c r="AY559" s="205" t="s">
        <v>153</v>
      </c>
    </row>
    <row r="560" spans="2:51" s="12" customFormat="1" ht="13.5">
      <c r="B560" s="206"/>
      <c r="C560" s="207"/>
      <c r="D560" s="208" t="s">
        <v>161</v>
      </c>
      <c r="E560" s="209" t="s">
        <v>19</v>
      </c>
      <c r="F560" s="210" t="s">
        <v>163</v>
      </c>
      <c r="G560" s="207"/>
      <c r="H560" s="211">
        <v>16</v>
      </c>
      <c r="I560" s="212"/>
      <c r="J560" s="207"/>
      <c r="K560" s="207"/>
      <c r="L560" s="213"/>
      <c r="M560" s="214"/>
      <c r="N560" s="215"/>
      <c r="O560" s="215"/>
      <c r="P560" s="215"/>
      <c r="Q560" s="215"/>
      <c r="R560" s="215"/>
      <c r="S560" s="215"/>
      <c r="T560" s="216"/>
      <c r="AT560" s="217" t="s">
        <v>161</v>
      </c>
      <c r="AU560" s="217" t="s">
        <v>80</v>
      </c>
      <c r="AV560" s="12" t="s">
        <v>160</v>
      </c>
      <c r="AW560" s="12" t="s">
        <v>34</v>
      </c>
      <c r="AX560" s="12" t="s">
        <v>78</v>
      </c>
      <c r="AY560" s="217" t="s">
        <v>153</v>
      </c>
    </row>
    <row r="561" spans="2:65" s="1" customFormat="1" ht="22.5" customHeight="1">
      <c r="B561" s="34"/>
      <c r="C561" s="182" t="s">
        <v>738</v>
      </c>
      <c r="D561" s="182" t="s">
        <v>155</v>
      </c>
      <c r="E561" s="183" t="s">
        <v>739</v>
      </c>
      <c r="F561" s="184" t="s">
        <v>740</v>
      </c>
      <c r="G561" s="185" t="s">
        <v>207</v>
      </c>
      <c r="H561" s="186">
        <v>8</v>
      </c>
      <c r="I561" s="187"/>
      <c r="J561" s="188">
        <f>ROUND(I561*H561,2)</f>
        <v>0</v>
      </c>
      <c r="K561" s="184" t="s">
        <v>159</v>
      </c>
      <c r="L561" s="54"/>
      <c r="M561" s="189" t="s">
        <v>19</v>
      </c>
      <c r="N561" s="190" t="s">
        <v>42</v>
      </c>
      <c r="O561" s="35"/>
      <c r="P561" s="191">
        <f>O561*H561</f>
        <v>0</v>
      </c>
      <c r="Q561" s="191">
        <v>0</v>
      </c>
      <c r="R561" s="191">
        <f>Q561*H561</f>
        <v>0</v>
      </c>
      <c r="S561" s="191">
        <v>0.031</v>
      </c>
      <c r="T561" s="192">
        <f>S561*H561</f>
        <v>0.248</v>
      </c>
      <c r="AR561" s="17" t="s">
        <v>160</v>
      </c>
      <c r="AT561" s="17" t="s">
        <v>155</v>
      </c>
      <c r="AU561" s="17" t="s">
        <v>80</v>
      </c>
      <c r="AY561" s="17" t="s">
        <v>153</v>
      </c>
      <c r="BE561" s="193">
        <f>IF(N561="základní",J561,0)</f>
        <v>0</v>
      </c>
      <c r="BF561" s="193">
        <f>IF(N561="snížená",J561,0)</f>
        <v>0</v>
      </c>
      <c r="BG561" s="193">
        <f>IF(N561="zákl. přenesená",J561,0)</f>
        <v>0</v>
      </c>
      <c r="BH561" s="193">
        <f>IF(N561="sníž. přenesená",J561,0)</f>
        <v>0</v>
      </c>
      <c r="BI561" s="193">
        <f>IF(N561="nulová",J561,0)</f>
        <v>0</v>
      </c>
      <c r="BJ561" s="17" t="s">
        <v>78</v>
      </c>
      <c r="BK561" s="193">
        <f>ROUND(I561*H561,2)</f>
        <v>0</v>
      </c>
      <c r="BL561" s="17" t="s">
        <v>160</v>
      </c>
      <c r="BM561" s="17" t="s">
        <v>738</v>
      </c>
    </row>
    <row r="562" spans="2:65" s="1" customFormat="1" ht="31.5" customHeight="1">
      <c r="B562" s="34"/>
      <c r="C562" s="182" t="s">
        <v>741</v>
      </c>
      <c r="D562" s="182" t="s">
        <v>155</v>
      </c>
      <c r="E562" s="183" t="s">
        <v>742</v>
      </c>
      <c r="F562" s="184" t="s">
        <v>743</v>
      </c>
      <c r="G562" s="185" t="s">
        <v>207</v>
      </c>
      <c r="H562" s="186">
        <v>40</v>
      </c>
      <c r="I562" s="187"/>
      <c r="J562" s="188">
        <f>ROUND(I562*H562,2)</f>
        <v>0</v>
      </c>
      <c r="K562" s="184" t="s">
        <v>159</v>
      </c>
      <c r="L562" s="54"/>
      <c r="M562" s="189" t="s">
        <v>19</v>
      </c>
      <c r="N562" s="190" t="s">
        <v>42</v>
      </c>
      <c r="O562" s="35"/>
      <c r="P562" s="191">
        <f>O562*H562</f>
        <v>0</v>
      </c>
      <c r="Q562" s="191">
        <v>0</v>
      </c>
      <c r="R562" s="191">
        <f>Q562*H562</f>
        <v>0</v>
      </c>
      <c r="S562" s="191">
        <v>0.002</v>
      </c>
      <c r="T562" s="192">
        <f>S562*H562</f>
        <v>0.08</v>
      </c>
      <c r="AR562" s="17" t="s">
        <v>160</v>
      </c>
      <c r="AT562" s="17" t="s">
        <v>155</v>
      </c>
      <c r="AU562" s="17" t="s">
        <v>80</v>
      </c>
      <c r="AY562" s="17" t="s">
        <v>153</v>
      </c>
      <c r="BE562" s="193">
        <f>IF(N562="základní",J562,0)</f>
        <v>0</v>
      </c>
      <c r="BF562" s="193">
        <f>IF(N562="snížená",J562,0)</f>
        <v>0</v>
      </c>
      <c r="BG562" s="193">
        <f>IF(N562="zákl. přenesená",J562,0)</f>
        <v>0</v>
      </c>
      <c r="BH562" s="193">
        <f>IF(N562="sníž. přenesená",J562,0)</f>
        <v>0</v>
      </c>
      <c r="BI562" s="193">
        <f>IF(N562="nulová",J562,0)</f>
        <v>0</v>
      </c>
      <c r="BJ562" s="17" t="s">
        <v>78</v>
      </c>
      <c r="BK562" s="193">
        <f>ROUND(I562*H562,2)</f>
        <v>0</v>
      </c>
      <c r="BL562" s="17" t="s">
        <v>160</v>
      </c>
      <c r="BM562" s="17" t="s">
        <v>741</v>
      </c>
    </row>
    <row r="563" spans="2:65" s="1" customFormat="1" ht="22.5" customHeight="1">
      <c r="B563" s="34"/>
      <c r="C563" s="182" t="s">
        <v>744</v>
      </c>
      <c r="D563" s="182" t="s">
        <v>155</v>
      </c>
      <c r="E563" s="183" t="s">
        <v>745</v>
      </c>
      <c r="F563" s="184" t="s">
        <v>746</v>
      </c>
      <c r="G563" s="185" t="s">
        <v>246</v>
      </c>
      <c r="H563" s="186">
        <v>35</v>
      </c>
      <c r="I563" s="187"/>
      <c r="J563" s="188">
        <f>ROUND(I563*H563,2)</f>
        <v>0</v>
      </c>
      <c r="K563" s="184" t="s">
        <v>159</v>
      </c>
      <c r="L563" s="54"/>
      <c r="M563" s="189" t="s">
        <v>19</v>
      </c>
      <c r="N563" s="190" t="s">
        <v>42</v>
      </c>
      <c r="O563" s="35"/>
      <c r="P563" s="191">
        <f>O563*H563</f>
        <v>0</v>
      </c>
      <c r="Q563" s="191">
        <v>0</v>
      </c>
      <c r="R563" s="191">
        <f>Q563*H563</f>
        <v>0</v>
      </c>
      <c r="S563" s="191">
        <v>0.018</v>
      </c>
      <c r="T563" s="192">
        <f>S563*H563</f>
        <v>0.63</v>
      </c>
      <c r="AR563" s="17" t="s">
        <v>160</v>
      </c>
      <c r="AT563" s="17" t="s">
        <v>155</v>
      </c>
      <c r="AU563" s="17" t="s">
        <v>80</v>
      </c>
      <c r="AY563" s="17" t="s">
        <v>153</v>
      </c>
      <c r="BE563" s="193">
        <f>IF(N563="základní",J563,0)</f>
        <v>0</v>
      </c>
      <c r="BF563" s="193">
        <f>IF(N563="snížená",J563,0)</f>
        <v>0</v>
      </c>
      <c r="BG563" s="193">
        <f>IF(N563="zákl. přenesená",J563,0)</f>
        <v>0</v>
      </c>
      <c r="BH563" s="193">
        <f>IF(N563="sníž. přenesená",J563,0)</f>
        <v>0</v>
      </c>
      <c r="BI563" s="193">
        <f>IF(N563="nulová",J563,0)</f>
        <v>0</v>
      </c>
      <c r="BJ563" s="17" t="s">
        <v>78</v>
      </c>
      <c r="BK563" s="193">
        <f>ROUND(I563*H563,2)</f>
        <v>0</v>
      </c>
      <c r="BL563" s="17" t="s">
        <v>160</v>
      </c>
      <c r="BM563" s="17" t="s">
        <v>744</v>
      </c>
    </row>
    <row r="564" spans="2:65" s="1" customFormat="1" ht="22.5" customHeight="1">
      <c r="B564" s="34"/>
      <c r="C564" s="182" t="s">
        <v>747</v>
      </c>
      <c r="D564" s="182" t="s">
        <v>155</v>
      </c>
      <c r="E564" s="183" t="s">
        <v>748</v>
      </c>
      <c r="F564" s="184" t="s">
        <v>749</v>
      </c>
      <c r="G564" s="185" t="s">
        <v>246</v>
      </c>
      <c r="H564" s="186">
        <v>6.7</v>
      </c>
      <c r="I564" s="187"/>
      <c r="J564" s="188">
        <f>ROUND(I564*H564,2)</f>
        <v>0</v>
      </c>
      <c r="K564" s="184" t="s">
        <v>159</v>
      </c>
      <c r="L564" s="54"/>
      <c r="M564" s="189" t="s">
        <v>19</v>
      </c>
      <c r="N564" s="190" t="s">
        <v>42</v>
      </c>
      <c r="O564" s="35"/>
      <c r="P564" s="191">
        <f>O564*H564</f>
        <v>0</v>
      </c>
      <c r="Q564" s="191">
        <v>0</v>
      </c>
      <c r="R564" s="191">
        <f>Q564*H564</f>
        <v>0</v>
      </c>
      <c r="S564" s="191">
        <v>0.018</v>
      </c>
      <c r="T564" s="192">
        <f>S564*H564</f>
        <v>0.1206</v>
      </c>
      <c r="AR564" s="17" t="s">
        <v>160</v>
      </c>
      <c r="AT564" s="17" t="s">
        <v>155</v>
      </c>
      <c r="AU564" s="17" t="s">
        <v>80</v>
      </c>
      <c r="AY564" s="17" t="s">
        <v>153</v>
      </c>
      <c r="BE564" s="193">
        <f>IF(N564="základní",J564,0)</f>
        <v>0</v>
      </c>
      <c r="BF564" s="193">
        <f>IF(N564="snížená",J564,0)</f>
        <v>0</v>
      </c>
      <c r="BG564" s="193">
        <f>IF(N564="zákl. přenesená",J564,0)</f>
        <v>0</v>
      </c>
      <c r="BH564" s="193">
        <f>IF(N564="sníž. přenesená",J564,0)</f>
        <v>0</v>
      </c>
      <c r="BI564" s="193">
        <f>IF(N564="nulová",J564,0)</f>
        <v>0</v>
      </c>
      <c r="BJ564" s="17" t="s">
        <v>78</v>
      </c>
      <c r="BK564" s="193">
        <f>ROUND(I564*H564,2)</f>
        <v>0</v>
      </c>
      <c r="BL564" s="17" t="s">
        <v>160</v>
      </c>
      <c r="BM564" s="17" t="s">
        <v>747</v>
      </c>
    </row>
    <row r="565" spans="2:51" s="11" customFormat="1" ht="13.5">
      <c r="B565" s="194"/>
      <c r="C565" s="195"/>
      <c r="D565" s="196" t="s">
        <v>161</v>
      </c>
      <c r="E565" s="197" t="s">
        <v>19</v>
      </c>
      <c r="F565" s="198" t="s">
        <v>750</v>
      </c>
      <c r="G565" s="195"/>
      <c r="H565" s="199">
        <v>6.7</v>
      </c>
      <c r="I565" s="200"/>
      <c r="J565" s="195"/>
      <c r="K565" s="195"/>
      <c r="L565" s="201"/>
      <c r="M565" s="202"/>
      <c r="N565" s="203"/>
      <c r="O565" s="203"/>
      <c r="P565" s="203"/>
      <c r="Q565" s="203"/>
      <c r="R565" s="203"/>
      <c r="S565" s="203"/>
      <c r="T565" s="204"/>
      <c r="AT565" s="205" t="s">
        <v>161</v>
      </c>
      <c r="AU565" s="205" t="s">
        <v>80</v>
      </c>
      <c r="AV565" s="11" t="s">
        <v>80</v>
      </c>
      <c r="AW565" s="11" t="s">
        <v>34</v>
      </c>
      <c r="AX565" s="11" t="s">
        <v>71</v>
      </c>
      <c r="AY565" s="205" t="s">
        <v>153</v>
      </c>
    </row>
    <row r="566" spans="2:51" s="12" customFormat="1" ht="13.5">
      <c r="B566" s="206"/>
      <c r="C566" s="207"/>
      <c r="D566" s="208" t="s">
        <v>161</v>
      </c>
      <c r="E566" s="209" t="s">
        <v>19</v>
      </c>
      <c r="F566" s="210" t="s">
        <v>163</v>
      </c>
      <c r="G566" s="207"/>
      <c r="H566" s="211">
        <v>6.7</v>
      </c>
      <c r="I566" s="212"/>
      <c r="J566" s="207"/>
      <c r="K566" s="207"/>
      <c r="L566" s="213"/>
      <c r="M566" s="214"/>
      <c r="N566" s="215"/>
      <c r="O566" s="215"/>
      <c r="P566" s="215"/>
      <c r="Q566" s="215"/>
      <c r="R566" s="215"/>
      <c r="S566" s="215"/>
      <c r="T566" s="216"/>
      <c r="AT566" s="217" t="s">
        <v>161</v>
      </c>
      <c r="AU566" s="217" t="s">
        <v>80</v>
      </c>
      <c r="AV566" s="12" t="s">
        <v>160</v>
      </c>
      <c r="AW566" s="12" t="s">
        <v>34</v>
      </c>
      <c r="AX566" s="12" t="s">
        <v>78</v>
      </c>
      <c r="AY566" s="217" t="s">
        <v>153</v>
      </c>
    </row>
    <row r="567" spans="2:65" s="1" customFormat="1" ht="22.5" customHeight="1">
      <c r="B567" s="34"/>
      <c r="C567" s="182" t="s">
        <v>751</v>
      </c>
      <c r="D567" s="182" t="s">
        <v>155</v>
      </c>
      <c r="E567" s="183" t="s">
        <v>752</v>
      </c>
      <c r="F567" s="184" t="s">
        <v>753</v>
      </c>
      <c r="G567" s="185" t="s">
        <v>246</v>
      </c>
      <c r="H567" s="186">
        <v>20</v>
      </c>
      <c r="I567" s="187"/>
      <c r="J567" s="188">
        <f>ROUND(I567*H567,2)</f>
        <v>0</v>
      </c>
      <c r="K567" s="184" t="s">
        <v>159</v>
      </c>
      <c r="L567" s="54"/>
      <c r="M567" s="189" t="s">
        <v>19</v>
      </c>
      <c r="N567" s="190" t="s">
        <v>42</v>
      </c>
      <c r="O567" s="35"/>
      <c r="P567" s="191">
        <f>O567*H567</f>
        <v>0</v>
      </c>
      <c r="Q567" s="191">
        <v>0</v>
      </c>
      <c r="R567" s="191">
        <f>Q567*H567</f>
        <v>0</v>
      </c>
      <c r="S567" s="191">
        <v>0.04</v>
      </c>
      <c r="T567" s="192">
        <f>S567*H567</f>
        <v>0.8</v>
      </c>
      <c r="AR567" s="17" t="s">
        <v>160</v>
      </c>
      <c r="AT567" s="17" t="s">
        <v>155</v>
      </c>
      <c r="AU567" s="17" t="s">
        <v>80</v>
      </c>
      <c r="AY567" s="17" t="s">
        <v>153</v>
      </c>
      <c r="BE567" s="193">
        <f>IF(N567="základní",J567,0)</f>
        <v>0</v>
      </c>
      <c r="BF567" s="193">
        <f>IF(N567="snížená",J567,0)</f>
        <v>0</v>
      </c>
      <c r="BG567" s="193">
        <f>IF(N567="zákl. přenesená",J567,0)</f>
        <v>0</v>
      </c>
      <c r="BH567" s="193">
        <f>IF(N567="sníž. přenesená",J567,0)</f>
        <v>0</v>
      </c>
      <c r="BI567" s="193">
        <f>IF(N567="nulová",J567,0)</f>
        <v>0</v>
      </c>
      <c r="BJ567" s="17" t="s">
        <v>78</v>
      </c>
      <c r="BK567" s="193">
        <f>ROUND(I567*H567,2)</f>
        <v>0</v>
      </c>
      <c r="BL567" s="17" t="s">
        <v>160</v>
      </c>
      <c r="BM567" s="17" t="s">
        <v>751</v>
      </c>
    </row>
    <row r="568" spans="2:65" s="1" customFormat="1" ht="22.5" customHeight="1">
      <c r="B568" s="34"/>
      <c r="C568" s="182" t="s">
        <v>754</v>
      </c>
      <c r="D568" s="182" t="s">
        <v>155</v>
      </c>
      <c r="E568" s="183" t="s">
        <v>755</v>
      </c>
      <c r="F568" s="184" t="s">
        <v>756</v>
      </c>
      <c r="G568" s="185" t="s">
        <v>246</v>
      </c>
      <c r="H568" s="186">
        <v>28.9</v>
      </c>
      <c r="I568" s="187"/>
      <c r="J568" s="188">
        <f>ROUND(I568*H568,2)</f>
        <v>0</v>
      </c>
      <c r="K568" s="184" t="s">
        <v>159</v>
      </c>
      <c r="L568" s="54"/>
      <c r="M568" s="189" t="s">
        <v>19</v>
      </c>
      <c r="N568" s="190" t="s">
        <v>42</v>
      </c>
      <c r="O568" s="35"/>
      <c r="P568" s="191">
        <f>O568*H568</f>
        <v>0</v>
      </c>
      <c r="Q568" s="191">
        <v>0</v>
      </c>
      <c r="R568" s="191">
        <f>Q568*H568</f>
        <v>0</v>
      </c>
      <c r="S568" s="191">
        <v>0.042</v>
      </c>
      <c r="T568" s="192">
        <f>S568*H568</f>
        <v>1.2138</v>
      </c>
      <c r="AR568" s="17" t="s">
        <v>160</v>
      </c>
      <c r="AT568" s="17" t="s">
        <v>155</v>
      </c>
      <c r="AU568" s="17" t="s">
        <v>80</v>
      </c>
      <c r="AY568" s="17" t="s">
        <v>153</v>
      </c>
      <c r="BE568" s="193">
        <f>IF(N568="základní",J568,0)</f>
        <v>0</v>
      </c>
      <c r="BF568" s="193">
        <f>IF(N568="snížená",J568,0)</f>
        <v>0</v>
      </c>
      <c r="BG568" s="193">
        <f>IF(N568="zákl. přenesená",J568,0)</f>
        <v>0</v>
      </c>
      <c r="BH568" s="193">
        <f>IF(N568="sníž. přenesená",J568,0)</f>
        <v>0</v>
      </c>
      <c r="BI568" s="193">
        <f>IF(N568="nulová",J568,0)</f>
        <v>0</v>
      </c>
      <c r="BJ568" s="17" t="s">
        <v>78</v>
      </c>
      <c r="BK568" s="193">
        <f>ROUND(I568*H568,2)</f>
        <v>0</v>
      </c>
      <c r="BL568" s="17" t="s">
        <v>160</v>
      </c>
      <c r="BM568" s="17" t="s">
        <v>754</v>
      </c>
    </row>
    <row r="569" spans="2:51" s="11" customFormat="1" ht="13.5">
      <c r="B569" s="194"/>
      <c r="C569" s="195"/>
      <c r="D569" s="196" t="s">
        <v>161</v>
      </c>
      <c r="E569" s="197" t="s">
        <v>19</v>
      </c>
      <c r="F569" s="198" t="s">
        <v>757</v>
      </c>
      <c r="G569" s="195"/>
      <c r="H569" s="199">
        <v>4.8</v>
      </c>
      <c r="I569" s="200"/>
      <c r="J569" s="195"/>
      <c r="K569" s="195"/>
      <c r="L569" s="201"/>
      <c r="M569" s="202"/>
      <c r="N569" s="203"/>
      <c r="O569" s="203"/>
      <c r="P569" s="203"/>
      <c r="Q569" s="203"/>
      <c r="R569" s="203"/>
      <c r="S569" s="203"/>
      <c r="T569" s="204"/>
      <c r="AT569" s="205" t="s">
        <v>161</v>
      </c>
      <c r="AU569" s="205" t="s">
        <v>80</v>
      </c>
      <c r="AV569" s="11" t="s">
        <v>80</v>
      </c>
      <c r="AW569" s="11" t="s">
        <v>34</v>
      </c>
      <c r="AX569" s="11" t="s">
        <v>71</v>
      </c>
      <c r="AY569" s="205" t="s">
        <v>153</v>
      </c>
    </row>
    <row r="570" spans="2:51" s="11" customFormat="1" ht="13.5">
      <c r="B570" s="194"/>
      <c r="C570" s="195"/>
      <c r="D570" s="196" t="s">
        <v>161</v>
      </c>
      <c r="E570" s="197" t="s">
        <v>19</v>
      </c>
      <c r="F570" s="198" t="s">
        <v>758</v>
      </c>
      <c r="G570" s="195"/>
      <c r="H570" s="199">
        <v>5.8</v>
      </c>
      <c r="I570" s="200"/>
      <c r="J570" s="195"/>
      <c r="K570" s="195"/>
      <c r="L570" s="201"/>
      <c r="M570" s="202"/>
      <c r="N570" s="203"/>
      <c r="O570" s="203"/>
      <c r="P570" s="203"/>
      <c r="Q570" s="203"/>
      <c r="R570" s="203"/>
      <c r="S570" s="203"/>
      <c r="T570" s="204"/>
      <c r="AT570" s="205" t="s">
        <v>161</v>
      </c>
      <c r="AU570" s="205" t="s">
        <v>80</v>
      </c>
      <c r="AV570" s="11" t="s">
        <v>80</v>
      </c>
      <c r="AW570" s="11" t="s">
        <v>34</v>
      </c>
      <c r="AX570" s="11" t="s">
        <v>71</v>
      </c>
      <c r="AY570" s="205" t="s">
        <v>153</v>
      </c>
    </row>
    <row r="571" spans="2:51" s="11" customFormat="1" ht="13.5">
      <c r="B571" s="194"/>
      <c r="C571" s="195"/>
      <c r="D571" s="196" t="s">
        <v>161</v>
      </c>
      <c r="E571" s="197" t="s">
        <v>19</v>
      </c>
      <c r="F571" s="198" t="s">
        <v>759</v>
      </c>
      <c r="G571" s="195"/>
      <c r="H571" s="199">
        <v>12.6</v>
      </c>
      <c r="I571" s="200"/>
      <c r="J571" s="195"/>
      <c r="K571" s="195"/>
      <c r="L571" s="201"/>
      <c r="M571" s="202"/>
      <c r="N571" s="203"/>
      <c r="O571" s="203"/>
      <c r="P571" s="203"/>
      <c r="Q571" s="203"/>
      <c r="R571" s="203"/>
      <c r="S571" s="203"/>
      <c r="T571" s="204"/>
      <c r="AT571" s="205" t="s">
        <v>161</v>
      </c>
      <c r="AU571" s="205" t="s">
        <v>80</v>
      </c>
      <c r="AV571" s="11" t="s">
        <v>80</v>
      </c>
      <c r="AW571" s="11" t="s">
        <v>34</v>
      </c>
      <c r="AX571" s="11" t="s">
        <v>71</v>
      </c>
      <c r="AY571" s="205" t="s">
        <v>153</v>
      </c>
    </row>
    <row r="572" spans="2:51" s="11" customFormat="1" ht="13.5">
      <c r="B572" s="194"/>
      <c r="C572" s="195"/>
      <c r="D572" s="196" t="s">
        <v>161</v>
      </c>
      <c r="E572" s="197" t="s">
        <v>19</v>
      </c>
      <c r="F572" s="198" t="s">
        <v>760</v>
      </c>
      <c r="G572" s="195"/>
      <c r="H572" s="199">
        <v>3.3</v>
      </c>
      <c r="I572" s="200"/>
      <c r="J572" s="195"/>
      <c r="K572" s="195"/>
      <c r="L572" s="201"/>
      <c r="M572" s="202"/>
      <c r="N572" s="203"/>
      <c r="O572" s="203"/>
      <c r="P572" s="203"/>
      <c r="Q572" s="203"/>
      <c r="R572" s="203"/>
      <c r="S572" s="203"/>
      <c r="T572" s="204"/>
      <c r="AT572" s="205" t="s">
        <v>161</v>
      </c>
      <c r="AU572" s="205" t="s">
        <v>80</v>
      </c>
      <c r="AV572" s="11" t="s">
        <v>80</v>
      </c>
      <c r="AW572" s="11" t="s">
        <v>34</v>
      </c>
      <c r="AX572" s="11" t="s">
        <v>71</v>
      </c>
      <c r="AY572" s="205" t="s">
        <v>153</v>
      </c>
    </row>
    <row r="573" spans="2:51" s="11" customFormat="1" ht="13.5">
      <c r="B573" s="194"/>
      <c r="C573" s="195"/>
      <c r="D573" s="196" t="s">
        <v>161</v>
      </c>
      <c r="E573" s="197" t="s">
        <v>19</v>
      </c>
      <c r="F573" s="198" t="s">
        <v>761</v>
      </c>
      <c r="G573" s="195"/>
      <c r="H573" s="199">
        <v>2.4</v>
      </c>
      <c r="I573" s="200"/>
      <c r="J573" s="195"/>
      <c r="K573" s="195"/>
      <c r="L573" s="201"/>
      <c r="M573" s="202"/>
      <c r="N573" s="203"/>
      <c r="O573" s="203"/>
      <c r="P573" s="203"/>
      <c r="Q573" s="203"/>
      <c r="R573" s="203"/>
      <c r="S573" s="203"/>
      <c r="T573" s="204"/>
      <c r="AT573" s="205" t="s">
        <v>161</v>
      </c>
      <c r="AU573" s="205" t="s">
        <v>80</v>
      </c>
      <c r="AV573" s="11" t="s">
        <v>80</v>
      </c>
      <c r="AW573" s="11" t="s">
        <v>34</v>
      </c>
      <c r="AX573" s="11" t="s">
        <v>71</v>
      </c>
      <c r="AY573" s="205" t="s">
        <v>153</v>
      </c>
    </row>
    <row r="574" spans="2:51" s="12" customFormat="1" ht="13.5">
      <c r="B574" s="206"/>
      <c r="C574" s="207"/>
      <c r="D574" s="208" t="s">
        <v>161</v>
      </c>
      <c r="E574" s="209" t="s">
        <v>19</v>
      </c>
      <c r="F574" s="210" t="s">
        <v>163</v>
      </c>
      <c r="G574" s="207"/>
      <c r="H574" s="211">
        <v>28.9</v>
      </c>
      <c r="I574" s="212"/>
      <c r="J574" s="207"/>
      <c r="K574" s="207"/>
      <c r="L574" s="213"/>
      <c r="M574" s="214"/>
      <c r="N574" s="215"/>
      <c r="O574" s="215"/>
      <c r="P574" s="215"/>
      <c r="Q574" s="215"/>
      <c r="R574" s="215"/>
      <c r="S574" s="215"/>
      <c r="T574" s="216"/>
      <c r="AT574" s="217" t="s">
        <v>161</v>
      </c>
      <c r="AU574" s="217" t="s">
        <v>80</v>
      </c>
      <c r="AV574" s="12" t="s">
        <v>160</v>
      </c>
      <c r="AW574" s="12" t="s">
        <v>34</v>
      </c>
      <c r="AX574" s="12" t="s">
        <v>78</v>
      </c>
      <c r="AY574" s="217" t="s">
        <v>153</v>
      </c>
    </row>
    <row r="575" spans="2:65" s="1" customFormat="1" ht="22.5" customHeight="1">
      <c r="B575" s="34"/>
      <c r="C575" s="182" t="s">
        <v>762</v>
      </c>
      <c r="D575" s="182" t="s">
        <v>155</v>
      </c>
      <c r="E575" s="183" t="s">
        <v>763</v>
      </c>
      <c r="F575" s="184" t="s">
        <v>764</v>
      </c>
      <c r="G575" s="185" t="s">
        <v>224</v>
      </c>
      <c r="H575" s="186">
        <v>540.05</v>
      </c>
      <c r="I575" s="187"/>
      <c r="J575" s="188">
        <f>ROUND(I575*H575,2)</f>
        <v>0</v>
      </c>
      <c r="K575" s="184" t="s">
        <v>159</v>
      </c>
      <c r="L575" s="54"/>
      <c r="M575" s="189" t="s">
        <v>19</v>
      </c>
      <c r="N575" s="190" t="s">
        <v>42</v>
      </c>
      <c r="O575" s="35"/>
      <c r="P575" s="191">
        <f>O575*H575</f>
        <v>0</v>
      </c>
      <c r="Q575" s="191">
        <v>0</v>
      </c>
      <c r="R575" s="191">
        <f>Q575*H575</f>
        <v>0</v>
      </c>
      <c r="S575" s="191">
        <v>0.046</v>
      </c>
      <c r="T575" s="192">
        <f>S575*H575</f>
        <v>24.842299999999998</v>
      </c>
      <c r="AR575" s="17" t="s">
        <v>160</v>
      </c>
      <c r="AT575" s="17" t="s">
        <v>155</v>
      </c>
      <c r="AU575" s="17" t="s">
        <v>80</v>
      </c>
      <c r="AY575" s="17" t="s">
        <v>153</v>
      </c>
      <c r="BE575" s="193">
        <f>IF(N575="základní",J575,0)</f>
        <v>0</v>
      </c>
      <c r="BF575" s="193">
        <f>IF(N575="snížená",J575,0)</f>
        <v>0</v>
      </c>
      <c r="BG575" s="193">
        <f>IF(N575="zákl. přenesená",J575,0)</f>
        <v>0</v>
      </c>
      <c r="BH575" s="193">
        <f>IF(N575="sníž. přenesená",J575,0)</f>
        <v>0</v>
      </c>
      <c r="BI575" s="193">
        <f>IF(N575="nulová",J575,0)</f>
        <v>0</v>
      </c>
      <c r="BJ575" s="17" t="s">
        <v>78</v>
      </c>
      <c r="BK575" s="193">
        <f>ROUND(I575*H575,2)</f>
        <v>0</v>
      </c>
      <c r="BL575" s="17" t="s">
        <v>160</v>
      </c>
      <c r="BM575" s="17" t="s">
        <v>762</v>
      </c>
    </row>
    <row r="576" spans="2:51" s="13" customFormat="1" ht="13.5">
      <c r="B576" s="218"/>
      <c r="C576" s="219"/>
      <c r="D576" s="196" t="s">
        <v>161</v>
      </c>
      <c r="E576" s="220" t="s">
        <v>19</v>
      </c>
      <c r="F576" s="221" t="s">
        <v>166</v>
      </c>
      <c r="G576" s="219"/>
      <c r="H576" s="222" t="s">
        <v>19</v>
      </c>
      <c r="I576" s="223"/>
      <c r="J576" s="219"/>
      <c r="K576" s="219"/>
      <c r="L576" s="224"/>
      <c r="M576" s="225"/>
      <c r="N576" s="226"/>
      <c r="O576" s="226"/>
      <c r="P576" s="226"/>
      <c r="Q576" s="226"/>
      <c r="R576" s="226"/>
      <c r="S576" s="226"/>
      <c r="T576" s="227"/>
      <c r="AT576" s="228" t="s">
        <v>161</v>
      </c>
      <c r="AU576" s="228" t="s">
        <v>80</v>
      </c>
      <c r="AV576" s="13" t="s">
        <v>78</v>
      </c>
      <c r="AW576" s="13" t="s">
        <v>34</v>
      </c>
      <c r="AX576" s="13" t="s">
        <v>71</v>
      </c>
      <c r="AY576" s="228" t="s">
        <v>153</v>
      </c>
    </row>
    <row r="577" spans="2:51" s="11" customFormat="1" ht="13.5">
      <c r="B577" s="194"/>
      <c r="C577" s="195"/>
      <c r="D577" s="196" t="s">
        <v>161</v>
      </c>
      <c r="E577" s="197" t="s">
        <v>19</v>
      </c>
      <c r="F577" s="198" t="s">
        <v>396</v>
      </c>
      <c r="G577" s="195"/>
      <c r="H577" s="199">
        <v>61.44</v>
      </c>
      <c r="I577" s="200"/>
      <c r="J577" s="195"/>
      <c r="K577" s="195"/>
      <c r="L577" s="201"/>
      <c r="M577" s="202"/>
      <c r="N577" s="203"/>
      <c r="O577" s="203"/>
      <c r="P577" s="203"/>
      <c r="Q577" s="203"/>
      <c r="R577" s="203"/>
      <c r="S577" s="203"/>
      <c r="T577" s="204"/>
      <c r="AT577" s="205" t="s">
        <v>161</v>
      </c>
      <c r="AU577" s="205" t="s">
        <v>80</v>
      </c>
      <c r="AV577" s="11" t="s">
        <v>80</v>
      </c>
      <c r="AW577" s="11" t="s">
        <v>34</v>
      </c>
      <c r="AX577" s="11" t="s">
        <v>71</v>
      </c>
      <c r="AY577" s="205" t="s">
        <v>153</v>
      </c>
    </row>
    <row r="578" spans="2:51" s="11" customFormat="1" ht="13.5">
      <c r="B578" s="194"/>
      <c r="C578" s="195"/>
      <c r="D578" s="196" t="s">
        <v>161</v>
      </c>
      <c r="E578" s="197" t="s">
        <v>19</v>
      </c>
      <c r="F578" s="198" t="s">
        <v>765</v>
      </c>
      <c r="G578" s="195"/>
      <c r="H578" s="199">
        <v>29.28</v>
      </c>
      <c r="I578" s="200"/>
      <c r="J578" s="195"/>
      <c r="K578" s="195"/>
      <c r="L578" s="201"/>
      <c r="M578" s="202"/>
      <c r="N578" s="203"/>
      <c r="O578" s="203"/>
      <c r="P578" s="203"/>
      <c r="Q578" s="203"/>
      <c r="R578" s="203"/>
      <c r="S578" s="203"/>
      <c r="T578" s="204"/>
      <c r="AT578" s="205" t="s">
        <v>161</v>
      </c>
      <c r="AU578" s="205" t="s">
        <v>80</v>
      </c>
      <c r="AV578" s="11" t="s">
        <v>80</v>
      </c>
      <c r="AW578" s="11" t="s">
        <v>34</v>
      </c>
      <c r="AX578" s="11" t="s">
        <v>71</v>
      </c>
      <c r="AY578" s="205" t="s">
        <v>153</v>
      </c>
    </row>
    <row r="579" spans="2:51" s="13" customFormat="1" ht="13.5">
      <c r="B579" s="218"/>
      <c r="C579" s="219"/>
      <c r="D579" s="196" t="s">
        <v>161</v>
      </c>
      <c r="E579" s="220" t="s">
        <v>19</v>
      </c>
      <c r="F579" s="221" t="s">
        <v>220</v>
      </c>
      <c r="G579" s="219"/>
      <c r="H579" s="222" t="s">
        <v>19</v>
      </c>
      <c r="I579" s="223"/>
      <c r="J579" s="219"/>
      <c r="K579" s="219"/>
      <c r="L579" s="224"/>
      <c r="M579" s="225"/>
      <c r="N579" s="226"/>
      <c r="O579" s="226"/>
      <c r="P579" s="226"/>
      <c r="Q579" s="226"/>
      <c r="R579" s="226"/>
      <c r="S579" s="226"/>
      <c r="T579" s="227"/>
      <c r="AT579" s="228" t="s">
        <v>161</v>
      </c>
      <c r="AU579" s="228" t="s">
        <v>80</v>
      </c>
      <c r="AV579" s="13" t="s">
        <v>78</v>
      </c>
      <c r="AW579" s="13" t="s">
        <v>34</v>
      </c>
      <c r="AX579" s="13" t="s">
        <v>71</v>
      </c>
      <c r="AY579" s="228" t="s">
        <v>153</v>
      </c>
    </row>
    <row r="580" spans="2:51" s="11" customFormat="1" ht="13.5">
      <c r="B580" s="194"/>
      <c r="C580" s="195"/>
      <c r="D580" s="196" t="s">
        <v>161</v>
      </c>
      <c r="E580" s="197" t="s">
        <v>19</v>
      </c>
      <c r="F580" s="198" t="s">
        <v>766</v>
      </c>
      <c r="G580" s="195"/>
      <c r="H580" s="199">
        <v>93.6</v>
      </c>
      <c r="I580" s="200"/>
      <c r="J580" s="195"/>
      <c r="K580" s="195"/>
      <c r="L580" s="201"/>
      <c r="M580" s="202"/>
      <c r="N580" s="203"/>
      <c r="O580" s="203"/>
      <c r="P580" s="203"/>
      <c r="Q580" s="203"/>
      <c r="R580" s="203"/>
      <c r="S580" s="203"/>
      <c r="T580" s="204"/>
      <c r="AT580" s="205" t="s">
        <v>161</v>
      </c>
      <c r="AU580" s="205" t="s">
        <v>80</v>
      </c>
      <c r="AV580" s="11" t="s">
        <v>80</v>
      </c>
      <c r="AW580" s="11" t="s">
        <v>34</v>
      </c>
      <c r="AX580" s="11" t="s">
        <v>71</v>
      </c>
      <c r="AY580" s="205" t="s">
        <v>153</v>
      </c>
    </row>
    <row r="581" spans="2:51" s="11" customFormat="1" ht="13.5">
      <c r="B581" s="194"/>
      <c r="C581" s="195"/>
      <c r="D581" s="196" t="s">
        <v>161</v>
      </c>
      <c r="E581" s="197" t="s">
        <v>19</v>
      </c>
      <c r="F581" s="198" t="s">
        <v>365</v>
      </c>
      <c r="G581" s="195"/>
      <c r="H581" s="199">
        <v>40.82</v>
      </c>
      <c r="I581" s="200"/>
      <c r="J581" s="195"/>
      <c r="K581" s="195"/>
      <c r="L581" s="201"/>
      <c r="M581" s="202"/>
      <c r="N581" s="203"/>
      <c r="O581" s="203"/>
      <c r="P581" s="203"/>
      <c r="Q581" s="203"/>
      <c r="R581" s="203"/>
      <c r="S581" s="203"/>
      <c r="T581" s="204"/>
      <c r="AT581" s="205" t="s">
        <v>161</v>
      </c>
      <c r="AU581" s="205" t="s">
        <v>80</v>
      </c>
      <c r="AV581" s="11" t="s">
        <v>80</v>
      </c>
      <c r="AW581" s="11" t="s">
        <v>34</v>
      </c>
      <c r="AX581" s="11" t="s">
        <v>71</v>
      </c>
      <c r="AY581" s="205" t="s">
        <v>153</v>
      </c>
    </row>
    <row r="582" spans="2:51" s="11" customFormat="1" ht="13.5">
      <c r="B582" s="194"/>
      <c r="C582" s="195"/>
      <c r="D582" s="196" t="s">
        <v>161</v>
      </c>
      <c r="E582" s="197" t="s">
        <v>19</v>
      </c>
      <c r="F582" s="198" t="s">
        <v>767</v>
      </c>
      <c r="G582" s="195"/>
      <c r="H582" s="199">
        <v>51.376</v>
      </c>
      <c r="I582" s="200"/>
      <c r="J582" s="195"/>
      <c r="K582" s="195"/>
      <c r="L582" s="201"/>
      <c r="M582" s="202"/>
      <c r="N582" s="203"/>
      <c r="O582" s="203"/>
      <c r="P582" s="203"/>
      <c r="Q582" s="203"/>
      <c r="R582" s="203"/>
      <c r="S582" s="203"/>
      <c r="T582" s="204"/>
      <c r="AT582" s="205" t="s">
        <v>161</v>
      </c>
      <c r="AU582" s="205" t="s">
        <v>80</v>
      </c>
      <c r="AV582" s="11" t="s">
        <v>80</v>
      </c>
      <c r="AW582" s="11" t="s">
        <v>34</v>
      </c>
      <c r="AX582" s="11" t="s">
        <v>71</v>
      </c>
      <c r="AY582" s="205" t="s">
        <v>153</v>
      </c>
    </row>
    <row r="583" spans="2:51" s="11" customFormat="1" ht="13.5">
      <c r="B583" s="194"/>
      <c r="C583" s="195"/>
      <c r="D583" s="196" t="s">
        <v>161</v>
      </c>
      <c r="E583" s="197" t="s">
        <v>19</v>
      </c>
      <c r="F583" s="198" t="s">
        <v>371</v>
      </c>
      <c r="G583" s="195"/>
      <c r="H583" s="199">
        <v>-7.38</v>
      </c>
      <c r="I583" s="200"/>
      <c r="J583" s="195"/>
      <c r="K583" s="195"/>
      <c r="L583" s="201"/>
      <c r="M583" s="202"/>
      <c r="N583" s="203"/>
      <c r="O583" s="203"/>
      <c r="P583" s="203"/>
      <c r="Q583" s="203"/>
      <c r="R583" s="203"/>
      <c r="S583" s="203"/>
      <c r="T583" s="204"/>
      <c r="AT583" s="205" t="s">
        <v>161</v>
      </c>
      <c r="AU583" s="205" t="s">
        <v>80</v>
      </c>
      <c r="AV583" s="11" t="s">
        <v>80</v>
      </c>
      <c r="AW583" s="11" t="s">
        <v>34</v>
      </c>
      <c r="AX583" s="11" t="s">
        <v>71</v>
      </c>
      <c r="AY583" s="205" t="s">
        <v>153</v>
      </c>
    </row>
    <row r="584" spans="2:51" s="11" customFormat="1" ht="13.5">
      <c r="B584" s="194"/>
      <c r="C584" s="195"/>
      <c r="D584" s="196" t="s">
        <v>161</v>
      </c>
      <c r="E584" s="197" t="s">
        <v>19</v>
      </c>
      <c r="F584" s="198" t="s">
        <v>768</v>
      </c>
      <c r="G584" s="195"/>
      <c r="H584" s="199">
        <v>-15.76</v>
      </c>
      <c r="I584" s="200"/>
      <c r="J584" s="195"/>
      <c r="K584" s="195"/>
      <c r="L584" s="201"/>
      <c r="M584" s="202"/>
      <c r="N584" s="203"/>
      <c r="O584" s="203"/>
      <c r="P584" s="203"/>
      <c r="Q584" s="203"/>
      <c r="R584" s="203"/>
      <c r="S584" s="203"/>
      <c r="T584" s="204"/>
      <c r="AT584" s="205" t="s">
        <v>161</v>
      </c>
      <c r="AU584" s="205" t="s">
        <v>80</v>
      </c>
      <c r="AV584" s="11" t="s">
        <v>80</v>
      </c>
      <c r="AW584" s="11" t="s">
        <v>34</v>
      </c>
      <c r="AX584" s="11" t="s">
        <v>71</v>
      </c>
      <c r="AY584" s="205" t="s">
        <v>153</v>
      </c>
    </row>
    <row r="585" spans="2:51" s="13" customFormat="1" ht="13.5">
      <c r="B585" s="218"/>
      <c r="C585" s="219"/>
      <c r="D585" s="196" t="s">
        <v>161</v>
      </c>
      <c r="E585" s="220" t="s">
        <v>19</v>
      </c>
      <c r="F585" s="221" t="s">
        <v>236</v>
      </c>
      <c r="G585" s="219"/>
      <c r="H585" s="222" t="s">
        <v>19</v>
      </c>
      <c r="I585" s="223"/>
      <c r="J585" s="219"/>
      <c r="K585" s="219"/>
      <c r="L585" s="224"/>
      <c r="M585" s="225"/>
      <c r="N585" s="226"/>
      <c r="O585" s="226"/>
      <c r="P585" s="226"/>
      <c r="Q585" s="226"/>
      <c r="R585" s="226"/>
      <c r="S585" s="226"/>
      <c r="T585" s="227"/>
      <c r="AT585" s="228" t="s">
        <v>161</v>
      </c>
      <c r="AU585" s="228" t="s">
        <v>80</v>
      </c>
      <c r="AV585" s="13" t="s">
        <v>78</v>
      </c>
      <c r="AW585" s="13" t="s">
        <v>34</v>
      </c>
      <c r="AX585" s="13" t="s">
        <v>71</v>
      </c>
      <c r="AY585" s="228" t="s">
        <v>153</v>
      </c>
    </row>
    <row r="586" spans="2:51" s="11" customFormat="1" ht="13.5">
      <c r="B586" s="194"/>
      <c r="C586" s="195"/>
      <c r="D586" s="196" t="s">
        <v>161</v>
      </c>
      <c r="E586" s="197" t="s">
        <v>19</v>
      </c>
      <c r="F586" s="198" t="s">
        <v>769</v>
      </c>
      <c r="G586" s="195"/>
      <c r="H586" s="199">
        <v>104</v>
      </c>
      <c r="I586" s="200"/>
      <c r="J586" s="195"/>
      <c r="K586" s="195"/>
      <c r="L586" s="201"/>
      <c r="M586" s="202"/>
      <c r="N586" s="203"/>
      <c r="O586" s="203"/>
      <c r="P586" s="203"/>
      <c r="Q586" s="203"/>
      <c r="R586" s="203"/>
      <c r="S586" s="203"/>
      <c r="T586" s="204"/>
      <c r="AT586" s="205" t="s">
        <v>161</v>
      </c>
      <c r="AU586" s="205" t="s">
        <v>80</v>
      </c>
      <c r="AV586" s="11" t="s">
        <v>80</v>
      </c>
      <c r="AW586" s="11" t="s">
        <v>34</v>
      </c>
      <c r="AX586" s="11" t="s">
        <v>71</v>
      </c>
      <c r="AY586" s="205" t="s">
        <v>153</v>
      </c>
    </row>
    <row r="587" spans="2:51" s="11" customFormat="1" ht="13.5">
      <c r="B587" s="194"/>
      <c r="C587" s="195"/>
      <c r="D587" s="196" t="s">
        <v>161</v>
      </c>
      <c r="E587" s="197" t="s">
        <v>19</v>
      </c>
      <c r="F587" s="198" t="s">
        <v>770</v>
      </c>
      <c r="G587" s="195"/>
      <c r="H587" s="199">
        <v>81.64</v>
      </c>
      <c r="I587" s="200"/>
      <c r="J587" s="195"/>
      <c r="K587" s="195"/>
      <c r="L587" s="201"/>
      <c r="M587" s="202"/>
      <c r="N587" s="203"/>
      <c r="O587" s="203"/>
      <c r="P587" s="203"/>
      <c r="Q587" s="203"/>
      <c r="R587" s="203"/>
      <c r="S587" s="203"/>
      <c r="T587" s="204"/>
      <c r="AT587" s="205" t="s">
        <v>161</v>
      </c>
      <c r="AU587" s="205" t="s">
        <v>80</v>
      </c>
      <c r="AV587" s="11" t="s">
        <v>80</v>
      </c>
      <c r="AW587" s="11" t="s">
        <v>34</v>
      </c>
      <c r="AX587" s="11" t="s">
        <v>71</v>
      </c>
      <c r="AY587" s="205" t="s">
        <v>153</v>
      </c>
    </row>
    <row r="588" spans="2:51" s="11" customFormat="1" ht="13.5">
      <c r="B588" s="194"/>
      <c r="C588" s="195"/>
      <c r="D588" s="196" t="s">
        <v>161</v>
      </c>
      <c r="E588" s="197" t="s">
        <v>19</v>
      </c>
      <c r="F588" s="198" t="s">
        <v>771</v>
      </c>
      <c r="G588" s="195"/>
      <c r="H588" s="199">
        <v>45.76</v>
      </c>
      <c r="I588" s="200"/>
      <c r="J588" s="195"/>
      <c r="K588" s="195"/>
      <c r="L588" s="201"/>
      <c r="M588" s="202"/>
      <c r="N588" s="203"/>
      <c r="O588" s="203"/>
      <c r="P588" s="203"/>
      <c r="Q588" s="203"/>
      <c r="R588" s="203"/>
      <c r="S588" s="203"/>
      <c r="T588" s="204"/>
      <c r="AT588" s="205" t="s">
        <v>161</v>
      </c>
      <c r="AU588" s="205" t="s">
        <v>80</v>
      </c>
      <c r="AV588" s="11" t="s">
        <v>80</v>
      </c>
      <c r="AW588" s="11" t="s">
        <v>34</v>
      </c>
      <c r="AX588" s="11" t="s">
        <v>71</v>
      </c>
      <c r="AY588" s="205" t="s">
        <v>153</v>
      </c>
    </row>
    <row r="589" spans="2:51" s="11" customFormat="1" ht="13.5">
      <c r="B589" s="194"/>
      <c r="C589" s="195"/>
      <c r="D589" s="196" t="s">
        <v>161</v>
      </c>
      <c r="E589" s="197" t="s">
        <v>19</v>
      </c>
      <c r="F589" s="198" t="s">
        <v>371</v>
      </c>
      <c r="G589" s="195"/>
      <c r="H589" s="199">
        <v>-7.38</v>
      </c>
      <c r="I589" s="200"/>
      <c r="J589" s="195"/>
      <c r="K589" s="195"/>
      <c r="L589" s="201"/>
      <c r="M589" s="202"/>
      <c r="N589" s="203"/>
      <c r="O589" s="203"/>
      <c r="P589" s="203"/>
      <c r="Q589" s="203"/>
      <c r="R589" s="203"/>
      <c r="S589" s="203"/>
      <c r="T589" s="204"/>
      <c r="AT589" s="205" t="s">
        <v>161</v>
      </c>
      <c r="AU589" s="205" t="s">
        <v>80</v>
      </c>
      <c r="AV589" s="11" t="s">
        <v>80</v>
      </c>
      <c r="AW589" s="11" t="s">
        <v>34</v>
      </c>
      <c r="AX589" s="11" t="s">
        <v>71</v>
      </c>
      <c r="AY589" s="205" t="s">
        <v>153</v>
      </c>
    </row>
    <row r="590" spans="2:51" s="11" customFormat="1" ht="13.5">
      <c r="B590" s="194"/>
      <c r="C590" s="195"/>
      <c r="D590" s="196" t="s">
        <v>161</v>
      </c>
      <c r="E590" s="197" t="s">
        <v>19</v>
      </c>
      <c r="F590" s="198" t="s">
        <v>772</v>
      </c>
      <c r="G590" s="195"/>
      <c r="H590" s="199">
        <v>-12.608</v>
      </c>
      <c r="I590" s="200"/>
      <c r="J590" s="195"/>
      <c r="K590" s="195"/>
      <c r="L590" s="201"/>
      <c r="M590" s="202"/>
      <c r="N590" s="203"/>
      <c r="O590" s="203"/>
      <c r="P590" s="203"/>
      <c r="Q590" s="203"/>
      <c r="R590" s="203"/>
      <c r="S590" s="203"/>
      <c r="T590" s="204"/>
      <c r="AT590" s="205" t="s">
        <v>161</v>
      </c>
      <c r="AU590" s="205" t="s">
        <v>80</v>
      </c>
      <c r="AV590" s="11" t="s">
        <v>80</v>
      </c>
      <c r="AW590" s="11" t="s">
        <v>34</v>
      </c>
      <c r="AX590" s="11" t="s">
        <v>71</v>
      </c>
      <c r="AY590" s="205" t="s">
        <v>153</v>
      </c>
    </row>
    <row r="591" spans="2:51" s="11" customFormat="1" ht="13.5">
      <c r="B591" s="194"/>
      <c r="C591" s="195"/>
      <c r="D591" s="196" t="s">
        <v>161</v>
      </c>
      <c r="E591" s="197" t="s">
        <v>19</v>
      </c>
      <c r="F591" s="198" t="s">
        <v>773</v>
      </c>
      <c r="G591" s="195"/>
      <c r="H591" s="199">
        <v>-3.69</v>
      </c>
      <c r="I591" s="200"/>
      <c r="J591" s="195"/>
      <c r="K591" s="195"/>
      <c r="L591" s="201"/>
      <c r="M591" s="202"/>
      <c r="N591" s="203"/>
      <c r="O591" s="203"/>
      <c r="P591" s="203"/>
      <c r="Q591" s="203"/>
      <c r="R591" s="203"/>
      <c r="S591" s="203"/>
      <c r="T591" s="204"/>
      <c r="AT591" s="205" t="s">
        <v>161</v>
      </c>
      <c r="AU591" s="205" t="s">
        <v>80</v>
      </c>
      <c r="AV591" s="11" t="s">
        <v>80</v>
      </c>
      <c r="AW591" s="11" t="s">
        <v>34</v>
      </c>
      <c r="AX591" s="11" t="s">
        <v>71</v>
      </c>
      <c r="AY591" s="205" t="s">
        <v>153</v>
      </c>
    </row>
    <row r="592" spans="2:51" s="13" customFormat="1" ht="13.5">
      <c r="B592" s="218"/>
      <c r="C592" s="219"/>
      <c r="D592" s="196" t="s">
        <v>161</v>
      </c>
      <c r="E592" s="220" t="s">
        <v>19</v>
      </c>
      <c r="F592" s="221" t="s">
        <v>240</v>
      </c>
      <c r="G592" s="219"/>
      <c r="H592" s="222" t="s">
        <v>19</v>
      </c>
      <c r="I592" s="223"/>
      <c r="J592" s="219"/>
      <c r="K592" s="219"/>
      <c r="L592" s="224"/>
      <c r="M592" s="225"/>
      <c r="N592" s="226"/>
      <c r="O592" s="226"/>
      <c r="P592" s="226"/>
      <c r="Q592" s="226"/>
      <c r="R592" s="226"/>
      <c r="S592" s="226"/>
      <c r="T592" s="227"/>
      <c r="AT592" s="228" t="s">
        <v>161</v>
      </c>
      <c r="AU592" s="228" t="s">
        <v>80</v>
      </c>
      <c r="AV592" s="13" t="s">
        <v>78</v>
      </c>
      <c r="AW592" s="13" t="s">
        <v>34</v>
      </c>
      <c r="AX592" s="13" t="s">
        <v>71</v>
      </c>
      <c r="AY592" s="228" t="s">
        <v>153</v>
      </c>
    </row>
    <row r="593" spans="2:51" s="11" customFormat="1" ht="13.5">
      <c r="B593" s="194"/>
      <c r="C593" s="195"/>
      <c r="D593" s="196" t="s">
        <v>161</v>
      </c>
      <c r="E593" s="197" t="s">
        <v>19</v>
      </c>
      <c r="F593" s="198" t="s">
        <v>774</v>
      </c>
      <c r="G593" s="195"/>
      <c r="H593" s="199">
        <v>20.79</v>
      </c>
      <c r="I593" s="200"/>
      <c r="J593" s="195"/>
      <c r="K593" s="195"/>
      <c r="L593" s="201"/>
      <c r="M593" s="202"/>
      <c r="N593" s="203"/>
      <c r="O593" s="203"/>
      <c r="P593" s="203"/>
      <c r="Q593" s="203"/>
      <c r="R593" s="203"/>
      <c r="S593" s="203"/>
      <c r="T593" s="204"/>
      <c r="AT593" s="205" t="s">
        <v>161</v>
      </c>
      <c r="AU593" s="205" t="s">
        <v>80</v>
      </c>
      <c r="AV593" s="11" t="s">
        <v>80</v>
      </c>
      <c r="AW593" s="11" t="s">
        <v>34</v>
      </c>
      <c r="AX593" s="11" t="s">
        <v>71</v>
      </c>
      <c r="AY593" s="205" t="s">
        <v>153</v>
      </c>
    </row>
    <row r="594" spans="2:51" s="11" customFormat="1" ht="13.5">
      <c r="B594" s="194"/>
      <c r="C594" s="195"/>
      <c r="D594" s="196" t="s">
        <v>161</v>
      </c>
      <c r="E594" s="197" t="s">
        <v>19</v>
      </c>
      <c r="F594" s="198" t="s">
        <v>775</v>
      </c>
      <c r="G594" s="195"/>
      <c r="H594" s="199">
        <v>24.165</v>
      </c>
      <c r="I594" s="200"/>
      <c r="J594" s="195"/>
      <c r="K594" s="195"/>
      <c r="L594" s="201"/>
      <c r="M594" s="202"/>
      <c r="N594" s="203"/>
      <c r="O594" s="203"/>
      <c r="P594" s="203"/>
      <c r="Q594" s="203"/>
      <c r="R594" s="203"/>
      <c r="S594" s="203"/>
      <c r="T594" s="204"/>
      <c r="AT594" s="205" t="s">
        <v>161</v>
      </c>
      <c r="AU594" s="205" t="s">
        <v>80</v>
      </c>
      <c r="AV594" s="11" t="s">
        <v>80</v>
      </c>
      <c r="AW594" s="11" t="s">
        <v>34</v>
      </c>
      <c r="AX594" s="11" t="s">
        <v>71</v>
      </c>
      <c r="AY594" s="205" t="s">
        <v>153</v>
      </c>
    </row>
    <row r="595" spans="2:51" s="11" customFormat="1" ht="13.5">
      <c r="B595" s="194"/>
      <c r="C595" s="195"/>
      <c r="D595" s="196" t="s">
        <v>161</v>
      </c>
      <c r="E595" s="197" t="s">
        <v>19</v>
      </c>
      <c r="F595" s="198" t="s">
        <v>776</v>
      </c>
      <c r="G595" s="195"/>
      <c r="H595" s="199">
        <v>33.997</v>
      </c>
      <c r="I595" s="200"/>
      <c r="J595" s="195"/>
      <c r="K595" s="195"/>
      <c r="L595" s="201"/>
      <c r="M595" s="202"/>
      <c r="N595" s="203"/>
      <c r="O595" s="203"/>
      <c r="P595" s="203"/>
      <c r="Q595" s="203"/>
      <c r="R595" s="203"/>
      <c r="S595" s="203"/>
      <c r="T595" s="204"/>
      <c r="AT595" s="205" t="s">
        <v>161</v>
      </c>
      <c r="AU595" s="205" t="s">
        <v>80</v>
      </c>
      <c r="AV595" s="11" t="s">
        <v>80</v>
      </c>
      <c r="AW595" s="11" t="s">
        <v>34</v>
      </c>
      <c r="AX595" s="11" t="s">
        <v>71</v>
      </c>
      <c r="AY595" s="205" t="s">
        <v>153</v>
      </c>
    </row>
    <row r="596" spans="2:51" s="12" customFormat="1" ht="13.5">
      <c r="B596" s="206"/>
      <c r="C596" s="207"/>
      <c r="D596" s="208" t="s">
        <v>161</v>
      </c>
      <c r="E596" s="209" t="s">
        <v>19</v>
      </c>
      <c r="F596" s="210" t="s">
        <v>163</v>
      </c>
      <c r="G596" s="207"/>
      <c r="H596" s="211">
        <v>540.05</v>
      </c>
      <c r="I596" s="212"/>
      <c r="J596" s="207"/>
      <c r="K596" s="207"/>
      <c r="L596" s="213"/>
      <c r="M596" s="214"/>
      <c r="N596" s="215"/>
      <c r="O596" s="215"/>
      <c r="P596" s="215"/>
      <c r="Q596" s="215"/>
      <c r="R596" s="215"/>
      <c r="S596" s="215"/>
      <c r="T596" s="216"/>
      <c r="AT596" s="217" t="s">
        <v>161</v>
      </c>
      <c r="AU596" s="217" t="s">
        <v>80</v>
      </c>
      <c r="AV596" s="12" t="s">
        <v>160</v>
      </c>
      <c r="AW596" s="12" t="s">
        <v>34</v>
      </c>
      <c r="AX596" s="12" t="s">
        <v>78</v>
      </c>
      <c r="AY596" s="217" t="s">
        <v>153</v>
      </c>
    </row>
    <row r="597" spans="2:65" s="1" customFormat="1" ht="22.5" customHeight="1">
      <c r="B597" s="34"/>
      <c r="C597" s="182" t="s">
        <v>777</v>
      </c>
      <c r="D597" s="182" t="s">
        <v>155</v>
      </c>
      <c r="E597" s="183" t="s">
        <v>778</v>
      </c>
      <c r="F597" s="184" t="s">
        <v>779</v>
      </c>
      <c r="G597" s="185" t="s">
        <v>224</v>
      </c>
      <c r="H597" s="186">
        <v>227.711</v>
      </c>
      <c r="I597" s="187"/>
      <c r="J597" s="188">
        <f>ROUND(I597*H597,2)</f>
        <v>0</v>
      </c>
      <c r="K597" s="184" t="s">
        <v>159</v>
      </c>
      <c r="L597" s="54"/>
      <c r="M597" s="189" t="s">
        <v>19</v>
      </c>
      <c r="N597" s="190" t="s">
        <v>42</v>
      </c>
      <c r="O597" s="35"/>
      <c r="P597" s="191">
        <f>O597*H597</f>
        <v>0</v>
      </c>
      <c r="Q597" s="191">
        <v>0</v>
      </c>
      <c r="R597" s="191">
        <f>Q597*H597</f>
        <v>0</v>
      </c>
      <c r="S597" s="191">
        <v>0.01</v>
      </c>
      <c r="T597" s="192">
        <f>S597*H597</f>
        <v>2.27711</v>
      </c>
      <c r="AR597" s="17" t="s">
        <v>160</v>
      </c>
      <c r="AT597" s="17" t="s">
        <v>155</v>
      </c>
      <c r="AU597" s="17" t="s">
        <v>80</v>
      </c>
      <c r="AY597" s="17" t="s">
        <v>153</v>
      </c>
      <c r="BE597" s="193">
        <f>IF(N597="základní",J597,0)</f>
        <v>0</v>
      </c>
      <c r="BF597" s="193">
        <f>IF(N597="snížená",J597,0)</f>
        <v>0</v>
      </c>
      <c r="BG597" s="193">
        <f>IF(N597="zákl. přenesená",J597,0)</f>
        <v>0</v>
      </c>
      <c r="BH597" s="193">
        <f>IF(N597="sníž. přenesená",J597,0)</f>
        <v>0</v>
      </c>
      <c r="BI597" s="193">
        <f>IF(N597="nulová",J597,0)</f>
        <v>0</v>
      </c>
      <c r="BJ597" s="17" t="s">
        <v>78</v>
      </c>
      <c r="BK597" s="193">
        <f>ROUND(I597*H597,2)</f>
        <v>0</v>
      </c>
      <c r="BL597" s="17" t="s">
        <v>160</v>
      </c>
      <c r="BM597" s="17" t="s">
        <v>777</v>
      </c>
    </row>
    <row r="598" spans="2:51" s="13" customFormat="1" ht="13.5">
      <c r="B598" s="218"/>
      <c r="C598" s="219"/>
      <c r="D598" s="196" t="s">
        <v>161</v>
      </c>
      <c r="E598" s="220" t="s">
        <v>19</v>
      </c>
      <c r="F598" s="221" t="s">
        <v>401</v>
      </c>
      <c r="G598" s="219"/>
      <c r="H598" s="222" t="s">
        <v>19</v>
      </c>
      <c r="I598" s="223"/>
      <c r="J598" s="219"/>
      <c r="K598" s="219"/>
      <c r="L598" s="224"/>
      <c r="M598" s="225"/>
      <c r="N598" s="226"/>
      <c r="O598" s="226"/>
      <c r="P598" s="226"/>
      <c r="Q598" s="226"/>
      <c r="R598" s="226"/>
      <c r="S598" s="226"/>
      <c r="T598" s="227"/>
      <c r="AT598" s="228" t="s">
        <v>161</v>
      </c>
      <c r="AU598" s="228" t="s">
        <v>80</v>
      </c>
      <c r="AV598" s="13" t="s">
        <v>78</v>
      </c>
      <c r="AW598" s="13" t="s">
        <v>34</v>
      </c>
      <c r="AX598" s="13" t="s">
        <v>71</v>
      </c>
      <c r="AY598" s="228" t="s">
        <v>153</v>
      </c>
    </row>
    <row r="599" spans="2:51" s="11" customFormat="1" ht="13.5">
      <c r="B599" s="194"/>
      <c r="C599" s="195"/>
      <c r="D599" s="196" t="s">
        <v>161</v>
      </c>
      <c r="E599" s="197" t="s">
        <v>19</v>
      </c>
      <c r="F599" s="198" t="s">
        <v>402</v>
      </c>
      <c r="G599" s="195"/>
      <c r="H599" s="199">
        <v>68.1</v>
      </c>
      <c r="I599" s="200"/>
      <c r="J599" s="195"/>
      <c r="K599" s="195"/>
      <c r="L599" s="201"/>
      <c r="M599" s="202"/>
      <c r="N599" s="203"/>
      <c r="O599" s="203"/>
      <c r="P599" s="203"/>
      <c r="Q599" s="203"/>
      <c r="R599" s="203"/>
      <c r="S599" s="203"/>
      <c r="T599" s="204"/>
      <c r="AT599" s="205" t="s">
        <v>161</v>
      </c>
      <c r="AU599" s="205" t="s">
        <v>80</v>
      </c>
      <c r="AV599" s="11" t="s">
        <v>80</v>
      </c>
      <c r="AW599" s="11" t="s">
        <v>34</v>
      </c>
      <c r="AX599" s="11" t="s">
        <v>71</v>
      </c>
      <c r="AY599" s="205" t="s">
        <v>153</v>
      </c>
    </row>
    <row r="600" spans="2:51" s="11" customFormat="1" ht="13.5">
      <c r="B600" s="194"/>
      <c r="C600" s="195"/>
      <c r="D600" s="196" t="s">
        <v>161</v>
      </c>
      <c r="E600" s="197" t="s">
        <v>19</v>
      </c>
      <c r="F600" s="198" t="s">
        <v>403</v>
      </c>
      <c r="G600" s="195"/>
      <c r="H600" s="199">
        <v>6.804</v>
      </c>
      <c r="I600" s="200"/>
      <c r="J600" s="195"/>
      <c r="K600" s="195"/>
      <c r="L600" s="201"/>
      <c r="M600" s="202"/>
      <c r="N600" s="203"/>
      <c r="O600" s="203"/>
      <c r="P600" s="203"/>
      <c r="Q600" s="203"/>
      <c r="R600" s="203"/>
      <c r="S600" s="203"/>
      <c r="T600" s="204"/>
      <c r="AT600" s="205" t="s">
        <v>161</v>
      </c>
      <c r="AU600" s="205" t="s">
        <v>80</v>
      </c>
      <c r="AV600" s="11" t="s">
        <v>80</v>
      </c>
      <c r="AW600" s="11" t="s">
        <v>34</v>
      </c>
      <c r="AX600" s="11" t="s">
        <v>71</v>
      </c>
      <c r="AY600" s="205" t="s">
        <v>153</v>
      </c>
    </row>
    <row r="601" spans="2:51" s="11" customFormat="1" ht="13.5">
      <c r="B601" s="194"/>
      <c r="C601" s="195"/>
      <c r="D601" s="196" t="s">
        <v>161</v>
      </c>
      <c r="E601" s="197" t="s">
        <v>19</v>
      </c>
      <c r="F601" s="198" t="s">
        <v>404</v>
      </c>
      <c r="G601" s="195"/>
      <c r="H601" s="199">
        <v>-1.485</v>
      </c>
      <c r="I601" s="200"/>
      <c r="J601" s="195"/>
      <c r="K601" s="195"/>
      <c r="L601" s="201"/>
      <c r="M601" s="202"/>
      <c r="N601" s="203"/>
      <c r="O601" s="203"/>
      <c r="P601" s="203"/>
      <c r="Q601" s="203"/>
      <c r="R601" s="203"/>
      <c r="S601" s="203"/>
      <c r="T601" s="204"/>
      <c r="AT601" s="205" t="s">
        <v>161</v>
      </c>
      <c r="AU601" s="205" t="s">
        <v>80</v>
      </c>
      <c r="AV601" s="11" t="s">
        <v>80</v>
      </c>
      <c r="AW601" s="11" t="s">
        <v>34</v>
      </c>
      <c r="AX601" s="11" t="s">
        <v>71</v>
      </c>
      <c r="AY601" s="205" t="s">
        <v>153</v>
      </c>
    </row>
    <row r="602" spans="2:51" s="11" customFormat="1" ht="13.5">
      <c r="B602" s="194"/>
      <c r="C602" s="195"/>
      <c r="D602" s="196" t="s">
        <v>161</v>
      </c>
      <c r="E602" s="197" t="s">
        <v>19</v>
      </c>
      <c r="F602" s="198" t="s">
        <v>405</v>
      </c>
      <c r="G602" s="195"/>
      <c r="H602" s="199">
        <v>-1.958</v>
      </c>
      <c r="I602" s="200"/>
      <c r="J602" s="195"/>
      <c r="K602" s="195"/>
      <c r="L602" s="201"/>
      <c r="M602" s="202"/>
      <c r="N602" s="203"/>
      <c r="O602" s="203"/>
      <c r="P602" s="203"/>
      <c r="Q602" s="203"/>
      <c r="R602" s="203"/>
      <c r="S602" s="203"/>
      <c r="T602" s="204"/>
      <c r="AT602" s="205" t="s">
        <v>161</v>
      </c>
      <c r="AU602" s="205" t="s">
        <v>80</v>
      </c>
      <c r="AV602" s="11" t="s">
        <v>80</v>
      </c>
      <c r="AW602" s="11" t="s">
        <v>34</v>
      </c>
      <c r="AX602" s="11" t="s">
        <v>71</v>
      </c>
      <c r="AY602" s="205" t="s">
        <v>153</v>
      </c>
    </row>
    <row r="603" spans="2:51" s="13" customFormat="1" ht="13.5">
      <c r="B603" s="218"/>
      <c r="C603" s="219"/>
      <c r="D603" s="196" t="s">
        <v>161</v>
      </c>
      <c r="E603" s="220" t="s">
        <v>19</v>
      </c>
      <c r="F603" s="221" t="s">
        <v>406</v>
      </c>
      <c r="G603" s="219"/>
      <c r="H603" s="222" t="s">
        <v>19</v>
      </c>
      <c r="I603" s="223"/>
      <c r="J603" s="219"/>
      <c r="K603" s="219"/>
      <c r="L603" s="224"/>
      <c r="M603" s="225"/>
      <c r="N603" s="226"/>
      <c r="O603" s="226"/>
      <c r="P603" s="226"/>
      <c r="Q603" s="226"/>
      <c r="R603" s="226"/>
      <c r="S603" s="226"/>
      <c r="T603" s="227"/>
      <c r="AT603" s="228" t="s">
        <v>161</v>
      </c>
      <c r="AU603" s="228" t="s">
        <v>80</v>
      </c>
      <c r="AV603" s="13" t="s">
        <v>78</v>
      </c>
      <c r="AW603" s="13" t="s">
        <v>34</v>
      </c>
      <c r="AX603" s="13" t="s">
        <v>71</v>
      </c>
      <c r="AY603" s="228" t="s">
        <v>153</v>
      </c>
    </row>
    <row r="604" spans="2:51" s="11" customFormat="1" ht="13.5">
      <c r="B604" s="194"/>
      <c r="C604" s="195"/>
      <c r="D604" s="196" t="s">
        <v>161</v>
      </c>
      <c r="E604" s="197" t="s">
        <v>19</v>
      </c>
      <c r="F604" s="198" t="s">
        <v>407</v>
      </c>
      <c r="G604" s="195"/>
      <c r="H604" s="199">
        <v>130.2</v>
      </c>
      <c r="I604" s="200"/>
      <c r="J604" s="195"/>
      <c r="K604" s="195"/>
      <c r="L604" s="201"/>
      <c r="M604" s="202"/>
      <c r="N604" s="203"/>
      <c r="O604" s="203"/>
      <c r="P604" s="203"/>
      <c r="Q604" s="203"/>
      <c r="R604" s="203"/>
      <c r="S604" s="203"/>
      <c r="T604" s="204"/>
      <c r="AT604" s="205" t="s">
        <v>161</v>
      </c>
      <c r="AU604" s="205" t="s">
        <v>80</v>
      </c>
      <c r="AV604" s="11" t="s">
        <v>80</v>
      </c>
      <c r="AW604" s="11" t="s">
        <v>34</v>
      </c>
      <c r="AX604" s="11" t="s">
        <v>71</v>
      </c>
      <c r="AY604" s="205" t="s">
        <v>153</v>
      </c>
    </row>
    <row r="605" spans="2:51" s="11" customFormat="1" ht="13.5">
      <c r="B605" s="194"/>
      <c r="C605" s="195"/>
      <c r="D605" s="196" t="s">
        <v>161</v>
      </c>
      <c r="E605" s="197" t="s">
        <v>19</v>
      </c>
      <c r="F605" s="198" t="s">
        <v>408</v>
      </c>
      <c r="G605" s="195"/>
      <c r="H605" s="199">
        <v>9</v>
      </c>
      <c r="I605" s="200"/>
      <c r="J605" s="195"/>
      <c r="K605" s="195"/>
      <c r="L605" s="201"/>
      <c r="M605" s="202"/>
      <c r="N605" s="203"/>
      <c r="O605" s="203"/>
      <c r="P605" s="203"/>
      <c r="Q605" s="203"/>
      <c r="R605" s="203"/>
      <c r="S605" s="203"/>
      <c r="T605" s="204"/>
      <c r="AT605" s="205" t="s">
        <v>161</v>
      </c>
      <c r="AU605" s="205" t="s">
        <v>80</v>
      </c>
      <c r="AV605" s="11" t="s">
        <v>80</v>
      </c>
      <c r="AW605" s="11" t="s">
        <v>34</v>
      </c>
      <c r="AX605" s="11" t="s">
        <v>71</v>
      </c>
      <c r="AY605" s="205" t="s">
        <v>153</v>
      </c>
    </row>
    <row r="606" spans="2:51" s="11" customFormat="1" ht="13.5">
      <c r="B606" s="194"/>
      <c r="C606" s="195"/>
      <c r="D606" s="196" t="s">
        <v>161</v>
      </c>
      <c r="E606" s="197" t="s">
        <v>19</v>
      </c>
      <c r="F606" s="198" t="s">
        <v>409</v>
      </c>
      <c r="G606" s="195"/>
      <c r="H606" s="199">
        <v>-16.2</v>
      </c>
      <c r="I606" s="200"/>
      <c r="J606" s="195"/>
      <c r="K606" s="195"/>
      <c r="L606" s="201"/>
      <c r="M606" s="202"/>
      <c r="N606" s="203"/>
      <c r="O606" s="203"/>
      <c r="P606" s="203"/>
      <c r="Q606" s="203"/>
      <c r="R606" s="203"/>
      <c r="S606" s="203"/>
      <c r="T606" s="204"/>
      <c r="AT606" s="205" t="s">
        <v>161</v>
      </c>
      <c r="AU606" s="205" t="s">
        <v>80</v>
      </c>
      <c r="AV606" s="11" t="s">
        <v>80</v>
      </c>
      <c r="AW606" s="11" t="s">
        <v>34</v>
      </c>
      <c r="AX606" s="11" t="s">
        <v>71</v>
      </c>
      <c r="AY606" s="205" t="s">
        <v>153</v>
      </c>
    </row>
    <row r="607" spans="2:51" s="13" customFormat="1" ht="13.5">
      <c r="B607" s="218"/>
      <c r="C607" s="219"/>
      <c r="D607" s="196" t="s">
        <v>161</v>
      </c>
      <c r="E607" s="220" t="s">
        <v>19</v>
      </c>
      <c r="F607" s="221" t="s">
        <v>410</v>
      </c>
      <c r="G607" s="219"/>
      <c r="H607" s="222" t="s">
        <v>19</v>
      </c>
      <c r="I607" s="223"/>
      <c r="J607" s="219"/>
      <c r="K607" s="219"/>
      <c r="L607" s="224"/>
      <c r="M607" s="225"/>
      <c r="N607" s="226"/>
      <c r="O607" s="226"/>
      <c r="P607" s="226"/>
      <c r="Q607" s="226"/>
      <c r="R607" s="226"/>
      <c r="S607" s="226"/>
      <c r="T607" s="227"/>
      <c r="AT607" s="228" t="s">
        <v>161</v>
      </c>
      <c r="AU607" s="228" t="s">
        <v>80</v>
      </c>
      <c r="AV607" s="13" t="s">
        <v>78</v>
      </c>
      <c r="AW607" s="13" t="s">
        <v>34</v>
      </c>
      <c r="AX607" s="13" t="s">
        <v>71</v>
      </c>
      <c r="AY607" s="228" t="s">
        <v>153</v>
      </c>
    </row>
    <row r="608" spans="2:51" s="11" customFormat="1" ht="13.5">
      <c r="B608" s="194"/>
      <c r="C608" s="195"/>
      <c r="D608" s="196" t="s">
        <v>161</v>
      </c>
      <c r="E608" s="197" t="s">
        <v>19</v>
      </c>
      <c r="F608" s="198" t="s">
        <v>520</v>
      </c>
      <c r="G608" s="195"/>
      <c r="H608" s="199">
        <v>33.25</v>
      </c>
      <c r="I608" s="200"/>
      <c r="J608" s="195"/>
      <c r="K608" s="195"/>
      <c r="L608" s="201"/>
      <c r="M608" s="202"/>
      <c r="N608" s="203"/>
      <c r="O608" s="203"/>
      <c r="P608" s="203"/>
      <c r="Q608" s="203"/>
      <c r="R608" s="203"/>
      <c r="S608" s="203"/>
      <c r="T608" s="204"/>
      <c r="AT608" s="205" t="s">
        <v>161</v>
      </c>
      <c r="AU608" s="205" t="s">
        <v>80</v>
      </c>
      <c r="AV608" s="11" t="s">
        <v>80</v>
      </c>
      <c r="AW608" s="11" t="s">
        <v>34</v>
      </c>
      <c r="AX608" s="11" t="s">
        <v>71</v>
      </c>
      <c r="AY608" s="205" t="s">
        <v>153</v>
      </c>
    </row>
    <row r="609" spans="2:51" s="12" customFormat="1" ht="13.5">
      <c r="B609" s="206"/>
      <c r="C609" s="207"/>
      <c r="D609" s="208" t="s">
        <v>161</v>
      </c>
      <c r="E609" s="209" t="s">
        <v>19</v>
      </c>
      <c r="F609" s="210" t="s">
        <v>163</v>
      </c>
      <c r="G609" s="207"/>
      <c r="H609" s="211">
        <v>227.711</v>
      </c>
      <c r="I609" s="212"/>
      <c r="J609" s="207"/>
      <c r="K609" s="207"/>
      <c r="L609" s="213"/>
      <c r="M609" s="214"/>
      <c r="N609" s="215"/>
      <c r="O609" s="215"/>
      <c r="P609" s="215"/>
      <c r="Q609" s="215"/>
      <c r="R609" s="215"/>
      <c r="S609" s="215"/>
      <c r="T609" s="216"/>
      <c r="AT609" s="217" t="s">
        <v>161</v>
      </c>
      <c r="AU609" s="217" t="s">
        <v>80</v>
      </c>
      <c r="AV609" s="12" t="s">
        <v>160</v>
      </c>
      <c r="AW609" s="12" t="s">
        <v>34</v>
      </c>
      <c r="AX609" s="12" t="s">
        <v>78</v>
      </c>
      <c r="AY609" s="217" t="s">
        <v>153</v>
      </c>
    </row>
    <row r="610" spans="2:65" s="1" customFormat="1" ht="31.5" customHeight="1">
      <c r="B610" s="34"/>
      <c r="C610" s="182" t="s">
        <v>780</v>
      </c>
      <c r="D610" s="182" t="s">
        <v>155</v>
      </c>
      <c r="E610" s="183" t="s">
        <v>781</v>
      </c>
      <c r="F610" s="184" t="s">
        <v>782</v>
      </c>
      <c r="G610" s="185" t="s">
        <v>224</v>
      </c>
      <c r="H610" s="186">
        <v>9.43</v>
      </c>
      <c r="I610" s="187"/>
      <c r="J610" s="188">
        <f>ROUND(I610*H610,2)</f>
        <v>0</v>
      </c>
      <c r="K610" s="184" t="s">
        <v>159</v>
      </c>
      <c r="L610" s="54"/>
      <c r="M610" s="189" t="s">
        <v>19</v>
      </c>
      <c r="N610" s="190" t="s">
        <v>42</v>
      </c>
      <c r="O610" s="35"/>
      <c r="P610" s="191">
        <f>O610*H610</f>
        <v>0</v>
      </c>
      <c r="Q610" s="191">
        <v>0</v>
      </c>
      <c r="R610" s="191">
        <f>Q610*H610</f>
        <v>0</v>
      </c>
      <c r="S610" s="191">
        <v>0.059</v>
      </c>
      <c r="T610" s="192">
        <f>S610*H610</f>
        <v>0.5563699999999999</v>
      </c>
      <c r="AR610" s="17" t="s">
        <v>160</v>
      </c>
      <c r="AT610" s="17" t="s">
        <v>155</v>
      </c>
      <c r="AU610" s="17" t="s">
        <v>80</v>
      </c>
      <c r="AY610" s="17" t="s">
        <v>153</v>
      </c>
      <c r="BE610" s="193">
        <f>IF(N610="základní",J610,0)</f>
        <v>0</v>
      </c>
      <c r="BF610" s="193">
        <f>IF(N610="snížená",J610,0)</f>
        <v>0</v>
      </c>
      <c r="BG610" s="193">
        <f>IF(N610="zákl. přenesená",J610,0)</f>
        <v>0</v>
      </c>
      <c r="BH610" s="193">
        <f>IF(N610="sníž. přenesená",J610,0)</f>
        <v>0</v>
      </c>
      <c r="BI610" s="193">
        <f>IF(N610="nulová",J610,0)</f>
        <v>0</v>
      </c>
      <c r="BJ610" s="17" t="s">
        <v>78</v>
      </c>
      <c r="BK610" s="193">
        <f>ROUND(I610*H610,2)</f>
        <v>0</v>
      </c>
      <c r="BL610" s="17" t="s">
        <v>160</v>
      </c>
      <c r="BM610" s="17" t="s">
        <v>783</v>
      </c>
    </row>
    <row r="611" spans="2:51" s="11" customFormat="1" ht="13.5">
      <c r="B611" s="194"/>
      <c r="C611" s="195"/>
      <c r="D611" s="196" t="s">
        <v>161</v>
      </c>
      <c r="E611" s="197" t="s">
        <v>19</v>
      </c>
      <c r="F611" s="198" t="s">
        <v>553</v>
      </c>
      <c r="G611" s="195"/>
      <c r="H611" s="199">
        <v>3.84</v>
      </c>
      <c r="I611" s="200"/>
      <c r="J611" s="195"/>
      <c r="K611" s="195"/>
      <c r="L611" s="201"/>
      <c r="M611" s="202"/>
      <c r="N611" s="203"/>
      <c r="O611" s="203"/>
      <c r="P611" s="203"/>
      <c r="Q611" s="203"/>
      <c r="R611" s="203"/>
      <c r="S611" s="203"/>
      <c r="T611" s="204"/>
      <c r="AT611" s="205" t="s">
        <v>161</v>
      </c>
      <c r="AU611" s="205" t="s">
        <v>80</v>
      </c>
      <c r="AV611" s="11" t="s">
        <v>80</v>
      </c>
      <c r="AW611" s="11" t="s">
        <v>34</v>
      </c>
      <c r="AX611" s="11" t="s">
        <v>71</v>
      </c>
      <c r="AY611" s="205" t="s">
        <v>153</v>
      </c>
    </row>
    <row r="612" spans="2:51" s="11" customFormat="1" ht="13.5">
      <c r="B612" s="194"/>
      <c r="C612" s="195"/>
      <c r="D612" s="196" t="s">
        <v>161</v>
      </c>
      <c r="E612" s="197" t="s">
        <v>19</v>
      </c>
      <c r="F612" s="198" t="s">
        <v>554</v>
      </c>
      <c r="G612" s="195"/>
      <c r="H612" s="199">
        <v>5.59</v>
      </c>
      <c r="I612" s="200"/>
      <c r="J612" s="195"/>
      <c r="K612" s="195"/>
      <c r="L612" s="201"/>
      <c r="M612" s="202"/>
      <c r="N612" s="203"/>
      <c r="O612" s="203"/>
      <c r="P612" s="203"/>
      <c r="Q612" s="203"/>
      <c r="R612" s="203"/>
      <c r="S612" s="203"/>
      <c r="T612" s="204"/>
      <c r="AT612" s="205" t="s">
        <v>161</v>
      </c>
      <c r="AU612" s="205" t="s">
        <v>80</v>
      </c>
      <c r="AV612" s="11" t="s">
        <v>80</v>
      </c>
      <c r="AW612" s="11" t="s">
        <v>34</v>
      </c>
      <c r="AX612" s="11" t="s">
        <v>71</v>
      </c>
      <c r="AY612" s="205" t="s">
        <v>153</v>
      </c>
    </row>
    <row r="613" spans="2:51" s="12" customFormat="1" ht="13.5">
      <c r="B613" s="206"/>
      <c r="C613" s="207"/>
      <c r="D613" s="208" t="s">
        <v>161</v>
      </c>
      <c r="E613" s="209" t="s">
        <v>19</v>
      </c>
      <c r="F613" s="210" t="s">
        <v>163</v>
      </c>
      <c r="G613" s="207"/>
      <c r="H613" s="211">
        <v>9.43</v>
      </c>
      <c r="I613" s="212"/>
      <c r="J613" s="207"/>
      <c r="K613" s="207"/>
      <c r="L613" s="213"/>
      <c r="M613" s="214"/>
      <c r="N613" s="215"/>
      <c r="O613" s="215"/>
      <c r="P613" s="215"/>
      <c r="Q613" s="215"/>
      <c r="R613" s="215"/>
      <c r="S613" s="215"/>
      <c r="T613" s="216"/>
      <c r="AT613" s="217" t="s">
        <v>161</v>
      </c>
      <c r="AU613" s="217" t="s">
        <v>80</v>
      </c>
      <c r="AV613" s="12" t="s">
        <v>160</v>
      </c>
      <c r="AW613" s="12" t="s">
        <v>34</v>
      </c>
      <c r="AX613" s="12" t="s">
        <v>78</v>
      </c>
      <c r="AY613" s="217" t="s">
        <v>153</v>
      </c>
    </row>
    <row r="614" spans="2:65" s="1" customFormat="1" ht="22.5" customHeight="1">
      <c r="B614" s="34"/>
      <c r="C614" s="182" t="s">
        <v>784</v>
      </c>
      <c r="D614" s="182" t="s">
        <v>155</v>
      </c>
      <c r="E614" s="183" t="s">
        <v>785</v>
      </c>
      <c r="F614" s="184" t="s">
        <v>786</v>
      </c>
      <c r="G614" s="185" t="s">
        <v>224</v>
      </c>
      <c r="H614" s="186">
        <v>29.62</v>
      </c>
      <c r="I614" s="187"/>
      <c r="J614" s="188">
        <f>ROUND(I614*H614,2)</f>
        <v>0</v>
      </c>
      <c r="K614" s="184" t="s">
        <v>159</v>
      </c>
      <c r="L614" s="54"/>
      <c r="M614" s="189" t="s">
        <v>19</v>
      </c>
      <c r="N614" s="190" t="s">
        <v>42</v>
      </c>
      <c r="O614" s="35"/>
      <c r="P614" s="191">
        <f>O614*H614</f>
        <v>0</v>
      </c>
      <c r="Q614" s="191">
        <v>0</v>
      </c>
      <c r="R614" s="191">
        <f>Q614*H614</f>
        <v>0</v>
      </c>
      <c r="S614" s="191">
        <v>0.068</v>
      </c>
      <c r="T614" s="192">
        <f>S614*H614</f>
        <v>2.0141600000000004</v>
      </c>
      <c r="AR614" s="17" t="s">
        <v>160</v>
      </c>
      <c r="AT614" s="17" t="s">
        <v>155</v>
      </c>
      <c r="AU614" s="17" t="s">
        <v>80</v>
      </c>
      <c r="AY614" s="17" t="s">
        <v>153</v>
      </c>
      <c r="BE614" s="193">
        <f>IF(N614="základní",J614,0)</f>
        <v>0</v>
      </c>
      <c r="BF614" s="193">
        <f>IF(N614="snížená",J614,0)</f>
        <v>0</v>
      </c>
      <c r="BG614" s="193">
        <f>IF(N614="zákl. přenesená",J614,0)</f>
        <v>0</v>
      </c>
      <c r="BH614" s="193">
        <f>IF(N614="sníž. přenesená",J614,0)</f>
        <v>0</v>
      </c>
      <c r="BI614" s="193">
        <f>IF(N614="nulová",J614,0)</f>
        <v>0</v>
      </c>
      <c r="BJ614" s="17" t="s">
        <v>78</v>
      </c>
      <c r="BK614" s="193">
        <f>ROUND(I614*H614,2)</f>
        <v>0</v>
      </c>
      <c r="BL614" s="17" t="s">
        <v>160</v>
      </c>
      <c r="BM614" s="17" t="s">
        <v>780</v>
      </c>
    </row>
    <row r="615" spans="2:51" s="13" customFormat="1" ht="13.5">
      <c r="B615" s="218"/>
      <c r="C615" s="219"/>
      <c r="D615" s="196" t="s">
        <v>161</v>
      </c>
      <c r="E615" s="220" t="s">
        <v>19</v>
      </c>
      <c r="F615" s="221" t="s">
        <v>220</v>
      </c>
      <c r="G615" s="219"/>
      <c r="H615" s="222" t="s">
        <v>19</v>
      </c>
      <c r="I615" s="223"/>
      <c r="J615" s="219"/>
      <c r="K615" s="219"/>
      <c r="L615" s="224"/>
      <c r="M615" s="225"/>
      <c r="N615" s="226"/>
      <c r="O615" s="226"/>
      <c r="P615" s="226"/>
      <c r="Q615" s="226"/>
      <c r="R615" s="226"/>
      <c r="S615" s="226"/>
      <c r="T615" s="227"/>
      <c r="AT615" s="228" t="s">
        <v>161</v>
      </c>
      <c r="AU615" s="228" t="s">
        <v>80</v>
      </c>
      <c r="AV615" s="13" t="s">
        <v>78</v>
      </c>
      <c r="AW615" s="13" t="s">
        <v>34</v>
      </c>
      <c r="AX615" s="13" t="s">
        <v>71</v>
      </c>
      <c r="AY615" s="228" t="s">
        <v>153</v>
      </c>
    </row>
    <row r="616" spans="2:51" s="11" customFormat="1" ht="13.5">
      <c r="B616" s="194"/>
      <c r="C616" s="195"/>
      <c r="D616" s="196" t="s">
        <v>161</v>
      </c>
      <c r="E616" s="197" t="s">
        <v>19</v>
      </c>
      <c r="F616" s="198" t="s">
        <v>229</v>
      </c>
      <c r="G616" s="195"/>
      <c r="H616" s="199">
        <v>2</v>
      </c>
      <c r="I616" s="200"/>
      <c r="J616" s="195"/>
      <c r="K616" s="195"/>
      <c r="L616" s="201"/>
      <c r="M616" s="202"/>
      <c r="N616" s="203"/>
      <c r="O616" s="203"/>
      <c r="P616" s="203"/>
      <c r="Q616" s="203"/>
      <c r="R616" s="203"/>
      <c r="S616" s="203"/>
      <c r="T616" s="204"/>
      <c r="AT616" s="205" t="s">
        <v>161</v>
      </c>
      <c r="AU616" s="205" t="s">
        <v>80</v>
      </c>
      <c r="AV616" s="11" t="s">
        <v>80</v>
      </c>
      <c r="AW616" s="11" t="s">
        <v>34</v>
      </c>
      <c r="AX616" s="11" t="s">
        <v>71</v>
      </c>
      <c r="AY616" s="205" t="s">
        <v>153</v>
      </c>
    </row>
    <row r="617" spans="2:51" s="13" customFormat="1" ht="13.5">
      <c r="B617" s="218"/>
      <c r="C617" s="219"/>
      <c r="D617" s="196" t="s">
        <v>161</v>
      </c>
      <c r="E617" s="220" t="s">
        <v>19</v>
      </c>
      <c r="F617" s="221" t="s">
        <v>236</v>
      </c>
      <c r="G617" s="219"/>
      <c r="H617" s="222" t="s">
        <v>19</v>
      </c>
      <c r="I617" s="223"/>
      <c r="J617" s="219"/>
      <c r="K617" s="219"/>
      <c r="L617" s="224"/>
      <c r="M617" s="225"/>
      <c r="N617" s="226"/>
      <c r="O617" s="226"/>
      <c r="P617" s="226"/>
      <c r="Q617" s="226"/>
      <c r="R617" s="226"/>
      <c r="S617" s="226"/>
      <c r="T617" s="227"/>
      <c r="AT617" s="228" t="s">
        <v>161</v>
      </c>
      <c r="AU617" s="228" t="s">
        <v>80</v>
      </c>
      <c r="AV617" s="13" t="s">
        <v>78</v>
      </c>
      <c r="AW617" s="13" t="s">
        <v>34</v>
      </c>
      <c r="AX617" s="13" t="s">
        <v>71</v>
      </c>
      <c r="AY617" s="228" t="s">
        <v>153</v>
      </c>
    </row>
    <row r="618" spans="2:51" s="11" customFormat="1" ht="13.5">
      <c r="B618" s="194"/>
      <c r="C618" s="195"/>
      <c r="D618" s="196" t="s">
        <v>161</v>
      </c>
      <c r="E618" s="197" t="s">
        <v>19</v>
      </c>
      <c r="F618" s="198" t="s">
        <v>787</v>
      </c>
      <c r="G618" s="195"/>
      <c r="H618" s="199">
        <v>8</v>
      </c>
      <c r="I618" s="200"/>
      <c r="J618" s="195"/>
      <c r="K618" s="195"/>
      <c r="L618" s="201"/>
      <c r="M618" s="202"/>
      <c r="N618" s="203"/>
      <c r="O618" s="203"/>
      <c r="P618" s="203"/>
      <c r="Q618" s="203"/>
      <c r="R618" s="203"/>
      <c r="S618" s="203"/>
      <c r="T618" s="204"/>
      <c r="AT618" s="205" t="s">
        <v>161</v>
      </c>
      <c r="AU618" s="205" t="s">
        <v>80</v>
      </c>
      <c r="AV618" s="11" t="s">
        <v>80</v>
      </c>
      <c r="AW618" s="11" t="s">
        <v>34</v>
      </c>
      <c r="AX618" s="11" t="s">
        <v>71</v>
      </c>
      <c r="AY618" s="205" t="s">
        <v>153</v>
      </c>
    </row>
    <row r="619" spans="2:51" s="11" customFormat="1" ht="13.5">
      <c r="B619" s="194"/>
      <c r="C619" s="195"/>
      <c r="D619" s="196" t="s">
        <v>161</v>
      </c>
      <c r="E619" s="197" t="s">
        <v>19</v>
      </c>
      <c r="F619" s="198" t="s">
        <v>788</v>
      </c>
      <c r="G619" s="195"/>
      <c r="H619" s="199">
        <v>9.81</v>
      </c>
      <c r="I619" s="200"/>
      <c r="J619" s="195"/>
      <c r="K619" s="195"/>
      <c r="L619" s="201"/>
      <c r="M619" s="202"/>
      <c r="N619" s="203"/>
      <c r="O619" s="203"/>
      <c r="P619" s="203"/>
      <c r="Q619" s="203"/>
      <c r="R619" s="203"/>
      <c r="S619" s="203"/>
      <c r="T619" s="204"/>
      <c r="AT619" s="205" t="s">
        <v>161</v>
      </c>
      <c r="AU619" s="205" t="s">
        <v>80</v>
      </c>
      <c r="AV619" s="11" t="s">
        <v>80</v>
      </c>
      <c r="AW619" s="11" t="s">
        <v>34</v>
      </c>
      <c r="AX619" s="11" t="s">
        <v>71</v>
      </c>
      <c r="AY619" s="205" t="s">
        <v>153</v>
      </c>
    </row>
    <row r="620" spans="2:51" s="13" customFormat="1" ht="13.5">
      <c r="B620" s="218"/>
      <c r="C620" s="219"/>
      <c r="D620" s="196" t="s">
        <v>161</v>
      </c>
      <c r="E620" s="220" t="s">
        <v>19</v>
      </c>
      <c r="F620" s="221" t="s">
        <v>240</v>
      </c>
      <c r="G620" s="219"/>
      <c r="H620" s="222" t="s">
        <v>19</v>
      </c>
      <c r="I620" s="223"/>
      <c r="J620" s="219"/>
      <c r="K620" s="219"/>
      <c r="L620" s="224"/>
      <c r="M620" s="225"/>
      <c r="N620" s="226"/>
      <c r="O620" s="226"/>
      <c r="P620" s="226"/>
      <c r="Q620" s="226"/>
      <c r="R620" s="226"/>
      <c r="S620" s="226"/>
      <c r="T620" s="227"/>
      <c r="AT620" s="228" t="s">
        <v>161</v>
      </c>
      <c r="AU620" s="228" t="s">
        <v>80</v>
      </c>
      <c r="AV620" s="13" t="s">
        <v>78</v>
      </c>
      <c r="AW620" s="13" t="s">
        <v>34</v>
      </c>
      <c r="AX620" s="13" t="s">
        <v>71</v>
      </c>
      <c r="AY620" s="228" t="s">
        <v>153</v>
      </c>
    </row>
    <row r="621" spans="2:51" s="11" customFormat="1" ht="13.5">
      <c r="B621" s="194"/>
      <c r="C621" s="195"/>
      <c r="D621" s="196" t="s">
        <v>161</v>
      </c>
      <c r="E621" s="197" t="s">
        <v>19</v>
      </c>
      <c r="F621" s="198" t="s">
        <v>788</v>
      </c>
      <c r="G621" s="195"/>
      <c r="H621" s="199">
        <v>9.81</v>
      </c>
      <c r="I621" s="200"/>
      <c r="J621" s="195"/>
      <c r="K621" s="195"/>
      <c r="L621" s="201"/>
      <c r="M621" s="202"/>
      <c r="N621" s="203"/>
      <c r="O621" s="203"/>
      <c r="P621" s="203"/>
      <c r="Q621" s="203"/>
      <c r="R621" s="203"/>
      <c r="S621" s="203"/>
      <c r="T621" s="204"/>
      <c r="AT621" s="205" t="s">
        <v>161</v>
      </c>
      <c r="AU621" s="205" t="s">
        <v>80</v>
      </c>
      <c r="AV621" s="11" t="s">
        <v>80</v>
      </c>
      <c r="AW621" s="11" t="s">
        <v>34</v>
      </c>
      <c r="AX621" s="11" t="s">
        <v>71</v>
      </c>
      <c r="AY621" s="205" t="s">
        <v>153</v>
      </c>
    </row>
    <row r="622" spans="2:51" s="12" customFormat="1" ht="13.5">
      <c r="B622" s="206"/>
      <c r="C622" s="207"/>
      <c r="D622" s="208" t="s">
        <v>161</v>
      </c>
      <c r="E622" s="209" t="s">
        <v>19</v>
      </c>
      <c r="F622" s="210" t="s">
        <v>163</v>
      </c>
      <c r="G622" s="207"/>
      <c r="H622" s="211">
        <v>29.62</v>
      </c>
      <c r="I622" s="212"/>
      <c r="J622" s="207"/>
      <c r="K622" s="207"/>
      <c r="L622" s="213"/>
      <c r="M622" s="214"/>
      <c r="N622" s="215"/>
      <c r="O622" s="215"/>
      <c r="P622" s="215"/>
      <c r="Q622" s="215"/>
      <c r="R622" s="215"/>
      <c r="S622" s="215"/>
      <c r="T622" s="216"/>
      <c r="AT622" s="217" t="s">
        <v>161</v>
      </c>
      <c r="AU622" s="217" t="s">
        <v>80</v>
      </c>
      <c r="AV622" s="12" t="s">
        <v>160</v>
      </c>
      <c r="AW622" s="12" t="s">
        <v>34</v>
      </c>
      <c r="AX622" s="12" t="s">
        <v>78</v>
      </c>
      <c r="AY622" s="217" t="s">
        <v>153</v>
      </c>
    </row>
    <row r="623" spans="2:65" s="1" customFormat="1" ht="22.5" customHeight="1">
      <c r="B623" s="34"/>
      <c r="C623" s="182" t="s">
        <v>789</v>
      </c>
      <c r="D623" s="182" t="s">
        <v>155</v>
      </c>
      <c r="E623" s="183" t="s">
        <v>790</v>
      </c>
      <c r="F623" s="184" t="s">
        <v>791</v>
      </c>
      <c r="G623" s="185" t="s">
        <v>224</v>
      </c>
      <c r="H623" s="186">
        <v>6.8</v>
      </c>
      <c r="I623" s="187"/>
      <c r="J623" s="188">
        <f>ROUND(I623*H623,2)</f>
        <v>0</v>
      </c>
      <c r="K623" s="184" t="s">
        <v>159</v>
      </c>
      <c r="L623" s="54"/>
      <c r="M623" s="189" t="s">
        <v>19</v>
      </c>
      <c r="N623" s="190" t="s">
        <v>42</v>
      </c>
      <c r="O623" s="35"/>
      <c r="P623" s="191">
        <f>O623*H623</f>
        <v>0</v>
      </c>
      <c r="Q623" s="191">
        <v>0</v>
      </c>
      <c r="R623" s="191">
        <f>Q623*H623</f>
        <v>0</v>
      </c>
      <c r="S623" s="191">
        <v>0.089</v>
      </c>
      <c r="T623" s="192">
        <f>S623*H623</f>
        <v>0.6052</v>
      </c>
      <c r="AR623" s="17" t="s">
        <v>160</v>
      </c>
      <c r="AT623" s="17" t="s">
        <v>155</v>
      </c>
      <c r="AU623" s="17" t="s">
        <v>80</v>
      </c>
      <c r="AY623" s="17" t="s">
        <v>153</v>
      </c>
      <c r="BE623" s="193">
        <f>IF(N623="základní",J623,0)</f>
        <v>0</v>
      </c>
      <c r="BF623" s="193">
        <f>IF(N623="snížená",J623,0)</f>
        <v>0</v>
      </c>
      <c r="BG623" s="193">
        <f>IF(N623="zákl. přenesená",J623,0)</f>
        <v>0</v>
      </c>
      <c r="BH623" s="193">
        <f>IF(N623="sníž. přenesená",J623,0)</f>
        <v>0</v>
      </c>
      <c r="BI623" s="193">
        <f>IF(N623="nulová",J623,0)</f>
        <v>0</v>
      </c>
      <c r="BJ623" s="17" t="s">
        <v>78</v>
      </c>
      <c r="BK623" s="193">
        <f>ROUND(I623*H623,2)</f>
        <v>0</v>
      </c>
      <c r="BL623" s="17" t="s">
        <v>160</v>
      </c>
      <c r="BM623" s="17" t="s">
        <v>784</v>
      </c>
    </row>
    <row r="624" spans="2:51" s="11" customFormat="1" ht="13.5">
      <c r="B624" s="194"/>
      <c r="C624" s="195"/>
      <c r="D624" s="196" t="s">
        <v>161</v>
      </c>
      <c r="E624" s="197" t="s">
        <v>19</v>
      </c>
      <c r="F624" s="198" t="s">
        <v>792</v>
      </c>
      <c r="G624" s="195"/>
      <c r="H624" s="199">
        <v>6.8</v>
      </c>
      <c r="I624" s="200"/>
      <c r="J624" s="195"/>
      <c r="K624" s="195"/>
      <c r="L624" s="201"/>
      <c r="M624" s="202"/>
      <c r="N624" s="203"/>
      <c r="O624" s="203"/>
      <c r="P624" s="203"/>
      <c r="Q624" s="203"/>
      <c r="R624" s="203"/>
      <c r="S624" s="203"/>
      <c r="T624" s="204"/>
      <c r="AT624" s="205" t="s">
        <v>161</v>
      </c>
      <c r="AU624" s="205" t="s">
        <v>80</v>
      </c>
      <c r="AV624" s="11" t="s">
        <v>80</v>
      </c>
      <c r="AW624" s="11" t="s">
        <v>34</v>
      </c>
      <c r="AX624" s="11" t="s">
        <v>71</v>
      </c>
      <c r="AY624" s="205" t="s">
        <v>153</v>
      </c>
    </row>
    <row r="625" spans="2:51" s="12" customFormat="1" ht="13.5">
      <c r="B625" s="206"/>
      <c r="C625" s="207"/>
      <c r="D625" s="208" t="s">
        <v>161</v>
      </c>
      <c r="E625" s="209" t="s">
        <v>19</v>
      </c>
      <c r="F625" s="210" t="s">
        <v>163</v>
      </c>
      <c r="G625" s="207"/>
      <c r="H625" s="211">
        <v>6.8</v>
      </c>
      <c r="I625" s="212"/>
      <c r="J625" s="207"/>
      <c r="K625" s="207"/>
      <c r="L625" s="213"/>
      <c r="M625" s="214"/>
      <c r="N625" s="215"/>
      <c r="O625" s="215"/>
      <c r="P625" s="215"/>
      <c r="Q625" s="215"/>
      <c r="R625" s="215"/>
      <c r="S625" s="215"/>
      <c r="T625" s="216"/>
      <c r="AT625" s="217" t="s">
        <v>161</v>
      </c>
      <c r="AU625" s="217" t="s">
        <v>80</v>
      </c>
      <c r="AV625" s="12" t="s">
        <v>160</v>
      </c>
      <c r="AW625" s="12" t="s">
        <v>34</v>
      </c>
      <c r="AX625" s="12" t="s">
        <v>78</v>
      </c>
      <c r="AY625" s="217" t="s">
        <v>153</v>
      </c>
    </row>
    <row r="626" spans="2:65" s="1" customFormat="1" ht="22.5" customHeight="1">
      <c r="B626" s="34"/>
      <c r="C626" s="182" t="s">
        <v>793</v>
      </c>
      <c r="D626" s="182" t="s">
        <v>155</v>
      </c>
      <c r="E626" s="183" t="s">
        <v>794</v>
      </c>
      <c r="F626" s="184" t="s">
        <v>795</v>
      </c>
      <c r="G626" s="185" t="s">
        <v>612</v>
      </c>
      <c r="H626" s="186">
        <v>50</v>
      </c>
      <c r="I626" s="187"/>
      <c r="J626" s="188">
        <f>ROUND(I626*H626,2)</f>
        <v>0</v>
      </c>
      <c r="K626" s="184" t="s">
        <v>524</v>
      </c>
      <c r="L626" s="54"/>
      <c r="M626" s="189" t="s">
        <v>19</v>
      </c>
      <c r="N626" s="190" t="s">
        <v>42</v>
      </c>
      <c r="O626" s="35"/>
      <c r="P626" s="191">
        <f>O626*H626</f>
        <v>0</v>
      </c>
      <c r="Q626" s="191">
        <v>0</v>
      </c>
      <c r="R626" s="191">
        <f>Q626*H626</f>
        <v>0</v>
      </c>
      <c r="S626" s="191">
        <v>0</v>
      </c>
      <c r="T626" s="192">
        <f>S626*H626</f>
        <v>0</v>
      </c>
      <c r="AR626" s="17" t="s">
        <v>160</v>
      </c>
      <c r="AT626" s="17" t="s">
        <v>155</v>
      </c>
      <c r="AU626" s="17" t="s">
        <v>80</v>
      </c>
      <c r="AY626" s="17" t="s">
        <v>153</v>
      </c>
      <c r="BE626" s="193">
        <f>IF(N626="základní",J626,0)</f>
        <v>0</v>
      </c>
      <c r="BF626" s="193">
        <f>IF(N626="snížená",J626,0)</f>
        <v>0</v>
      </c>
      <c r="BG626" s="193">
        <f>IF(N626="zákl. přenesená",J626,0)</f>
        <v>0</v>
      </c>
      <c r="BH626" s="193">
        <f>IF(N626="sníž. přenesená",J626,0)</f>
        <v>0</v>
      </c>
      <c r="BI626" s="193">
        <f>IF(N626="nulová",J626,0)</f>
        <v>0</v>
      </c>
      <c r="BJ626" s="17" t="s">
        <v>78</v>
      </c>
      <c r="BK626" s="193">
        <f>ROUND(I626*H626,2)</f>
        <v>0</v>
      </c>
      <c r="BL626" s="17" t="s">
        <v>160</v>
      </c>
      <c r="BM626" s="17" t="s">
        <v>789</v>
      </c>
    </row>
    <row r="627" spans="2:65" s="1" customFormat="1" ht="31.5" customHeight="1">
      <c r="B627" s="34"/>
      <c r="C627" s="182" t="s">
        <v>796</v>
      </c>
      <c r="D627" s="182" t="s">
        <v>155</v>
      </c>
      <c r="E627" s="183" t="s">
        <v>797</v>
      </c>
      <c r="F627" s="184" t="s">
        <v>798</v>
      </c>
      <c r="G627" s="185" t="s">
        <v>246</v>
      </c>
      <c r="H627" s="186">
        <v>3.2</v>
      </c>
      <c r="I627" s="187"/>
      <c r="J627" s="188">
        <f>ROUND(I627*H627,2)</f>
        <v>0</v>
      </c>
      <c r="K627" s="184" t="s">
        <v>159</v>
      </c>
      <c r="L627" s="54"/>
      <c r="M627" s="189" t="s">
        <v>19</v>
      </c>
      <c r="N627" s="190" t="s">
        <v>42</v>
      </c>
      <c r="O627" s="35"/>
      <c r="P627" s="191">
        <f>O627*H627</f>
        <v>0</v>
      </c>
      <c r="Q627" s="191">
        <v>0.0005242</v>
      </c>
      <c r="R627" s="191">
        <f>Q627*H627</f>
        <v>0.0016774399999999999</v>
      </c>
      <c r="S627" s="191">
        <v>0</v>
      </c>
      <c r="T627" s="192">
        <f>S627*H627</f>
        <v>0</v>
      </c>
      <c r="AR627" s="17" t="s">
        <v>160</v>
      </c>
      <c r="AT627" s="17" t="s">
        <v>155</v>
      </c>
      <c r="AU627" s="17" t="s">
        <v>80</v>
      </c>
      <c r="AY627" s="17" t="s">
        <v>153</v>
      </c>
      <c r="BE627" s="193">
        <f>IF(N627="základní",J627,0)</f>
        <v>0</v>
      </c>
      <c r="BF627" s="193">
        <f>IF(N627="snížená",J627,0)</f>
        <v>0</v>
      </c>
      <c r="BG627" s="193">
        <f>IF(N627="zákl. přenesená",J627,0)</f>
        <v>0</v>
      </c>
      <c r="BH627" s="193">
        <f>IF(N627="sníž. přenesená",J627,0)</f>
        <v>0</v>
      </c>
      <c r="BI627" s="193">
        <f>IF(N627="nulová",J627,0)</f>
        <v>0</v>
      </c>
      <c r="BJ627" s="17" t="s">
        <v>78</v>
      </c>
      <c r="BK627" s="193">
        <f>ROUND(I627*H627,2)</f>
        <v>0</v>
      </c>
      <c r="BL627" s="17" t="s">
        <v>160</v>
      </c>
      <c r="BM627" s="17" t="s">
        <v>793</v>
      </c>
    </row>
    <row r="628" spans="2:51" s="11" customFormat="1" ht="13.5">
      <c r="B628" s="194"/>
      <c r="C628" s="195"/>
      <c r="D628" s="196" t="s">
        <v>161</v>
      </c>
      <c r="E628" s="197" t="s">
        <v>19</v>
      </c>
      <c r="F628" s="198" t="s">
        <v>799</v>
      </c>
      <c r="G628" s="195"/>
      <c r="H628" s="199">
        <v>3.2</v>
      </c>
      <c r="I628" s="200"/>
      <c r="J628" s="195"/>
      <c r="K628" s="195"/>
      <c r="L628" s="201"/>
      <c r="M628" s="202"/>
      <c r="N628" s="203"/>
      <c r="O628" s="203"/>
      <c r="P628" s="203"/>
      <c r="Q628" s="203"/>
      <c r="R628" s="203"/>
      <c r="S628" s="203"/>
      <c r="T628" s="204"/>
      <c r="AT628" s="205" t="s">
        <v>161</v>
      </c>
      <c r="AU628" s="205" t="s">
        <v>80</v>
      </c>
      <c r="AV628" s="11" t="s">
        <v>80</v>
      </c>
      <c r="AW628" s="11" t="s">
        <v>34</v>
      </c>
      <c r="AX628" s="11" t="s">
        <v>71</v>
      </c>
      <c r="AY628" s="205" t="s">
        <v>153</v>
      </c>
    </row>
    <row r="629" spans="2:51" s="12" customFormat="1" ht="13.5">
      <c r="B629" s="206"/>
      <c r="C629" s="207"/>
      <c r="D629" s="196" t="s">
        <v>161</v>
      </c>
      <c r="E629" s="239" t="s">
        <v>19</v>
      </c>
      <c r="F629" s="240" t="s">
        <v>163</v>
      </c>
      <c r="G629" s="207"/>
      <c r="H629" s="241">
        <v>3.2</v>
      </c>
      <c r="I629" s="212"/>
      <c r="J629" s="207"/>
      <c r="K629" s="207"/>
      <c r="L629" s="213"/>
      <c r="M629" s="214"/>
      <c r="N629" s="215"/>
      <c r="O629" s="215"/>
      <c r="P629" s="215"/>
      <c r="Q629" s="215"/>
      <c r="R629" s="215"/>
      <c r="S629" s="215"/>
      <c r="T629" s="216"/>
      <c r="AT629" s="217" t="s">
        <v>161</v>
      </c>
      <c r="AU629" s="217" t="s">
        <v>80</v>
      </c>
      <c r="AV629" s="12" t="s">
        <v>160</v>
      </c>
      <c r="AW629" s="12" t="s">
        <v>34</v>
      </c>
      <c r="AX629" s="12" t="s">
        <v>78</v>
      </c>
      <c r="AY629" s="217" t="s">
        <v>153</v>
      </c>
    </row>
    <row r="630" spans="2:63" s="10" customFormat="1" ht="29.85" customHeight="1">
      <c r="B630" s="165"/>
      <c r="C630" s="166"/>
      <c r="D630" s="179" t="s">
        <v>70</v>
      </c>
      <c r="E630" s="180" t="s">
        <v>800</v>
      </c>
      <c r="F630" s="180" t="s">
        <v>801</v>
      </c>
      <c r="G630" s="166"/>
      <c r="H630" s="166"/>
      <c r="I630" s="169"/>
      <c r="J630" s="181">
        <f>BK630</f>
        <v>0</v>
      </c>
      <c r="K630" s="166"/>
      <c r="L630" s="171"/>
      <c r="M630" s="172"/>
      <c r="N630" s="173"/>
      <c r="O630" s="173"/>
      <c r="P630" s="174">
        <f>SUM(P631:P635)</f>
        <v>0</v>
      </c>
      <c r="Q630" s="173"/>
      <c r="R630" s="174">
        <f>SUM(R631:R635)</f>
        <v>0</v>
      </c>
      <c r="S630" s="173"/>
      <c r="T630" s="175">
        <f>SUM(T631:T635)</f>
        <v>0</v>
      </c>
      <c r="AR630" s="176" t="s">
        <v>78</v>
      </c>
      <c r="AT630" s="177" t="s">
        <v>70</v>
      </c>
      <c r="AU630" s="177" t="s">
        <v>78</v>
      </c>
      <c r="AY630" s="176" t="s">
        <v>153</v>
      </c>
      <c r="BK630" s="178">
        <f>SUM(BK631:BK635)</f>
        <v>0</v>
      </c>
    </row>
    <row r="631" spans="2:65" s="1" customFormat="1" ht="31.5" customHeight="1">
      <c r="B631" s="34"/>
      <c r="C631" s="182" t="s">
        <v>802</v>
      </c>
      <c r="D631" s="182" t="s">
        <v>155</v>
      </c>
      <c r="E631" s="183" t="s">
        <v>803</v>
      </c>
      <c r="F631" s="184" t="s">
        <v>804</v>
      </c>
      <c r="G631" s="185" t="s">
        <v>178</v>
      </c>
      <c r="H631" s="186">
        <v>134.606</v>
      </c>
      <c r="I631" s="187"/>
      <c r="J631" s="188">
        <f>ROUND(I631*H631,2)</f>
        <v>0</v>
      </c>
      <c r="K631" s="184" t="s">
        <v>159</v>
      </c>
      <c r="L631" s="54"/>
      <c r="M631" s="189" t="s">
        <v>19</v>
      </c>
      <c r="N631" s="190" t="s">
        <v>42</v>
      </c>
      <c r="O631" s="35"/>
      <c r="P631" s="191">
        <f>O631*H631</f>
        <v>0</v>
      </c>
      <c r="Q631" s="191">
        <v>0</v>
      </c>
      <c r="R631" s="191">
        <f>Q631*H631</f>
        <v>0</v>
      </c>
      <c r="S631" s="191">
        <v>0</v>
      </c>
      <c r="T631" s="192">
        <f>S631*H631</f>
        <v>0</v>
      </c>
      <c r="AR631" s="17" t="s">
        <v>160</v>
      </c>
      <c r="AT631" s="17" t="s">
        <v>155</v>
      </c>
      <c r="AU631" s="17" t="s">
        <v>80</v>
      </c>
      <c r="AY631" s="17" t="s">
        <v>153</v>
      </c>
      <c r="BE631" s="193">
        <f>IF(N631="základní",J631,0)</f>
        <v>0</v>
      </c>
      <c r="BF631" s="193">
        <f>IF(N631="snížená",J631,0)</f>
        <v>0</v>
      </c>
      <c r="BG631" s="193">
        <f>IF(N631="zákl. přenesená",J631,0)</f>
        <v>0</v>
      </c>
      <c r="BH631" s="193">
        <f>IF(N631="sníž. přenesená",J631,0)</f>
        <v>0</v>
      </c>
      <c r="BI631" s="193">
        <f>IF(N631="nulová",J631,0)</f>
        <v>0</v>
      </c>
      <c r="BJ631" s="17" t="s">
        <v>78</v>
      </c>
      <c r="BK631" s="193">
        <f>ROUND(I631*H631,2)</f>
        <v>0</v>
      </c>
      <c r="BL631" s="17" t="s">
        <v>160</v>
      </c>
      <c r="BM631" s="17" t="s">
        <v>796</v>
      </c>
    </row>
    <row r="632" spans="2:65" s="1" customFormat="1" ht="22.5" customHeight="1">
      <c r="B632" s="34"/>
      <c r="C632" s="182" t="s">
        <v>805</v>
      </c>
      <c r="D632" s="182" t="s">
        <v>155</v>
      </c>
      <c r="E632" s="183" t="s">
        <v>806</v>
      </c>
      <c r="F632" s="184" t="s">
        <v>807</v>
      </c>
      <c r="G632" s="185" t="s">
        <v>178</v>
      </c>
      <c r="H632" s="186">
        <v>134.606</v>
      </c>
      <c r="I632" s="187"/>
      <c r="J632" s="188">
        <f>ROUND(I632*H632,2)</f>
        <v>0</v>
      </c>
      <c r="K632" s="184" t="s">
        <v>159</v>
      </c>
      <c r="L632" s="54"/>
      <c r="M632" s="189" t="s">
        <v>19</v>
      </c>
      <c r="N632" s="190" t="s">
        <v>42</v>
      </c>
      <c r="O632" s="35"/>
      <c r="P632" s="191">
        <f>O632*H632</f>
        <v>0</v>
      </c>
      <c r="Q632" s="191">
        <v>0</v>
      </c>
      <c r="R632" s="191">
        <f>Q632*H632</f>
        <v>0</v>
      </c>
      <c r="S632" s="191">
        <v>0</v>
      </c>
      <c r="T632" s="192">
        <f>S632*H632</f>
        <v>0</v>
      </c>
      <c r="AR632" s="17" t="s">
        <v>160</v>
      </c>
      <c r="AT632" s="17" t="s">
        <v>155</v>
      </c>
      <c r="AU632" s="17" t="s">
        <v>80</v>
      </c>
      <c r="AY632" s="17" t="s">
        <v>153</v>
      </c>
      <c r="BE632" s="193">
        <f>IF(N632="základní",J632,0)</f>
        <v>0</v>
      </c>
      <c r="BF632" s="193">
        <f>IF(N632="snížená",J632,0)</f>
        <v>0</v>
      </c>
      <c r="BG632" s="193">
        <f>IF(N632="zákl. přenesená",J632,0)</f>
        <v>0</v>
      </c>
      <c r="BH632" s="193">
        <f>IF(N632="sníž. přenesená",J632,0)</f>
        <v>0</v>
      </c>
      <c r="BI632" s="193">
        <f>IF(N632="nulová",J632,0)</f>
        <v>0</v>
      </c>
      <c r="BJ632" s="17" t="s">
        <v>78</v>
      </c>
      <c r="BK632" s="193">
        <f>ROUND(I632*H632,2)</f>
        <v>0</v>
      </c>
      <c r="BL632" s="17" t="s">
        <v>160</v>
      </c>
      <c r="BM632" s="17" t="s">
        <v>802</v>
      </c>
    </row>
    <row r="633" spans="2:65" s="1" customFormat="1" ht="22.5" customHeight="1">
      <c r="B633" s="34"/>
      <c r="C633" s="182" t="s">
        <v>808</v>
      </c>
      <c r="D633" s="182" t="s">
        <v>155</v>
      </c>
      <c r="E633" s="183" t="s">
        <v>809</v>
      </c>
      <c r="F633" s="184" t="s">
        <v>810</v>
      </c>
      <c r="G633" s="185" t="s">
        <v>178</v>
      </c>
      <c r="H633" s="186">
        <v>1211.454</v>
      </c>
      <c r="I633" s="187"/>
      <c r="J633" s="188">
        <f>ROUND(I633*H633,2)</f>
        <v>0</v>
      </c>
      <c r="K633" s="184" t="s">
        <v>159</v>
      </c>
      <c r="L633" s="54"/>
      <c r="M633" s="189" t="s">
        <v>19</v>
      </c>
      <c r="N633" s="190" t="s">
        <v>42</v>
      </c>
      <c r="O633" s="35"/>
      <c r="P633" s="191">
        <f>O633*H633</f>
        <v>0</v>
      </c>
      <c r="Q633" s="191">
        <v>0</v>
      </c>
      <c r="R633" s="191">
        <f>Q633*H633</f>
        <v>0</v>
      </c>
      <c r="S633" s="191">
        <v>0</v>
      </c>
      <c r="T633" s="192">
        <f>S633*H633</f>
        <v>0</v>
      </c>
      <c r="AR633" s="17" t="s">
        <v>160</v>
      </c>
      <c r="AT633" s="17" t="s">
        <v>155</v>
      </c>
      <c r="AU633" s="17" t="s">
        <v>80</v>
      </c>
      <c r="AY633" s="17" t="s">
        <v>153</v>
      </c>
      <c r="BE633" s="193">
        <f>IF(N633="základní",J633,0)</f>
        <v>0</v>
      </c>
      <c r="BF633" s="193">
        <f>IF(N633="snížená",J633,0)</f>
        <v>0</v>
      </c>
      <c r="BG633" s="193">
        <f>IF(N633="zákl. přenesená",J633,0)</f>
        <v>0</v>
      </c>
      <c r="BH633" s="193">
        <f>IF(N633="sníž. přenesená",J633,0)</f>
        <v>0</v>
      </c>
      <c r="BI633" s="193">
        <f>IF(N633="nulová",J633,0)</f>
        <v>0</v>
      </c>
      <c r="BJ633" s="17" t="s">
        <v>78</v>
      </c>
      <c r="BK633" s="193">
        <f>ROUND(I633*H633,2)</f>
        <v>0</v>
      </c>
      <c r="BL633" s="17" t="s">
        <v>160</v>
      </c>
      <c r="BM633" s="17" t="s">
        <v>805</v>
      </c>
    </row>
    <row r="634" spans="2:51" s="11" customFormat="1" ht="13.5">
      <c r="B634" s="194"/>
      <c r="C634" s="195"/>
      <c r="D634" s="208" t="s">
        <v>161</v>
      </c>
      <c r="E634" s="195"/>
      <c r="F634" s="243" t="s">
        <v>811</v>
      </c>
      <c r="G634" s="195"/>
      <c r="H634" s="244">
        <v>1211.454</v>
      </c>
      <c r="I634" s="200"/>
      <c r="J634" s="195"/>
      <c r="K634" s="195"/>
      <c r="L634" s="201"/>
      <c r="M634" s="202"/>
      <c r="N634" s="203"/>
      <c r="O634" s="203"/>
      <c r="P634" s="203"/>
      <c r="Q634" s="203"/>
      <c r="R634" s="203"/>
      <c r="S634" s="203"/>
      <c r="T634" s="204"/>
      <c r="AT634" s="205" t="s">
        <v>161</v>
      </c>
      <c r="AU634" s="205" t="s">
        <v>80</v>
      </c>
      <c r="AV634" s="11" t="s">
        <v>80</v>
      </c>
      <c r="AW634" s="11" t="s">
        <v>4</v>
      </c>
      <c r="AX634" s="11" t="s">
        <v>78</v>
      </c>
      <c r="AY634" s="205" t="s">
        <v>153</v>
      </c>
    </row>
    <row r="635" spans="2:65" s="1" customFormat="1" ht="22.5" customHeight="1">
      <c r="B635" s="34"/>
      <c r="C635" s="182" t="s">
        <v>812</v>
      </c>
      <c r="D635" s="182" t="s">
        <v>155</v>
      </c>
      <c r="E635" s="183" t="s">
        <v>813</v>
      </c>
      <c r="F635" s="184" t="s">
        <v>814</v>
      </c>
      <c r="G635" s="185" t="s">
        <v>178</v>
      </c>
      <c r="H635" s="186">
        <v>134.606</v>
      </c>
      <c r="I635" s="187"/>
      <c r="J635" s="188">
        <f>ROUND(I635*H635,2)</f>
        <v>0</v>
      </c>
      <c r="K635" s="184" t="s">
        <v>159</v>
      </c>
      <c r="L635" s="54"/>
      <c r="M635" s="189" t="s">
        <v>19</v>
      </c>
      <c r="N635" s="190" t="s">
        <v>42</v>
      </c>
      <c r="O635" s="35"/>
      <c r="P635" s="191">
        <f>O635*H635</f>
        <v>0</v>
      </c>
      <c r="Q635" s="191">
        <v>0</v>
      </c>
      <c r="R635" s="191">
        <f>Q635*H635</f>
        <v>0</v>
      </c>
      <c r="S635" s="191">
        <v>0</v>
      </c>
      <c r="T635" s="192">
        <f>S635*H635</f>
        <v>0</v>
      </c>
      <c r="AR635" s="17" t="s">
        <v>160</v>
      </c>
      <c r="AT635" s="17" t="s">
        <v>155</v>
      </c>
      <c r="AU635" s="17" t="s">
        <v>80</v>
      </c>
      <c r="AY635" s="17" t="s">
        <v>153</v>
      </c>
      <c r="BE635" s="193">
        <f>IF(N635="základní",J635,0)</f>
        <v>0</v>
      </c>
      <c r="BF635" s="193">
        <f>IF(N635="snížená",J635,0)</f>
        <v>0</v>
      </c>
      <c r="BG635" s="193">
        <f>IF(N635="zákl. přenesená",J635,0)</f>
        <v>0</v>
      </c>
      <c r="BH635" s="193">
        <f>IF(N635="sníž. přenesená",J635,0)</f>
        <v>0</v>
      </c>
      <c r="BI635" s="193">
        <f>IF(N635="nulová",J635,0)</f>
        <v>0</v>
      </c>
      <c r="BJ635" s="17" t="s">
        <v>78</v>
      </c>
      <c r="BK635" s="193">
        <f>ROUND(I635*H635,2)</f>
        <v>0</v>
      </c>
      <c r="BL635" s="17" t="s">
        <v>160</v>
      </c>
      <c r="BM635" s="17" t="s">
        <v>808</v>
      </c>
    </row>
    <row r="636" spans="2:63" s="10" customFormat="1" ht="29.85" customHeight="1">
      <c r="B636" s="165"/>
      <c r="C636" s="166"/>
      <c r="D636" s="179" t="s">
        <v>70</v>
      </c>
      <c r="E636" s="180" t="s">
        <v>815</v>
      </c>
      <c r="F636" s="180" t="s">
        <v>816</v>
      </c>
      <c r="G636" s="166"/>
      <c r="H636" s="166"/>
      <c r="I636" s="169"/>
      <c r="J636" s="181">
        <f>BK636</f>
        <v>0</v>
      </c>
      <c r="K636" s="166"/>
      <c r="L636" s="171"/>
      <c r="M636" s="172"/>
      <c r="N636" s="173"/>
      <c r="O636" s="173"/>
      <c r="P636" s="174">
        <f>P637</f>
        <v>0</v>
      </c>
      <c r="Q636" s="173"/>
      <c r="R636" s="174">
        <f>R637</f>
        <v>0</v>
      </c>
      <c r="S636" s="173"/>
      <c r="T636" s="175">
        <f>T637</f>
        <v>0</v>
      </c>
      <c r="AR636" s="176" t="s">
        <v>78</v>
      </c>
      <c r="AT636" s="177" t="s">
        <v>70</v>
      </c>
      <c r="AU636" s="177" t="s">
        <v>78</v>
      </c>
      <c r="AY636" s="176" t="s">
        <v>153</v>
      </c>
      <c r="BK636" s="178">
        <f>BK637</f>
        <v>0</v>
      </c>
    </row>
    <row r="637" spans="2:65" s="1" customFormat="1" ht="22.5" customHeight="1">
      <c r="B637" s="34"/>
      <c r="C637" s="182" t="s">
        <v>817</v>
      </c>
      <c r="D637" s="182" t="s">
        <v>155</v>
      </c>
      <c r="E637" s="183" t="s">
        <v>818</v>
      </c>
      <c r="F637" s="184" t="s">
        <v>819</v>
      </c>
      <c r="G637" s="185" t="s">
        <v>178</v>
      </c>
      <c r="H637" s="186">
        <v>118.499</v>
      </c>
      <c r="I637" s="187"/>
      <c r="J637" s="188">
        <f>ROUND(I637*H637,2)</f>
        <v>0</v>
      </c>
      <c r="K637" s="184" t="s">
        <v>159</v>
      </c>
      <c r="L637" s="54"/>
      <c r="M637" s="189" t="s">
        <v>19</v>
      </c>
      <c r="N637" s="190" t="s">
        <v>42</v>
      </c>
      <c r="O637" s="35"/>
      <c r="P637" s="191">
        <f>O637*H637</f>
        <v>0</v>
      </c>
      <c r="Q637" s="191">
        <v>0</v>
      </c>
      <c r="R637" s="191">
        <f>Q637*H637</f>
        <v>0</v>
      </c>
      <c r="S637" s="191">
        <v>0</v>
      </c>
      <c r="T637" s="192">
        <f>S637*H637</f>
        <v>0</v>
      </c>
      <c r="AR637" s="17" t="s">
        <v>160</v>
      </c>
      <c r="AT637" s="17" t="s">
        <v>155</v>
      </c>
      <c r="AU637" s="17" t="s">
        <v>80</v>
      </c>
      <c r="AY637" s="17" t="s">
        <v>153</v>
      </c>
      <c r="BE637" s="193">
        <f>IF(N637="základní",J637,0)</f>
        <v>0</v>
      </c>
      <c r="BF637" s="193">
        <f>IF(N637="snížená",J637,0)</f>
        <v>0</v>
      </c>
      <c r="BG637" s="193">
        <f>IF(N637="zákl. přenesená",J637,0)</f>
        <v>0</v>
      </c>
      <c r="BH637" s="193">
        <f>IF(N637="sníž. přenesená",J637,0)</f>
        <v>0</v>
      </c>
      <c r="BI637" s="193">
        <f>IF(N637="nulová",J637,0)</f>
        <v>0</v>
      </c>
      <c r="BJ637" s="17" t="s">
        <v>78</v>
      </c>
      <c r="BK637" s="193">
        <f>ROUND(I637*H637,2)</f>
        <v>0</v>
      </c>
      <c r="BL637" s="17" t="s">
        <v>160</v>
      </c>
      <c r="BM637" s="17" t="s">
        <v>812</v>
      </c>
    </row>
    <row r="638" spans="2:63" s="10" customFormat="1" ht="37.35" customHeight="1">
      <c r="B638" s="165"/>
      <c r="C638" s="166"/>
      <c r="D638" s="167" t="s">
        <v>70</v>
      </c>
      <c r="E638" s="168" t="s">
        <v>820</v>
      </c>
      <c r="F638" s="168" t="s">
        <v>821</v>
      </c>
      <c r="G638" s="166"/>
      <c r="H638" s="166"/>
      <c r="I638" s="169"/>
      <c r="J638" s="170">
        <f>BK638</f>
        <v>0</v>
      </c>
      <c r="K638" s="166"/>
      <c r="L638" s="171"/>
      <c r="M638" s="172"/>
      <c r="N638" s="173"/>
      <c r="O638" s="173"/>
      <c r="P638" s="174">
        <f>P639+P673+P720+P723+P795+P863+P890+P952+P964+P973+P1001+P1090+P1106+P1134+P1191</f>
        <v>0</v>
      </c>
      <c r="Q638" s="173"/>
      <c r="R638" s="174">
        <f>R639+R673+R720+R723+R795+R863+R890+R952+R964+R973+R1001+R1090+R1106+R1134+R1191</f>
        <v>33.916226076361006</v>
      </c>
      <c r="S638" s="173"/>
      <c r="T638" s="175">
        <f>T639+T673+T720+T723+T795+T863+T890+T952+T964+T973+T1001+T1090+T1106+T1134+T1191</f>
        <v>11.77095</v>
      </c>
      <c r="AR638" s="176" t="s">
        <v>80</v>
      </c>
      <c r="AT638" s="177" t="s">
        <v>70</v>
      </c>
      <c r="AU638" s="177" t="s">
        <v>71</v>
      </c>
      <c r="AY638" s="176" t="s">
        <v>153</v>
      </c>
      <c r="BK638" s="178">
        <f>BK639+BK673+BK720+BK723+BK795+BK863+BK890+BK952+BK964+BK973+BK1001+BK1090+BK1106+BK1134+BK1191</f>
        <v>0</v>
      </c>
    </row>
    <row r="639" spans="2:63" s="10" customFormat="1" ht="19.9" customHeight="1">
      <c r="B639" s="165"/>
      <c r="C639" s="166"/>
      <c r="D639" s="179" t="s">
        <v>70</v>
      </c>
      <c r="E639" s="180" t="s">
        <v>822</v>
      </c>
      <c r="F639" s="180" t="s">
        <v>823</v>
      </c>
      <c r="G639" s="166"/>
      <c r="H639" s="166"/>
      <c r="I639" s="169"/>
      <c r="J639" s="181">
        <f>BK639</f>
        <v>0</v>
      </c>
      <c r="K639" s="166"/>
      <c r="L639" s="171"/>
      <c r="M639" s="172"/>
      <c r="N639" s="173"/>
      <c r="O639" s="173"/>
      <c r="P639" s="174">
        <f>SUM(P640:P672)</f>
        <v>0</v>
      </c>
      <c r="Q639" s="173"/>
      <c r="R639" s="174">
        <f>SUM(R640:R672)</f>
        <v>0.500864045</v>
      </c>
      <c r="S639" s="173"/>
      <c r="T639" s="175">
        <f>SUM(T640:T672)</f>
        <v>0</v>
      </c>
      <c r="AR639" s="176" t="s">
        <v>80</v>
      </c>
      <c r="AT639" s="177" t="s">
        <v>70</v>
      </c>
      <c r="AU639" s="177" t="s">
        <v>78</v>
      </c>
      <c r="AY639" s="176" t="s">
        <v>153</v>
      </c>
      <c r="BK639" s="178">
        <f>SUM(BK640:BK672)</f>
        <v>0</v>
      </c>
    </row>
    <row r="640" spans="2:65" s="1" customFormat="1" ht="31.5" customHeight="1">
      <c r="B640" s="34"/>
      <c r="C640" s="182" t="s">
        <v>824</v>
      </c>
      <c r="D640" s="182" t="s">
        <v>155</v>
      </c>
      <c r="E640" s="183" t="s">
        <v>825</v>
      </c>
      <c r="F640" s="184" t="s">
        <v>826</v>
      </c>
      <c r="G640" s="185" t="s">
        <v>224</v>
      </c>
      <c r="H640" s="186">
        <v>105.232</v>
      </c>
      <c r="I640" s="187"/>
      <c r="J640" s="188">
        <f>ROUND(I640*H640,2)</f>
        <v>0</v>
      </c>
      <c r="K640" s="184" t="s">
        <v>159</v>
      </c>
      <c r="L640" s="54"/>
      <c r="M640" s="189" t="s">
        <v>19</v>
      </c>
      <c r="N640" s="190" t="s">
        <v>42</v>
      </c>
      <c r="O640" s="35"/>
      <c r="P640" s="191">
        <f>O640*H640</f>
        <v>0</v>
      </c>
      <c r="Q640" s="191">
        <v>0.004575</v>
      </c>
      <c r="R640" s="191">
        <f>Q640*H640</f>
        <v>0.4814364</v>
      </c>
      <c r="S640" s="191">
        <v>0</v>
      </c>
      <c r="T640" s="192">
        <f>S640*H640</f>
        <v>0</v>
      </c>
      <c r="AR640" s="17" t="s">
        <v>230</v>
      </c>
      <c r="AT640" s="17" t="s">
        <v>155</v>
      </c>
      <c r="AU640" s="17" t="s">
        <v>80</v>
      </c>
      <c r="AY640" s="17" t="s">
        <v>153</v>
      </c>
      <c r="BE640" s="193">
        <f>IF(N640="základní",J640,0)</f>
        <v>0</v>
      </c>
      <c r="BF640" s="193">
        <f>IF(N640="snížená",J640,0)</f>
        <v>0</v>
      </c>
      <c r="BG640" s="193">
        <f>IF(N640="zákl. přenesená",J640,0)</f>
        <v>0</v>
      </c>
      <c r="BH640" s="193">
        <f>IF(N640="sníž. přenesená",J640,0)</f>
        <v>0</v>
      </c>
      <c r="BI640" s="193">
        <f>IF(N640="nulová",J640,0)</f>
        <v>0</v>
      </c>
      <c r="BJ640" s="17" t="s">
        <v>78</v>
      </c>
      <c r="BK640" s="193">
        <f>ROUND(I640*H640,2)</f>
        <v>0</v>
      </c>
      <c r="BL640" s="17" t="s">
        <v>230</v>
      </c>
      <c r="BM640" s="17" t="s">
        <v>827</v>
      </c>
    </row>
    <row r="641" spans="2:51" s="13" customFormat="1" ht="13.5">
      <c r="B641" s="218"/>
      <c r="C641" s="219"/>
      <c r="D641" s="196" t="s">
        <v>161</v>
      </c>
      <c r="E641" s="220" t="s">
        <v>19</v>
      </c>
      <c r="F641" s="221" t="s">
        <v>166</v>
      </c>
      <c r="G641" s="219"/>
      <c r="H641" s="222" t="s">
        <v>19</v>
      </c>
      <c r="I641" s="223"/>
      <c r="J641" s="219"/>
      <c r="K641" s="219"/>
      <c r="L641" s="224"/>
      <c r="M641" s="225"/>
      <c r="N641" s="226"/>
      <c r="O641" s="226"/>
      <c r="P641" s="226"/>
      <c r="Q641" s="226"/>
      <c r="R641" s="226"/>
      <c r="S641" s="226"/>
      <c r="T641" s="227"/>
      <c r="AT641" s="228" t="s">
        <v>161</v>
      </c>
      <c r="AU641" s="228" t="s">
        <v>80</v>
      </c>
      <c r="AV641" s="13" t="s">
        <v>78</v>
      </c>
      <c r="AW641" s="13" t="s">
        <v>34</v>
      </c>
      <c r="AX641" s="13" t="s">
        <v>71</v>
      </c>
      <c r="AY641" s="228" t="s">
        <v>153</v>
      </c>
    </row>
    <row r="642" spans="2:51" s="11" customFormat="1" ht="13.5">
      <c r="B642" s="194"/>
      <c r="C642" s="195"/>
      <c r="D642" s="196" t="s">
        <v>161</v>
      </c>
      <c r="E642" s="197" t="s">
        <v>19</v>
      </c>
      <c r="F642" s="198" t="s">
        <v>456</v>
      </c>
      <c r="G642" s="195"/>
      <c r="H642" s="199">
        <v>40.1</v>
      </c>
      <c r="I642" s="200"/>
      <c r="J642" s="195"/>
      <c r="K642" s="195"/>
      <c r="L642" s="201"/>
      <c r="M642" s="202"/>
      <c r="N642" s="203"/>
      <c r="O642" s="203"/>
      <c r="P642" s="203"/>
      <c r="Q642" s="203"/>
      <c r="R642" s="203"/>
      <c r="S642" s="203"/>
      <c r="T642" s="204"/>
      <c r="AT642" s="205" t="s">
        <v>161</v>
      </c>
      <c r="AU642" s="205" t="s">
        <v>80</v>
      </c>
      <c r="AV642" s="11" t="s">
        <v>80</v>
      </c>
      <c r="AW642" s="11" t="s">
        <v>34</v>
      </c>
      <c r="AX642" s="11" t="s">
        <v>71</v>
      </c>
      <c r="AY642" s="205" t="s">
        <v>153</v>
      </c>
    </row>
    <row r="643" spans="2:51" s="11" customFormat="1" ht="13.5">
      <c r="B643" s="194"/>
      <c r="C643" s="195"/>
      <c r="D643" s="196" t="s">
        <v>161</v>
      </c>
      <c r="E643" s="197" t="s">
        <v>19</v>
      </c>
      <c r="F643" s="198" t="s">
        <v>828</v>
      </c>
      <c r="G643" s="195"/>
      <c r="H643" s="199">
        <v>5.238</v>
      </c>
      <c r="I643" s="200"/>
      <c r="J643" s="195"/>
      <c r="K643" s="195"/>
      <c r="L643" s="201"/>
      <c r="M643" s="202"/>
      <c r="N643" s="203"/>
      <c r="O643" s="203"/>
      <c r="P643" s="203"/>
      <c r="Q643" s="203"/>
      <c r="R643" s="203"/>
      <c r="S643" s="203"/>
      <c r="T643" s="204"/>
      <c r="AT643" s="205" t="s">
        <v>161</v>
      </c>
      <c r="AU643" s="205" t="s">
        <v>80</v>
      </c>
      <c r="AV643" s="11" t="s">
        <v>80</v>
      </c>
      <c r="AW643" s="11" t="s">
        <v>34</v>
      </c>
      <c r="AX643" s="11" t="s">
        <v>71</v>
      </c>
      <c r="AY643" s="205" t="s">
        <v>153</v>
      </c>
    </row>
    <row r="644" spans="2:51" s="11" customFormat="1" ht="13.5">
      <c r="B644" s="194"/>
      <c r="C644" s="195"/>
      <c r="D644" s="196" t="s">
        <v>161</v>
      </c>
      <c r="E644" s="197" t="s">
        <v>19</v>
      </c>
      <c r="F644" s="198" t="s">
        <v>829</v>
      </c>
      <c r="G644" s="195"/>
      <c r="H644" s="199">
        <v>4.536</v>
      </c>
      <c r="I644" s="200"/>
      <c r="J644" s="195"/>
      <c r="K644" s="195"/>
      <c r="L644" s="201"/>
      <c r="M644" s="202"/>
      <c r="N644" s="203"/>
      <c r="O644" s="203"/>
      <c r="P644" s="203"/>
      <c r="Q644" s="203"/>
      <c r="R644" s="203"/>
      <c r="S644" s="203"/>
      <c r="T644" s="204"/>
      <c r="AT644" s="205" t="s">
        <v>161</v>
      </c>
      <c r="AU644" s="205" t="s">
        <v>80</v>
      </c>
      <c r="AV644" s="11" t="s">
        <v>80</v>
      </c>
      <c r="AW644" s="11" t="s">
        <v>34</v>
      </c>
      <c r="AX644" s="11" t="s">
        <v>71</v>
      </c>
      <c r="AY644" s="205" t="s">
        <v>153</v>
      </c>
    </row>
    <row r="645" spans="2:51" s="11" customFormat="1" ht="13.5">
      <c r="B645" s="194"/>
      <c r="C645" s="195"/>
      <c r="D645" s="196" t="s">
        <v>161</v>
      </c>
      <c r="E645" s="197" t="s">
        <v>19</v>
      </c>
      <c r="F645" s="198" t="s">
        <v>830</v>
      </c>
      <c r="G645" s="195"/>
      <c r="H645" s="199">
        <v>3.978</v>
      </c>
      <c r="I645" s="200"/>
      <c r="J645" s="195"/>
      <c r="K645" s="195"/>
      <c r="L645" s="201"/>
      <c r="M645" s="202"/>
      <c r="N645" s="203"/>
      <c r="O645" s="203"/>
      <c r="P645" s="203"/>
      <c r="Q645" s="203"/>
      <c r="R645" s="203"/>
      <c r="S645" s="203"/>
      <c r="T645" s="204"/>
      <c r="AT645" s="205" t="s">
        <v>161</v>
      </c>
      <c r="AU645" s="205" t="s">
        <v>80</v>
      </c>
      <c r="AV645" s="11" t="s">
        <v>80</v>
      </c>
      <c r="AW645" s="11" t="s">
        <v>34</v>
      </c>
      <c r="AX645" s="11" t="s">
        <v>71</v>
      </c>
      <c r="AY645" s="205" t="s">
        <v>153</v>
      </c>
    </row>
    <row r="646" spans="2:51" s="13" customFormat="1" ht="13.5">
      <c r="B646" s="218"/>
      <c r="C646" s="219"/>
      <c r="D646" s="196" t="s">
        <v>161</v>
      </c>
      <c r="E646" s="220" t="s">
        <v>19</v>
      </c>
      <c r="F646" s="221" t="s">
        <v>220</v>
      </c>
      <c r="G646" s="219"/>
      <c r="H646" s="222" t="s">
        <v>19</v>
      </c>
      <c r="I646" s="223"/>
      <c r="J646" s="219"/>
      <c r="K646" s="219"/>
      <c r="L646" s="224"/>
      <c r="M646" s="225"/>
      <c r="N646" s="226"/>
      <c r="O646" s="226"/>
      <c r="P646" s="226"/>
      <c r="Q646" s="226"/>
      <c r="R646" s="226"/>
      <c r="S646" s="226"/>
      <c r="T646" s="227"/>
      <c r="AT646" s="228" t="s">
        <v>161</v>
      </c>
      <c r="AU646" s="228" t="s">
        <v>80</v>
      </c>
      <c r="AV646" s="13" t="s">
        <v>78</v>
      </c>
      <c r="AW646" s="13" t="s">
        <v>34</v>
      </c>
      <c r="AX646" s="13" t="s">
        <v>71</v>
      </c>
      <c r="AY646" s="228" t="s">
        <v>153</v>
      </c>
    </row>
    <row r="647" spans="2:51" s="11" customFormat="1" ht="13.5">
      <c r="B647" s="194"/>
      <c r="C647" s="195"/>
      <c r="D647" s="196" t="s">
        <v>161</v>
      </c>
      <c r="E647" s="197" t="s">
        <v>19</v>
      </c>
      <c r="F647" s="198" t="s">
        <v>831</v>
      </c>
      <c r="G647" s="195"/>
      <c r="H647" s="199">
        <v>15.6</v>
      </c>
      <c r="I647" s="200"/>
      <c r="J647" s="195"/>
      <c r="K647" s="195"/>
      <c r="L647" s="201"/>
      <c r="M647" s="202"/>
      <c r="N647" s="203"/>
      <c r="O647" s="203"/>
      <c r="P647" s="203"/>
      <c r="Q647" s="203"/>
      <c r="R647" s="203"/>
      <c r="S647" s="203"/>
      <c r="T647" s="204"/>
      <c r="AT647" s="205" t="s">
        <v>161</v>
      </c>
      <c r="AU647" s="205" t="s">
        <v>80</v>
      </c>
      <c r="AV647" s="11" t="s">
        <v>80</v>
      </c>
      <c r="AW647" s="11" t="s">
        <v>34</v>
      </c>
      <c r="AX647" s="11" t="s">
        <v>71</v>
      </c>
      <c r="AY647" s="205" t="s">
        <v>153</v>
      </c>
    </row>
    <row r="648" spans="2:51" s="13" customFormat="1" ht="13.5">
      <c r="B648" s="218"/>
      <c r="C648" s="219"/>
      <c r="D648" s="196" t="s">
        <v>161</v>
      </c>
      <c r="E648" s="220" t="s">
        <v>19</v>
      </c>
      <c r="F648" s="221" t="s">
        <v>236</v>
      </c>
      <c r="G648" s="219"/>
      <c r="H648" s="222" t="s">
        <v>19</v>
      </c>
      <c r="I648" s="223"/>
      <c r="J648" s="219"/>
      <c r="K648" s="219"/>
      <c r="L648" s="224"/>
      <c r="M648" s="225"/>
      <c r="N648" s="226"/>
      <c r="O648" s="226"/>
      <c r="P648" s="226"/>
      <c r="Q648" s="226"/>
      <c r="R648" s="226"/>
      <c r="S648" s="226"/>
      <c r="T648" s="227"/>
      <c r="AT648" s="228" t="s">
        <v>161</v>
      </c>
      <c r="AU648" s="228" t="s">
        <v>80</v>
      </c>
      <c r="AV648" s="13" t="s">
        <v>78</v>
      </c>
      <c r="AW648" s="13" t="s">
        <v>34</v>
      </c>
      <c r="AX648" s="13" t="s">
        <v>71</v>
      </c>
      <c r="AY648" s="228" t="s">
        <v>153</v>
      </c>
    </row>
    <row r="649" spans="2:51" s="11" customFormat="1" ht="13.5">
      <c r="B649" s="194"/>
      <c r="C649" s="195"/>
      <c r="D649" s="196" t="s">
        <v>161</v>
      </c>
      <c r="E649" s="197" t="s">
        <v>19</v>
      </c>
      <c r="F649" s="198" t="s">
        <v>832</v>
      </c>
      <c r="G649" s="195"/>
      <c r="H649" s="199">
        <v>9.1</v>
      </c>
      <c r="I649" s="200"/>
      <c r="J649" s="195"/>
      <c r="K649" s="195"/>
      <c r="L649" s="201"/>
      <c r="M649" s="202"/>
      <c r="N649" s="203"/>
      <c r="O649" s="203"/>
      <c r="P649" s="203"/>
      <c r="Q649" s="203"/>
      <c r="R649" s="203"/>
      <c r="S649" s="203"/>
      <c r="T649" s="204"/>
      <c r="AT649" s="205" t="s">
        <v>161</v>
      </c>
      <c r="AU649" s="205" t="s">
        <v>80</v>
      </c>
      <c r="AV649" s="11" t="s">
        <v>80</v>
      </c>
      <c r="AW649" s="11" t="s">
        <v>34</v>
      </c>
      <c r="AX649" s="11" t="s">
        <v>71</v>
      </c>
      <c r="AY649" s="205" t="s">
        <v>153</v>
      </c>
    </row>
    <row r="650" spans="2:51" s="11" customFormat="1" ht="13.5">
      <c r="B650" s="194"/>
      <c r="C650" s="195"/>
      <c r="D650" s="196" t="s">
        <v>161</v>
      </c>
      <c r="E650" s="197" t="s">
        <v>19</v>
      </c>
      <c r="F650" s="198" t="s">
        <v>833</v>
      </c>
      <c r="G650" s="195"/>
      <c r="H650" s="199">
        <v>5.4</v>
      </c>
      <c r="I650" s="200"/>
      <c r="J650" s="195"/>
      <c r="K650" s="195"/>
      <c r="L650" s="201"/>
      <c r="M650" s="202"/>
      <c r="N650" s="203"/>
      <c r="O650" s="203"/>
      <c r="P650" s="203"/>
      <c r="Q650" s="203"/>
      <c r="R650" s="203"/>
      <c r="S650" s="203"/>
      <c r="T650" s="204"/>
      <c r="AT650" s="205" t="s">
        <v>161</v>
      </c>
      <c r="AU650" s="205" t="s">
        <v>80</v>
      </c>
      <c r="AV650" s="11" t="s">
        <v>80</v>
      </c>
      <c r="AW650" s="11" t="s">
        <v>34</v>
      </c>
      <c r="AX650" s="11" t="s">
        <v>71</v>
      </c>
      <c r="AY650" s="205" t="s">
        <v>153</v>
      </c>
    </row>
    <row r="651" spans="2:51" s="13" customFormat="1" ht="13.5">
      <c r="B651" s="218"/>
      <c r="C651" s="219"/>
      <c r="D651" s="196" t="s">
        <v>161</v>
      </c>
      <c r="E651" s="220" t="s">
        <v>19</v>
      </c>
      <c r="F651" s="221" t="s">
        <v>240</v>
      </c>
      <c r="G651" s="219"/>
      <c r="H651" s="222" t="s">
        <v>19</v>
      </c>
      <c r="I651" s="223"/>
      <c r="J651" s="219"/>
      <c r="K651" s="219"/>
      <c r="L651" s="224"/>
      <c r="M651" s="225"/>
      <c r="N651" s="226"/>
      <c r="O651" s="226"/>
      <c r="P651" s="226"/>
      <c r="Q651" s="226"/>
      <c r="R651" s="226"/>
      <c r="S651" s="226"/>
      <c r="T651" s="227"/>
      <c r="AT651" s="228" t="s">
        <v>161</v>
      </c>
      <c r="AU651" s="228" t="s">
        <v>80</v>
      </c>
      <c r="AV651" s="13" t="s">
        <v>78</v>
      </c>
      <c r="AW651" s="13" t="s">
        <v>34</v>
      </c>
      <c r="AX651" s="13" t="s">
        <v>71</v>
      </c>
      <c r="AY651" s="228" t="s">
        <v>153</v>
      </c>
    </row>
    <row r="652" spans="2:51" s="11" customFormat="1" ht="13.5">
      <c r="B652" s="194"/>
      <c r="C652" s="195"/>
      <c r="D652" s="196" t="s">
        <v>161</v>
      </c>
      <c r="E652" s="197" t="s">
        <v>19</v>
      </c>
      <c r="F652" s="198" t="s">
        <v>834</v>
      </c>
      <c r="G652" s="195"/>
      <c r="H652" s="199">
        <v>12.87</v>
      </c>
      <c r="I652" s="200"/>
      <c r="J652" s="195"/>
      <c r="K652" s="195"/>
      <c r="L652" s="201"/>
      <c r="M652" s="202"/>
      <c r="N652" s="203"/>
      <c r="O652" s="203"/>
      <c r="P652" s="203"/>
      <c r="Q652" s="203"/>
      <c r="R652" s="203"/>
      <c r="S652" s="203"/>
      <c r="T652" s="204"/>
      <c r="AT652" s="205" t="s">
        <v>161</v>
      </c>
      <c r="AU652" s="205" t="s">
        <v>80</v>
      </c>
      <c r="AV652" s="11" t="s">
        <v>80</v>
      </c>
      <c r="AW652" s="11" t="s">
        <v>34</v>
      </c>
      <c r="AX652" s="11" t="s">
        <v>71</v>
      </c>
      <c r="AY652" s="205" t="s">
        <v>153</v>
      </c>
    </row>
    <row r="653" spans="2:51" s="13" customFormat="1" ht="13.5">
      <c r="B653" s="218"/>
      <c r="C653" s="219"/>
      <c r="D653" s="196" t="s">
        <v>161</v>
      </c>
      <c r="E653" s="220" t="s">
        <v>19</v>
      </c>
      <c r="F653" s="221" t="s">
        <v>835</v>
      </c>
      <c r="G653" s="219"/>
      <c r="H653" s="222" t="s">
        <v>19</v>
      </c>
      <c r="I653" s="223"/>
      <c r="J653" s="219"/>
      <c r="K653" s="219"/>
      <c r="L653" s="224"/>
      <c r="M653" s="225"/>
      <c r="N653" s="226"/>
      <c r="O653" s="226"/>
      <c r="P653" s="226"/>
      <c r="Q653" s="226"/>
      <c r="R653" s="226"/>
      <c r="S653" s="226"/>
      <c r="T653" s="227"/>
      <c r="AT653" s="228" t="s">
        <v>161</v>
      </c>
      <c r="AU653" s="228" t="s">
        <v>80</v>
      </c>
      <c r="AV653" s="13" t="s">
        <v>78</v>
      </c>
      <c r="AW653" s="13" t="s">
        <v>34</v>
      </c>
      <c r="AX653" s="13" t="s">
        <v>71</v>
      </c>
      <c r="AY653" s="228" t="s">
        <v>153</v>
      </c>
    </row>
    <row r="654" spans="2:51" s="11" customFormat="1" ht="13.5">
      <c r="B654" s="194"/>
      <c r="C654" s="195"/>
      <c r="D654" s="196" t="s">
        <v>161</v>
      </c>
      <c r="E654" s="197" t="s">
        <v>19</v>
      </c>
      <c r="F654" s="198" t="s">
        <v>836</v>
      </c>
      <c r="G654" s="195"/>
      <c r="H654" s="199">
        <v>3.41</v>
      </c>
      <c r="I654" s="200"/>
      <c r="J654" s="195"/>
      <c r="K654" s="195"/>
      <c r="L654" s="201"/>
      <c r="M654" s="202"/>
      <c r="N654" s="203"/>
      <c r="O654" s="203"/>
      <c r="P654" s="203"/>
      <c r="Q654" s="203"/>
      <c r="R654" s="203"/>
      <c r="S654" s="203"/>
      <c r="T654" s="204"/>
      <c r="AT654" s="205" t="s">
        <v>161</v>
      </c>
      <c r="AU654" s="205" t="s">
        <v>80</v>
      </c>
      <c r="AV654" s="11" t="s">
        <v>80</v>
      </c>
      <c r="AW654" s="11" t="s">
        <v>34</v>
      </c>
      <c r="AX654" s="11" t="s">
        <v>71</v>
      </c>
      <c r="AY654" s="205" t="s">
        <v>153</v>
      </c>
    </row>
    <row r="655" spans="2:51" s="11" customFormat="1" ht="13.5">
      <c r="B655" s="194"/>
      <c r="C655" s="195"/>
      <c r="D655" s="196" t="s">
        <v>161</v>
      </c>
      <c r="E655" s="197" t="s">
        <v>19</v>
      </c>
      <c r="F655" s="198" t="s">
        <v>837</v>
      </c>
      <c r="G655" s="195"/>
      <c r="H655" s="199">
        <v>5</v>
      </c>
      <c r="I655" s="200"/>
      <c r="J655" s="195"/>
      <c r="K655" s="195"/>
      <c r="L655" s="201"/>
      <c r="M655" s="202"/>
      <c r="N655" s="203"/>
      <c r="O655" s="203"/>
      <c r="P655" s="203"/>
      <c r="Q655" s="203"/>
      <c r="R655" s="203"/>
      <c r="S655" s="203"/>
      <c r="T655" s="204"/>
      <c r="AT655" s="205" t="s">
        <v>161</v>
      </c>
      <c r="AU655" s="205" t="s">
        <v>80</v>
      </c>
      <c r="AV655" s="11" t="s">
        <v>80</v>
      </c>
      <c r="AW655" s="11" t="s">
        <v>34</v>
      </c>
      <c r="AX655" s="11" t="s">
        <v>71</v>
      </c>
      <c r="AY655" s="205" t="s">
        <v>153</v>
      </c>
    </row>
    <row r="656" spans="2:51" s="12" customFormat="1" ht="13.5">
      <c r="B656" s="206"/>
      <c r="C656" s="207"/>
      <c r="D656" s="208" t="s">
        <v>161</v>
      </c>
      <c r="E656" s="209" t="s">
        <v>19</v>
      </c>
      <c r="F656" s="210" t="s">
        <v>163</v>
      </c>
      <c r="G656" s="207"/>
      <c r="H656" s="211">
        <v>105.232</v>
      </c>
      <c r="I656" s="212"/>
      <c r="J656" s="207"/>
      <c r="K656" s="207"/>
      <c r="L656" s="213"/>
      <c r="M656" s="214"/>
      <c r="N656" s="215"/>
      <c r="O656" s="215"/>
      <c r="P656" s="215"/>
      <c r="Q656" s="215"/>
      <c r="R656" s="215"/>
      <c r="S656" s="215"/>
      <c r="T656" s="216"/>
      <c r="AT656" s="217" t="s">
        <v>161</v>
      </c>
      <c r="AU656" s="217" t="s">
        <v>80</v>
      </c>
      <c r="AV656" s="12" t="s">
        <v>160</v>
      </c>
      <c r="AW656" s="12" t="s">
        <v>34</v>
      </c>
      <c r="AX656" s="12" t="s">
        <v>78</v>
      </c>
      <c r="AY656" s="217" t="s">
        <v>153</v>
      </c>
    </row>
    <row r="657" spans="2:65" s="1" customFormat="1" ht="22.5" customHeight="1">
      <c r="B657" s="34"/>
      <c r="C657" s="182" t="s">
        <v>838</v>
      </c>
      <c r="D657" s="182" t="s">
        <v>155</v>
      </c>
      <c r="E657" s="183" t="s">
        <v>839</v>
      </c>
      <c r="F657" s="184" t="s">
        <v>840</v>
      </c>
      <c r="G657" s="185" t="s">
        <v>224</v>
      </c>
      <c r="H657" s="186">
        <v>3.38</v>
      </c>
      <c r="I657" s="187"/>
      <c r="J657" s="188">
        <f>ROUND(I657*H657,2)</f>
        <v>0</v>
      </c>
      <c r="K657" s="184" t="s">
        <v>159</v>
      </c>
      <c r="L657" s="54"/>
      <c r="M657" s="189" t="s">
        <v>19</v>
      </c>
      <c r="N657" s="190" t="s">
        <v>42</v>
      </c>
      <c r="O657" s="35"/>
      <c r="P657" s="191">
        <f>O657*H657</f>
        <v>0</v>
      </c>
      <c r="Q657" s="191">
        <v>0</v>
      </c>
      <c r="R657" s="191">
        <f>Q657*H657</f>
        <v>0</v>
      </c>
      <c r="S657" s="191">
        <v>0</v>
      </c>
      <c r="T657" s="192">
        <f>S657*H657</f>
        <v>0</v>
      </c>
      <c r="AR657" s="17" t="s">
        <v>230</v>
      </c>
      <c r="AT657" s="17" t="s">
        <v>155</v>
      </c>
      <c r="AU657" s="17" t="s">
        <v>80</v>
      </c>
      <c r="AY657" s="17" t="s">
        <v>153</v>
      </c>
      <c r="BE657" s="193">
        <f>IF(N657="základní",J657,0)</f>
        <v>0</v>
      </c>
      <c r="BF657" s="193">
        <f>IF(N657="snížená",J657,0)</f>
        <v>0</v>
      </c>
      <c r="BG657" s="193">
        <f>IF(N657="zákl. přenesená",J657,0)</f>
        <v>0</v>
      </c>
      <c r="BH657" s="193">
        <f>IF(N657="sníž. přenesená",J657,0)</f>
        <v>0</v>
      </c>
      <c r="BI657" s="193">
        <f>IF(N657="nulová",J657,0)</f>
        <v>0</v>
      </c>
      <c r="BJ657" s="17" t="s">
        <v>78</v>
      </c>
      <c r="BK657" s="193">
        <f>ROUND(I657*H657,2)</f>
        <v>0</v>
      </c>
      <c r="BL657" s="17" t="s">
        <v>230</v>
      </c>
      <c r="BM657" s="17" t="s">
        <v>824</v>
      </c>
    </row>
    <row r="658" spans="2:51" s="13" customFormat="1" ht="13.5">
      <c r="B658" s="218"/>
      <c r="C658" s="219"/>
      <c r="D658" s="196" t="s">
        <v>161</v>
      </c>
      <c r="E658" s="220" t="s">
        <v>19</v>
      </c>
      <c r="F658" s="221" t="s">
        <v>220</v>
      </c>
      <c r="G658" s="219"/>
      <c r="H658" s="222" t="s">
        <v>19</v>
      </c>
      <c r="I658" s="223"/>
      <c r="J658" s="219"/>
      <c r="K658" s="219"/>
      <c r="L658" s="224"/>
      <c r="M658" s="225"/>
      <c r="N658" s="226"/>
      <c r="O658" s="226"/>
      <c r="P658" s="226"/>
      <c r="Q658" s="226"/>
      <c r="R658" s="226"/>
      <c r="S658" s="226"/>
      <c r="T658" s="227"/>
      <c r="AT658" s="228" t="s">
        <v>161</v>
      </c>
      <c r="AU658" s="228" t="s">
        <v>80</v>
      </c>
      <c r="AV658" s="13" t="s">
        <v>78</v>
      </c>
      <c r="AW658" s="13" t="s">
        <v>34</v>
      </c>
      <c r="AX658" s="13" t="s">
        <v>71</v>
      </c>
      <c r="AY658" s="228" t="s">
        <v>153</v>
      </c>
    </row>
    <row r="659" spans="2:51" s="11" customFormat="1" ht="13.5">
      <c r="B659" s="194"/>
      <c r="C659" s="195"/>
      <c r="D659" s="196" t="s">
        <v>161</v>
      </c>
      <c r="E659" s="197" t="s">
        <v>19</v>
      </c>
      <c r="F659" s="198" t="s">
        <v>841</v>
      </c>
      <c r="G659" s="195"/>
      <c r="H659" s="199">
        <v>3.38</v>
      </c>
      <c r="I659" s="200"/>
      <c r="J659" s="195"/>
      <c r="K659" s="195"/>
      <c r="L659" s="201"/>
      <c r="M659" s="202"/>
      <c r="N659" s="203"/>
      <c r="O659" s="203"/>
      <c r="P659" s="203"/>
      <c r="Q659" s="203"/>
      <c r="R659" s="203"/>
      <c r="S659" s="203"/>
      <c r="T659" s="204"/>
      <c r="AT659" s="205" t="s">
        <v>161</v>
      </c>
      <c r="AU659" s="205" t="s">
        <v>80</v>
      </c>
      <c r="AV659" s="11" t="s">
        <v>80</v>
      </c>
      <c r="AW659" s="11" t="s">
        <v>34</v>
      </c>
      <c r="AX659" s="11" t="s">
        <v>71</v>
      </c>
      <c r="AY659" s="205" t="s">
        <v>153</v>
      </c>
    </row>
    <row r="660" spans="2:51" s="12" customFormat="1" ht="13.5">
      <c r="B660" s="206"/>
      <c r="C660" s="207"/>
      <c r="D660" s="208" t="s">
        <v>161</v>
      </c>
      <c r="E660" s="209" t="s">
        <v>19</v>
      </c>
      <c r="F660" s="210" t="s">
        <v>163</v>
      </c>
      <c r="G660" s="207"/>
      <c r="H660" s="211">
        <v>3.38</v>
      </c>
      <c r="I660" s="212"/>
      <c r="J660" s="207"/>
      <c r="K660" s="207"/>
      <c r="L660" s="213"/>
      <c r="M660" s="214"/>
      <c r="N660" s="215"/>
      <c r="O660" s="215"/>
      <c r="P660" s="215"/>
      <c r="Q660" s="215"/>
      <c r="R660" s="215"/>
      <c r="S660" s="215"/>
      <c r="T660" s="216"/>
      <c r="AT660" s="217" t="s">
        <v>161</v>
      </c>
      <c r="AU660" s="217" t="s">
        <v>80</v>
      </c>
      <c r="AV660" s="12" t="s">
        <v>160</v>
      </c>
      <c r="AW660" s="12" t="s">
        <v>34</v>
      </c>
      <c r="AX660" s="12" t="s">
        <v>78</v>
      </c>
      <c r="AY660" s="217" t="s">
        <v>153</v>
      </c>
    </row>
    <row r="661" spans="2:65" s="1" customFormat="1" ht="22.5" customHeight="1">
      <c r="B661" s="34"/>
      <c r="C661" s="229" t="s">
        <v>842</v>
      </c>
      <c r="D661" s="229" t="s">
        <v>184</v>
      </c>
      <c r="E661" s="230" t="s">
        <v>843</v>
      </c>
      <c r="F661" s="231" t="s">
        <v>844</v>
      </c>
      <c r="G661" s="232" t="s">
        <v>178</v>
      </c>
      <c r="H661" s="233">
        <v>0.001</v>
      </c>
      <c r="I661" s="234"/>
      <c r="J661" s="235">
        <f>ROUND(I661*H661,2)</f>
        <v>0</v>
      </c>
      <c r="K661" s="231" t="s">
        <v>159</v>
      </c>
      <c r="L661" s="236"/>
      <c r="M661" s="237" t="s">
        <v>19</v>
      </c>
      <c r="N661" s="238" t="s">
        <v>42</v>
      </c>
      <c r="O661" s="35"/>
      <c r="P661" s="191">
        <f>O661*H661</f>
        <v>0</v>
      </c>
      <c r="Q661" s="191">
        <v>1</v>
      </c>
      <c r="R661" s="191">
        <f>Q661*H661</f>
        <v>0.001</v>
      </c>
      <c r="S661" s="191">
        <v>0</v>
      </c>
      <c r="T661" s="192">
        <f>S661*H661</f>
        <v>0</v>
      </c>
      <c r="AR661" s="17" t="s">
        <v>295</v>
      </c>
      <c r="AT661" s="17" t="s">
        <v>184</v>
      </c>
      <c r="AU661" s="17" t="s">
        <v>80</v>
      </c>
      <c r="AY661" s="17" t="s">
        <v>153</v>
      </c>
      <c r="BE661" s="193">
        <f>IF(N661="základní",J661,0)</f>
        <v>0</v>
      </c>
      <c r="BF661" s="193">
        <f>IF(N661="snížená",J661,0)</f>
        <v>0</v>
      </c>
      <c r="BG661" s="193">
        <f>IF(N661="zákl. přenesená",J661,0)</f>
        <v>0</v>
      </c>
      <c r="BH661" s="193">
        <f>IF(N661="sníž. přenesená",J661,0)</f>
        <v>0</v>
      </c>
      <c r="BI661" s="193">
        <f>IF(N661="nulová",J661,0)</f>
        <v>0</v>
      </c>
      <c r="BJ661" s="17" t="s">
        <v>78</v>
      </c>
      <c r="BK661" s="193">
        <f>ROUND(I661*H661,2)</f>
        <v>0</v>
      </c>
      <c r="BL661" s="17" t="s">
        <v>230</v>
      </c>
      <c r="BM661" s="17" t="s">
        <v>838</v>
      </c>
    </row>
    <row r="662" spans="2:65" s="1" customFormat="1" ht="22.5" customHeight="1">
      <c r="B662" s="34"/>
      <c r="C662" s="182" t="s">
        <v>845</v>
      </c>
      <c r="D662" s="182" t="s">
        <v>155</v>
      </c>
      <c r="E662" s="183" t="s">
        <v>846</v>
      </c>
      <c r="F662" s="184" t="s">
        <v>847</v>
      </c>
      <c r="G662" s="185" t="s">
        <v>224</v>
      </c>
      <c r="H662" s="186">
        <v>6.76</v>
      </c>
      <c r="I662" s="187"/>
      <c r="J662" s="188">
        <f>ROUND(I662*H662,2)</f>
        <v>0</v>
      </c>
      <c r="K662" s="184" t="s">
        <v>159</v>
      </c>
      <c r="L662" s="54"/>
      <c r="M662" s="189" t="s">
        <v>19</v>
      </c>
      <c r="N662" s="190" t="s">
        <v>42</v>
      </c>
      <c r="O662" s="35"/>
      <c r="P662" s="191">
        <f>O662*H662</f>
        <v>0</v>
      </c>
      <c r="Q662" s="191">
        <v>0</v>
      </c>
      <c r="R662" s="191">
        <f>Q662*H662</f>
        <v>0</v>
      </c>
      <c r="S662" s="191">
        <v>0</v>
      </c>
      <c r="T662" s="192">
        <f>S662*H662</f>
        <v>0</v>
      </c>
      <c r="AR662" s="17" t="s">
        <v>230</v>
      </c>
      <c r="AT662" s="17" t="s">
        <v>155</v>
      </c>
      <c r="AU662" s="17" t="s">
        <v>80</v>
      </c>
      <c r="AY662" s="17" t="s">
        <v>153</v>
      </c>
      <c r="BE662" s="193">
        <f>IF(N662="základní",J662,0)</f>
        <v>0</v>
      </c>
      <c r="BF662" s="193">
        <f>IF(N662="snížená",J662,0)</f>
        <v>0</v>
      </c>
      <c r="BG662" s="193">
        <f>IF(N662="zákl. přenesená",J662,0)</f>
        <v>0</v>
      </c>
      <c r="BH662" s="193">
        <f>IF(N662="sníž. přenesená",J662,0)</f>
        <v>0</v>
      </c>
      <c r="BI662" s="193">
        <f>IF(N662="nulová",J662,0)</f>
        <v>0</v>
      </c>
      <c r="BJ662" s="17" t="s">
        <v>78</v>
      </c>
      <c r="BK662" s="193">
        <f>ROUND(I662*H662,2)</f>
        <v>0</v>
      </c>
      <c r="BL662" s="17" t="s">
        <v>230</v>
      </c>
      <c r="BM662" s="17" t="s">
        <v>842</v>
      </c>
    </row>
    <row r="663" spans="2:51" s="13" customFormat="1" ht="13.5">
      <c r="B663" s="218"/>
      <c r="C663" s="219"/>
      <c r="D663" s="196" t="s">
        <v>161</v>
      </c>
      <c r="E663" s="220" t="s">
        <v>19</v>
      </c>
      <c r="F663" s="221" t="s">
        <v>220</v>
      </c>
      <c r="G663" s="219"/>
      <c r="H663" s="222" t="s">
        <v>19</v>
      </c>
      <c r="I663" s="223"/>
      <c r="J663" s="219"/>
      <c r="K663" s="219"/>
      <c r="L663" s="224"/>
      <c r="M663" s="225"/>
      <c r="N663" s="226"/>
      <c r="O663" s="226"/>
      <c r="P663" s="226"/>
      <c r="Q663" s="226"/>
      <c r="R663" s="226"/>
      <c r="S663" s="226"/>
      <c r="T663" s="227"/>
      <c r="AT663" s="228" t="s">
        <v>161</v>
      </c>
      <c r="AU663" s="228" t="s">
        <v>80</v>
      </c>
      <c r="AV663" s="13" t="s">
        <v>78</v>
      </c>
      <c r="AW663" s="13" t="s">
        <v>34</v>
      </c>
      <c r="AX663" s="13" t="s">
        <v>71</v>
      </c>
      <c r="AY663" s="228" t="s">
        <v>153</v>
      </c>
    </row>
    <row r="664" spans="2:51" s="11" customFormat="1" ht="13.5">
      <c r="B664" s="194"/>
      <c r="C664" s="195"/>
      <c r="D664" s="196" t="s">
        <v>161</v>
      </c>
      <c r="E664" s="197" t="s">
        <v>19</v>
      </c>
      <c r="F664" s="198" t="s">
        <v>848</v>
      </c>
      <c r="G664" s="195"/>
      <c r="H664" s="199">
        <v>6.76</v>
      </c>
      <c r="I664" s="200"/>
      <c r="J664" s="195"/>
      <c r="K664" s="195"/>
      <c r="L664" s="201"/>
      <c r="M664" s="202"/>
      <c r="N664" s="203"/>
      <c r="O664" s="203"/>
      <c r="P664" s="203"/>
      <c r="Q664" s="203"/>
      <c r="R664" s="203"/>
      <c r="S664" s="203"/>
      <c r="T664" s="204"/>
      <c r="AT664" s="205" t="s">
        <v>161</v>
      </c>
      <c r="AU664" s="205" t="s">
        <v>80</v>
      </c>
      <c r="AV664" s="11" t="s">
        <v>80</v>
      </c>
      <c r="AW664" s="11" t="s">
        <v>34</v>
      </c>
      <c r="AX664" s="11" t="s">
        <v>71</v>
      </c>
      <c r="AY664" s="205" t="s">
        <v>153</v>
      </c>
    </row>
    <row r="665" spans="2:51" s="12" customFormat="1" ht="13.5">
      <c r="B665" s="206"/>
      <c r="C665" s="207"/>
      <c r="D665" s="208" t="s">
        <v>161</v>
      </c>
      <c r="E665" s="209" t="s">
        <v>19</v>
      </c>
      <c r="F665" s="210" t="s">
        <v>163</v>
      </c>
      <c r="G665" s="207"/>
      <c r="H665" s="211">
        <v>6.76</v>
      </c>
      <c r="I665" s="212"/>
      <c r="J665" s="207"/>
      <c r="K665" s="207"/>
      <c r="L665" s="213"/>
      <c r="M665" s="214"/>
      <c r="N665" s="215"/>
      <c r="O665" s="215"/>
      <c r="P665" s="215"/>
      <c r="Q665" s="215"/>
      <c r="R665" s="215"/>
      <c r="S665" s="215"/>
      <c r="T665" s="216"/>
      <c r="AT665" s="217" t="s">
        <v>161</v>
      </c>
      <c r="AU665" s="217" t="s">
        <v>80</v>
      </c>
      <c r="AV665" s="12" t="s">
        <v>160</v>
      </c>
      <c r="AW665" s="12" t="s">
        <v>34</v>
      </c>
      <c r="AX665" s="12" t="s">
        <v>78</v>
      </c>
      <c r="AY665" s="217" t="s">
        <v>153</v>
      </c>
    </row>
    <row r="666" spans="2:65" s="1" customFormat="1" ht="22.5" customHeight="1">
      <c r="B666" s="34"/>
      <c r="C666" s="229" t="s">
        <v>849</v>
      </c>
      <c r="D666" s="229" t="s">
        <v>184</v>
      </c>
      <c r="E666" s="230" t="s">
        <v>850</v>
      </c>
      <c r="F666" s="231" t="s">
        <v>851</v>
      </c>
      <c r="G666" s="232" t="s">
        <v>178</v>
      </c>
      <c r="H666" s="233">
        <v>0.002</v>
      </c>
      <c r="I666" s="234"/>
      <c r="J666" s="235">
        <f>ROUND(I666*H666,2)</f>
        <v>0</v>
      </c>
      <c r="K666" s="231" t="s">
        <v>159</v>
      </c>
      <c r="L666" s="236"/>
      <c r="M666" s="237" t="s">
        <v>19</v>
      </c>
      <c r="N666" s="238" t="s">
        <v>42</v>
      </c>
      <c r="O666" s="35"/>
      <c r="P666" s="191">
        <f>O666*H666</f>
        <v>0</v>
      </c>
      <c r="Q666" s="191">
        <v>1</v>
      </c>
      <c r="R666" s="191">
        <f>Q666*H666</f>
        <v>0.002</v>
      </c>
      <c r="S666" s="191">
        <v>0</v>
      </c>
      <c r="T666" s="192">
        <f>S666*H666</f>
        <v>0</v>
      </c>
      <c r="AR666" s="17" t="s">
        <v>295</v>
      </c>
      <c r="AT666" s="17" t="s">
        <v>184</v>
      </c>
      <c r="AU666" s="17" t="s">
        <v>80</v>
      </c>
      <c r="AY666" s="17" t="s">
        <v>153</v>
      </c>
      <c r="BE666" s="193">
        <f>IF(N666="základní",J666,0)</f>
        <v>0</v>
      </c>
      <c r="BF666" s="193">
        <f>IF(N666="snížená",J666,0)</f>
        <v>0</v>
      </c>
      <c r="BG666" s="193">
        <f>IF(N666="zákl. přenesená",J666,0)</f>
        <v>0</v>
      </c>
      <c r="BH666" s="193">
        <f>IF(N666="sníž. přenesená",J666,0)</f>
        <v>0</v>
      </c>
      <c r="BI666" s="193">
        <f>IF(N666="nulová",J666,0)</f>
        <v>0</v>
      </c>
      <c r="BJ666" s="17" t="s">
        <v>78</v>
      </c>
      <c r="BK666" s="193">
        <f>ROUND(I666*H666,2)</f>
        <v>0</v>
      </c>
      <c r="BL666" s="17" t="s">
        <v>230</v>
      </c>
      <c r="BM666" s="17" t="s">
        <v>845</v>
      </c>
    </row>
    <row r="667" spans="2:65" s="1" customFormat="1" ht="22.5" customHeight="1">
      <c r="B667" s="34"/>
      <c r="C667" s="182" t="s">
        <v>852</v>
      </c>
      <c r="D667" s="182" t="s">
        <v>155</v>
      </c>
      <c r="E667" s="183" t="s">
        <v>853</v>
      </c>
      <c r="F667" s="184" t="s">
        <v>854</v>
      </c>
      <c r="G667" s="185" t="s">
        <v>224</v>
      </c>
      <c r="H667" s="186">
        <v>3.38</v>
      </c>
      <c r="I667" s="187"/>
      <c r="J667" s="188">
        <f>ROUND(I667*H667,2)</f>
        <v>0</v>
      </c>
      <c r="K667" s="184" t="s">
        <v>159</v>
      </c>
      <c r="L667" s="54"/>
      <c r="M667" s="189" t="s">
        <v>19</v>
      </c>
      <c r="N667" s="190" t="s">
        <v>42</v>
      </c>
      <c r="O667" s="35"/>
      <c r="P667" s="191">
        <f>O667*H667</f>
        <v>0</v>
      </c>
      <c r="Q667" s="191">
        <v>0.00039825</v>
      </c>
      <c r="R667" s="191">
        <f>Q667*H667</f>
        <v>0.001346085</v>
      </c>
      <c r="S667" s="191">
        <v>0</v>
      </c>
      <c r="T667" s="192">
        <f>S667*H667</f>
        <v>0</v>
      </c>
      <c r="AR667" s="17" t="s">
        <v>230</v>
      </c>
      <c r="AT667" s="17" t="s">
        <v>155</v>
      </c>
      <c r="AU667" s="17" t="s">
        <v>80</v>
      </c>
      <c r="AY667" s="17" t="s">
        <v>153</v>
      </c>
      <c r="BE667" s="193">
        <f>IF(N667="základní",J667,0)</f>
        <v>0</v>
      </c>
      <c r="BF667" s="193">
        <f>IF(N667="snížená",J667,0)</f>
        <v>0</v>
      </c>
      <c r="BG667" s="193">
        <f>IF(N667="zákl. přenesená",J667,0)</f>
        <v>0</v>
      </c>
      <c r="BH667" s="193">
        <f>IF(N667="sníž. přenesená",J667,0)</f>
        <v>0</v>
      </c>
      <c r="BI667" s="193">
        <f>IF(N667="nulová",J667,0)</f>
        <v>0</v>
      </c>
      <c r="BJ667" s="17" t="s">
        <v>78</v>
      </c>
      <c r="BK667" s="193">
        <f>ROUND(I667*H667,2)</f>
        <v>0</v>
      </c>
      <c r="BL667" s="17" t="s">
        <v>230</v>
      </c>
      <c r="BM667" s="17" t="s">
        <v>849</v>
      </c>
    </row>
    <row r="668" spans="2:51" s="13" customFormat="1" ht="13.5">
      <c r="B668" s="218"/>
      <c r="C668" s="219"/>
      <c r="D668" s="196" t="s">
        <v>161</v>
      </c>
      <c r="E668" s="220" t="s">
        <v>19</v>
      </c>
      <c r="F668" s="221" t="s">
        <v>220</v>
      </c>
      <c r="G668" s="219"/>
      <c r="H668" s="222" t="s">
        <v>19</v>
      </c>
      <c r="I668" s="223"/>
      <c r="J668" s="219"/>
      <c r="K668" s="219"/>
      <c r="L668" s="224"/>
      <c r="M668" s="225"/>
      <c r="N668" s="226"/>
      <c r="O668" s="226"/>
      <c r="P668" s="226"/>
      <c r="Q668" s="226"/>
      <c r="R668" s="226"/>
      <c r="S668" s="226"/>
      <c r="T668" s="227"/>
      <c r="AT668" s="228" t="s">
        <v>161</v>
      </c>
      <c r="AU668" s="228" t="s">
        <v>80</v>
      </c>
      <c r="AV668" s="13" t="s">
        <v>78</v>
      </c>
      <c r="AW668" s="13" t="s">
        <v>34</v>
      </c>
      <c r="AX668" s="13" t="s">
        <v>71</v>
      </c>
      <c r="AY668" s="228" t="s">
        <v>153</v>
      </c>
    </row>
    <row r="669" spans="2:51" s="11" customFormat="1" ht="13.5">
      <c r="B669" s="194"/>
      <c r="C669" s="195"/>
      <c r="D669" s="196" t="s">
        <v>161</v>
      </c>
      <c r="E669" s="197" t="s">
        <v>19</v>
      </c>
      <c r="F669" s="198" t="s">
        <v>841</v>
      </c>
      <c r="G669" s="195"/>
      <c r="H669" s="199">
        <v>3.38</v>
      </c>
      <c r="I669" s="200"/>
      <c r="J669" s="195"/>
      <c r="K669" s="195"/>
      <c r="L669" s="201"/>
      <c r="M669" s="202"/>
      <c r="N669" s="203"/>
      <c r="O669" s="203"/>
      <c r="P669" s="203"/>
      <c r="Q669" s="203"/>
      <c r="R669" s="203"/>
      <c r="S669" s="203"/>
      <c r="T669" s="204"/>
      <c r="AT669" s="205" t="s">
        <v>161</v>
      </c>
      <c r="AU669" s="205" t="s">
        <v>80</v>
      </c>
      <c r="AV669" s="11" t="s">
        <v>80</v>
      </c>
      <c r="AW669" s="11" t="s">
        <v>34</v>
      </c>
      <c r="AX669" s="11" t="s">
        <v>71</v>
      </c>
      <c r="AY669" s="205" t="s">
        <v>153</v>
      </c>
    </row>
    <row r="670" spans="2:51" s="12" customFormat="1" ht="13.5">
      <c r="B670" s="206"/>
      <c r="C670" s="207"/>
      <c r="D670" s="208" t="s">
        <v>161</v>
      </c>
      <c r="E670" s="209" t="s">
        <v>19</v>
      </c>
      <c r="F670" s="210" t="s">
        <v>163</v>
      </c>
      <c r="G670" s="207"/>
      <c r="H670" s="211">
        <v>3.38</v>
      </c>
      <c r="I670" s="212"/>
      <c r="J670" s="207"/>
      <c r="K670" s="207"/>
      <c r="L670" s="213"/>
      <c r="M670" s="214"/>
      <c r="N670" s="215"/>
      <c r="O670" s="215"/>
      <c r="P670" s="215"/>
      <c r="Q670" s="215"/>
      <c r="R670" s="215"/>
      <c r="S670" s="215"/>
      <c r="T670" s="216"/>
      <c r="AT670" s="217" t="s">
        <v>161</v>
      </c>
      <c r="AU670" s="217" t="s">
        <v>80</v>
      </c>
      <c r="AV670" s="12" t="s">
        <v>160</v>
      </c>
      <c r="AW670" s="12" t="s">
        <v>34</v>
      </c>
      <c r="AX670" s="12" t="s">
        <v>78</v>
      </c>
      <c r="AY670" s="217" t="s">
        <v>153</v>
      </c>
    </row>
    <row r="671" spans="2:65" s="1" customFormat="1" ht="22.5" customHeight="1">
      <c r="B671" s="34"/>
      <c r="C671" s="229" t="s">
        <v>855</v>
      </c>
      <c r="D671" s="229" t="s">
        <v>184</v>
      </c>
      <c r="E671" s="230" t="s">
        <v>856</v>
      </c>
      <c r="F671" s="231" t="s">
        <v>857</v>
      </c>
      <c r="G671" s="232" t="s">
        <v>224</v>
      </c>
      <c r="H671" s="233">
        <v>3.887</v>
      </c>
      <c r="I671" s="234"/>
      <c r="J671" s="235">
        <f>ROUND(I671*H671,2)</f>
        <v>0</v>
      </c>
      <c r="K671" s="231" t="s">
        <v>159</v>
      </c>
      <c r="L671" s="236"/>
      <c r="M671" s="237" t="s">
        <v>19</v>
      </c>
      <c r="N671" s="238" t="s">
        <v>42</v>
      </c>
      <c r="O671" s="35"/>
      <c r="P671" s="191">
        <f>O671*H671</f>
        <v>0</v>
      </c>
      <c r="Q671" s="191">
        <v>0.00388</v>
      </c>
      <c r="R671" s="191">
        <f>Q671*H671</f>
        <v>0.01508156</v>
      </c>
      <c r="S671" s="191">
        <v>0</v>
      </c>
      <c r="T671" s="192">
        <f>S671*H671</f>
        <v>0</v>
      </c>
      <c r="AR671" s="17" t="s">
        <v>295</v>
      </c>
      <c r="AT671" s="17" t="s">
        <v>184</v>
      </c>
      <c r="AU671" s="17" t="s">
        <v>80</v>
      </c>
      <c r="AY671" s="17" t="s">
        <v>153</v>
      </c>
      <c r="BE671" s="193">
        <f>IF(N671="základní",J671,0)</f>
        <v>0</v>
      </c>
      <c r="BF671" s="193">
        <f>IF(N671="snížená",J671,0)</f>
        <v>0</v>
      </c>
      <c r="BG671" s="193">
        <f>IF(N671="zákl. přenesená",J671,0)</f>
        <v>0</v>
      </c>
      <c r="BH671" s="193">
        <f>IF(N671="sníž. přenesená",J671,0)</f>
        <v>0</v>
      </c>
      <c r="BI671" s="193">
        <f>IF(N671="nulová",J671,0)</f>
        <v>0</v>
      </c>
      <c r="BJ671" s="17" t="s">
        <v>78</v>
      </c>
      <c r="BK671" s="193">
        <f>ROUND(I671*H671,2)</f>
        <v>0</v>
      </c>
      <c r="BL671" s="17" t="s">
        <v>230</v>
      </c>
      <c r="BM671" s="17" t="s">
        <v>852</v>
      </c>
    </row>
    <row r="672" spans="2:65" s="1" customFormat="1" ht="22.5" customHeight="1">
      <c r="B672" s="34"/>
      <c r="C672" s="182" t="s">
        <v>858</v>
      </c>
      <c r="D672" s="182" t="s">
        <v>155</v>
      </c>
      <c r="E672" s="183" t="s">
        <v>859</v>
      </c>
      <c r="F672" s="184" t="s">
        <v>860</v>
      </c>
      <c r="G672" s="185" t="s">
        <v>861</v>
      </c>
      <c r="H672" s="245"/>
      <c r="I672" s="187"/>
      <c r="J672" s="188">
        <f>ROUND(I672*H672,2)</f>
        <v>0</v>
      </c>
      <c r="K672" s="184" t="s">
        <v>159</v>
      </c>
      <c r="L672" s="54"/>
      <c r="M672" s="189" t="s">
        <v>19</v>
      </c>
      <c r="N672" s="190" t="s">
        <v>42</v>
      </c>
      <c r="O672" s="35"/>
      <c r="P672" s="191">
        <f>O672*H672</f>
        <v>0</v>
      </c>
      <c r="Q672" s="191">
        <v>0</v>
      </c>
      <c r="R672" s="191">
        <f>Q672*H672</f>
        <v>0</v>
      </c>
      <c r="S672" s="191">
        <v>0</v>
      </c>
      <c r="T672" s="192">
        <f>S672*H672</f>
        <v>0</v>
      </c>
      <c r="AR672" s="17" t="s">
        <v>230</v>
      </c>
      <c r="AT672" s="17" t="s">
        <v>155</v>
      </c>
      <c r="AU672" s="17" t="s">
        <v>80</v>
      </c>
      <c r="AY672" s="17" t="s">
        <v>153</v>
      </c>
      <c r="BE672" s="193">
        <f>IF(N672="základní",J672,0)</f>
        <v>0</v>
      </c>
      <c r="BF672" s="193">
        <f>IF(N672="snížená",J672,0)</f>
        <v>0</v>
      </c>
      <c r="BG672" s="193">
        <f>IF(N672="zákl. přenesená",J672,0)</f>
        <v>0</v>
      </c>
      <c r="BH672" s="193">
        <f>IF(N672="sníž. přenesená",J672,0)</f>
        <v>0</v>
      </c>
      <c r="BI672" s="193">
        <f>IF(N672="nulová",J672,0)</f>
        <v>0</v>
      </c>
      <c r="BJ672" s="17" t="s">
        <v>78</v>
      </c>
      <c r="BK672" s="193">
        <f>ROUND(I672*H672,2)</f>
        <v>0</v>
      </c>
      <c r="BL672" s="17" t="s">
        <v>230</v>
      </c>
      <c r="BM672" s="17" t="s">
        <v>855</v>
      </c>
    </row>
    <row r="673" spans="2:63" s="10" customFormat="1" ht="29.85" customHeight="1">
      <c r="B673" s="165"/>
      <c r="C673" s="166"/>
      <c r="D673" s="179" t="s">
        <v>70</v>
      </c>
      <c r="E673" s="180" t="s">
        <v>862</v>
      </c>
      <c r="F673" s="180" t="s">
        <v>863</v>
      </c>
      <c r="G673" s="166"/>
      <c r="H673" s="166"/>
      <c r="I673" s="169"/>
      <c r="J673" s="181">
        <f>BK673</f>
        <v>0</v>
      </c>
      <c r="K673" s="166"/>
      <c r="L673" s="171"/>
      <c r="M673" s="172"/>
      <c r="N673" s="173"/>
      <c r="O673" s="173"/>
      <c r="P673" s="174">
        <f>SUM(P674:P719)</f>
        <v>0</v>
      </c>
      <c r="Q673" s="173"/>
      <c r="R673" s="174">
        <f>SUM(R674:R719)</f>
        <v>2.9091322</v>
      </c>
      <c r="S673" s="173"/>
      <c r="T673" s="175">
        <f>SUM(T674:T719)</f>
        <v>0</v>
      </c>
      <c r="AR673" s="176" t="s">
        <v>80</v>
      </c>
      <c r="AT673" s="177" t="s">
        <v>70</v>
      </c>
      <c r="AU673" s="177" t="s">
        <v>78</v>
      </c>
      <c r="AY673" s="176" t="s">
        <v>153</v>
      </c>
      <c r="BK673" s="178">
        <f>SUM(BK674:BK719)</f>
        <v>0</v>
      </c>
    </row>
    <row r="674" spans="2:65" s="1" customFormat="1" ht="31.5" customHeight="1">
      <c r="B674" s="34"/>
      <c r="C674" s="182" t="s">
        <v>864</v>
      </c>
      <c r="D674" s="182" t="s">
        <v>155</v>
      </c>
      <c r="E674" s="183" t="s">
        <v>865</v>
      </c>
      <c r="F674" s="184" t="s">
        <v>866</v>
      </c>
      <c r="G674" s="185" t="s">
        <v>224</v>
      </c>
      <c r="H674" s="186">
        <v>156.945</v>
      </c>
      <c r="I674" s="187"/>
      <c r="J674" s="188">
        <f>ROUND(I674*H674,2)</f>
        <v>0</v>
      </c>
      <c r="K674" s="184" t="s">
        <v>159</v>
      </c>
      <c r="L674" s="54"/>
      <c r="M674" s="189" t="s">
        <v>19</v>
      </c>
      <c r="N674" s="190" t="s">
        <v>42</v>
      </c>
      <c r="O674" s="35"/>
      <c r="P674" s="191">
        <f>O674*H674</f>
        <v>0</v>
      </c>
      <c r="Q674" s="191">
        <v>0</v>
      </c>
      <c r="R674" s="191">
        <f>Q674*H674</f>
        <v>0</v>
      </c>
      <c r="S674" s="191">
        <v>0</v>
      </c>
      <c r="T674" s="192">
        <f>S674*H674</f>
        <v>0</v>
      </c>
      <c r="AR674" s="17" t="s">
        <v>230</v>
      </c>
      <c r="AT674" s="17" t="s">
        <v>155</v>
      </c>
      <c r="AU674" s="17" t="s">
        <v>80</v>
      </c>
      <c r="AY674" s="17" t="s">
        <v>153</v>
      </c>
      <c r="BE674" s="193">
        <f>IF(N674="základní",J674,0)</f>
        <v>0</v>
      </c>
      <c r="BF674" s="193">
        <f>IF(N674="snížená",J674,0)</f>
        <v>0</v>
      </c>
      <c r="BG674" s="193">
        <f>IF(N674="zákl. přenesená",J674,0)</f>
        <v>0</v>
      </c>
      <c r="BH674" s="193">
        <f>IF(N674="sníž. přenesená",J674,0)</f>
        <v>0</v>
      </c>
      <c r="BI674" s="193">
        <f>IF(N674="nulová",J674,0)</f>
        <v>0</v>
      </c>
      <c r="BJ674" s="17" t="s">
        <v>78</v>
      </c>
      <c r="BK674" s="193">
        <f>ROUND(I674*H674,2)</f>
        <v>0</v>
      </c>
      <c r="BL674" s="17" t="s">
        <v>230</v>
      </c>
      <c r="BM674" s="17" t="s">
        <v>858</v>
      </c>
    </row>
    <row r="675" spans="2:51" s="11" customFormat="1" ht="13.5">
      <c r="B675" s="194"/>
      <c r="C675" s="195"/>
      <c r="D675" s="196" t="s">
        <v>161</v>
      </c>
      <c r="E675" s="197" t="s">
        <v>19</v>
      </c>
      <c r="F675" s="198" t="s">
        <v>867</v>
      </c>
      <c r="G675" s="195"/>
      <c r="H675" s="199">
        <v>72.3</v>
      </c>
      <c r="I675" s="200"/>
      <c r="J675" s="195"/>
      <c r="K675" s="195"/>
      <c r="L675" s="201"/>
      <c r="M675" s="202"/>
      <c r="N675" s="203"/>
      <c r="O675" s="203"/>
      <c r="P675" s="203"/>
      <c r="Q675" s="203"/>
      <c r="R675" s="203"/>
      <c r="S675" s="203"/>
      <c r="T675" s="204"/>
      <c r="AT675" s="205" t="s">
        <v>161</v>
      </c>
      <c r="AU675" s="205" t="s">
        <v>80</v>
      </c>
      <c r="AV675" s="11" t="s">
        <v>80</v>
      </c>
      <c r="AW675" s="11" t="s">
        <v>34</v>
      </c>
      <c r="AX675" s="11" t="s">
        <v>71</v>
      </c>
      <c r="AY675" s="205" t="s">
        <v>153</v>
      </c>
    </row>
    <row r="676" spans="2:51" s="13" customFormat="1" ht="13.5">
      <c r="B676" s="218"/>
      <c r="C676" s="219"/>
      <c r="D676" s="196" t="s">
        <v>161</v>
      </c>
      <c r="E676" s="220" t="s">
        <v>19</v>
      </c>
      <c r="F676" s="221" t="s">
        <v>868</v>
      </c>
      <c r="G676" s="219"/>
      <c r="H676" s="222" t="s">
        <v>19</v>
      </c>
      <c r="I676" s="223"/>
      <c r="J676" s="219"/>
      <c r="K676" s="219"/>
      <c r="L676" s="224"/>
      <c r="M676" s="225"/>
      <c r="N676" s="226"/>
      <c r="O676" s="226"/>
      <c r="P676" s="226"/>
      <c r="Q676" s="226"/>
      <c r="R676" s="226"/>
      <c r="S676" s="226"/>
      <c r="T676" s="227"/>
      <c r="AT676" s="228" t="s">
        <v>161</v>
      </c>
      <c r="AU676" s="228" t="s">
        <v>80</v>
      </c>
      <c r="AV676" s="13" t="s">
        <v>78</v>
      </c>
      <c r="AW676" s="13" t="s">
        <v>34</v>
      </c>
      <c r="AX676" s="13" t="s">
        <v>71</v>
      </c>
      <c r="AY676" s="228" t="s">
        <v>153</v>
      </c>
    </row>
    <row r="677" spans="2:51" s="11" customFormat="1" ht="13.5">
      <c r="B677" s="194"/>
      <c r="C677" s="195"/>
      <c r="D677" s="196" t="s">
        <v>161</v>
      </c>
      <c r="E677" s="197" t="s">
        <v>19</v>
      </c>
      <c r="F677" s="198" t="s">
        <v>869</v>
      </c>
      <c r="G677" s="195"/>
      <c r="H677" s="199">
        <v>84.645</v>
      </c>
      <c r="I677" s="200"/>
      <c r="J677" s="195"/>
      <c r="K677" s="195"/>
      <c r="L677" s="201"/>
      <c r="M677" s="202"/>
      <c r="N677" s="203"/>
      <c r="O677" s="203"/>
      <c r="P677" s="203"/>
      <c r="Q677" s="203"/>
      <c r="R677" s="203"/>
      <c r="S677" s="203"/>
      <c r="T677" s="204"/>
      <c r="AT677" s="205" t="s">
        <v>161</v>
      </c>
      <c r="AU677" s="205" t="s">
        <v>80</v>
      </c>
      <c r="AV677" s="11" t="s">
        <v>80</v>
      </c>
      <c r="AW677" s="11" t="s">
        <v>34</v>
      </c>
      <c r="AX677" s="11" t="s">
        <v>71</v>
      </c>
      <c r="AY677" s="205" t="s">
        <v>153</v>
      </c>
    </row>
    <row r="678" spans="2:51" s="12" customFormat="1" ht="13.5">
      <c r="B678" s="206"/>
      <c r="C678" s="207"/>
      <c r="D678" s="208" t="s">
        <v>161</v>
      </c>
      <c r="E678" s="209" t="s">
        <v>19</v>
      </c>
      <c r="F678" s="210" t="s">
        <v>163</v>
      </c>
      <c r="G678" s="207"/>
      <c r="H678" s="211">
        <v>156.945</v>
      </c>
      <c r="I678" s="212"/>
      <c r="J678" s="207"/>
      <c r="K678" s="207"/>
      <c r="L678" s="213"/>
      <c r="M678" s="214"/>
      <c r="N678" s="215"/>
      <c r="O678" s="215"/>
      <c r="P678" s="215"/>
      <c r="Q678" s="215"/>
      <c r="R678" s="215"/>
      <c r="S678" s="215"/>
      <c r="T678" s="216"/>
      <c r="AT678" s="217" t="s">
        <v>161</v>
      </c>
      <c r="AU678" s="217" t="s">
        <v>80</v>
      </c>
      <c r="AV678" s="12" t="s">
        <v>160</v>
      </c>
      <c r="AW678" s="12" t="s">
        <v>34</v>
      </c>
      <c r="AX678" s="12" t="s">
        <v>78</v>
      </c>
      <c r="AY678" s="217" t="s">
        <v>153</v>
      </c>
    </row>
    <row r="679" spans="2:65" s="1" customFormat="1" ht="44.25" customHeight="1">
      <c r="B679" s="34"/>
      <c r="C679" s="229" t="s">
        <v>870</v>
      </c>
      <c r="D679" s="229" t="s">
        <v>184</v>
      </c>
      <c r="E679" s="230" t="s">
        <v>871</v>
      </c>
      <c r="F679" s="231" t="s">
        <v>872</v>
      </c>
      <c r="G679" s="232" t="s">
        <v>224</v>
      </c>
      <c r="H679" s="233">
        <v>160.084</v>
      </c>
      <c r="I679" s="234"/>
      <c r="J679" s="235">
        <f>ROUND(I679*H679,2)</f>
        <v>0</v>
      </c>
      <c r="K679" s="231" t="s">
        <v>159</v>
      </c>
      <c r="L679" s="236"/>
      <c r="M679" s="237" t="s">
        <v>19</v>
      </c>
      <c r="N679" s="238" t="s">
        <v>42</v>
      </c>
      <c r="O679" s="35"/>
      <c r="P679" s="191">
        <f>O679*H679</f>
        <v>0</v>
      </c>
      <c r="Q679" s="191">
        <v>0.0056</v>
      </c>
      <c r="R679" s="191">
        <f>Q679*H679</f>
        <v>0.8964704</v>
      </c>
      <c r="S679" s="191">
        <v>0</v>
      </c>
      <c r="T679" s="192">
        <f>S679*H679</f>
        <v>0</v>
      </c>
      <c r="AR679" s="17" t="s">
        <v>295</v>
      </c>
      <c r="AT679" s="17" t="s">
        <v>184</v>
      </c>
      <c r="AU679" s="17" t="s">
        <v>80</v>
      </c>
      <c r="AY679" s="17" t="s">
        <v>153</v>
      </c>
      <c r="BE679" s="193">
        <f>IF(N679="základní",J679,0)</f>
        <v>0</v>
      </c>
      <c r="BF679" s="193">
        <f>IF(N679="snížená",J679,0)</f>
        <v>0</v>
      </c>
      <c r="BG679" s="193">
        <f>IF(N679="zákl. přenesená",J679,0)</f>
        <v>0</v>
      </c>
      <c r="BH679" s="193">
        <f>IF(N679="sníž. přenesená",J679,0)</f>
        <v>0</v>
      </c>
      <c r="BI679" s="193">
        <f>IF(N679="nulová",J679,0)</f>
        <v>0</v>
      </c>
      <c r="BJ679" s="17" t="s">
        <v>78</v>
      </c>
      <c r="BK679" s="193">
        <f>ROUND(I679*H679,2)</f>
        <v>0</v>
      </c>
      <c r="BL679" s="17" t="s">
        <v>230</v>
      </c>
      <c r="BM679" s="17" t="s">
        <v>873</v>
      </c>
    </row>
    <row r="680" spans="2:65" s="1" customFormat="1" ht="31.5" customHeight="1">
      <c r="B680" s="34"/>
      <c r="C680" s="182" t="s">
        <v>874</v>
      </c>
      <c r="D680" s="182" t="s">
        <v>155</v>
      </c>
      <c r="E680" s="183" t="s">
        <v>875</v>
      </c>
      <c r="F680" s="184" t="s">
        <v>876</v>
      </c>
      <c r="G680" s="185" t="s">
        <v>224</v>
      </c>
      <c r="H680" s="186">
        <v>40.1</v>
      </c>
      <c r="I680" s="187"/>
      <c r="J680" s="188">
        <f>ROUND(I680*H680,2)</f>
        <v>0</v>
      </c>
      <c r="K680" s="184" t="s">
        <v>159</v>
      </c>
      <c r="L680" s="54"/>
      <c r="M680" s="189" t="s">
        <v>19</v>
      </c>
      <c r="N680" s="190" t="s">
        <v>42</v>
      </c>
      <c r="O680" s="35"/>
      <c r="P680" s="191">
        <f>O680*H680</f>
        <v>0</v>
      </c>
      <c r="Q680" s="191">
        <v>0</v>
      </c>
      <c r="R680" s="191">
        <f>Q680*H680</f>
        <v>0</v>
      </c>
      <c r="S680" s="191">
        <v>0</v>
      </c>
      <c r="T680" s="192">
        <f>S680*H680</f>
        <v>0</v>
      </c>
      <c r="AR680" s="17" t="s">
        <v>230</v>
      </c>
      <c r="AT680" s="17" t="s">
        <v>155</v>
      </c>
      <c r="AU680" s="17" t="s">
        <v>80</v>
      </c>
      <c r="AY680" s="17" t="s">
        <v>153</v>
      </c>
      <c r="BE680" s="193">
        <f>IF(N680="základní",J680,0)</f>
        <v>0</v>
      </c>
      <c r="BF680" s="193">
        <f>IF(N680="snížená",J680,0)</f>
        <v>0</v>
      </c>
      <c r="BG680" s="193">
        <f>IF(N680="zákl. přenesená",J680,0)</f>
        <v>0</v>
      </c>
      <c r="BH680" s="193">
        <f>IF(N680="sníž. přenesená",J680,0)</f>
        <v>0</v>
      </c>
      <c r="BI680" s="193">
        <f>IF(N680="nulová",J680,0)</f>
        <v>0</v>
      </c>
      <c r="BJ680" s="17" t="s">
        <v>78</v>
      </c>
      <c r="BK680" s="193">
        <f>ROUND(I680*H680,2)</f>
        <v>0</v>
      </c>
      <c r="BL680" s="17" t="s">
        <v>230</v>
      </c>
      <c r="BM680" s="17" t="s">
        <v>870</v>
      </c>
    </row>
    <row r="681" spans="2:51" s="11" customFormat="1" ht="13.5">
      <c r="B681" s="194"/>
      <c r="C681" s="195"/>
      <c r="D681" s="196" t="s">
        <v>161</v>
      </c>
      <c r="E681" s="197" t="s">
        <v>19</v>
      </c>
      <c r="F681" s="198" t="s">
        <v>456</v>
      </c>
      <c r="G681" s="195"/>
      <c r="H681" s="199">
        <v>40.1</v>
      </c>
      <c r="I681" s="200"/>
      <c r="J681" s="195"/>
      <c r="K681" s="195"/>
      <c r="L681" s="201"/>
      <c r="M681" s="202"/>
      <c r="N681" s="203"/>
      <c r="O681" s="203"/>
      <c r="P681" s="203"/>
      <c r="Q681" s="203"/>
      <c r="R681" s="203"/>
      <c r="S681" s="203"/>
      <c r="T681" s="204"/>
      <c r="AT681" s="205" t="s">
        <v>161</v>
      </c>
      <c r="AU681" s="205" t="s">
        <v>80</v>
      </c>
      <c r="AV681" s="11" t="s">
        <v>80</v>
      </c>
      <c r="AW681" s="11" t="s">
        <v>34</v>
      </c>
      <c r="AX681" s="11" t="s">
        <v>71</v>
      </c>
      <c r="AY681" s="205" t="s">
        <v>153</v>
      </c>
    </row>
    <row r="682" spans="2:51" s="12" customFormat="1" ht="13.5">
      <c r="B682" s="206"/>
      <c r="C682" s="207"/>
      <c r="D682" s="208" t="s">
        <v>161</v>
      </c>
      <c r="E682" s="209" t="s">
        <v>19</v>
      </c>
      <c r="F682" s="210" t="s">
        <v>163</v>
      </c>
      <c r="G682" s="207"/>
      <c r="H682" s="211">
        <v>40.1</v>
      </c>
      <c r="I682" s="212"/>
      <c r="J682" s="207"/>
      <c r="K682" s="207"/>
      <c r="L682" s="213"/>
      <c r="M682" s="214"/>
      <c r="N682" s="215"/>
      <c r="O682" s="215"/>
      <c r="P682" s="215"/>
      <c r="Q682" s="215"/>
      <c r="R682" s="215"/>
      <c r="S682" s="215"/>
      <c r="T682" s="216"/>
      <c r="AT682" s="217" t="s">
        <v>161</v>
      </c>
      <c r="AU682" s="217" t="s">
        <v>80</v>
      </c>
      <c r="AV682" s="12" t="s">
        <v>160</v>
      </c>
      <c r="AW682" s="12" t="s">
        <v>34</v>
      </c>
      <c r="AX682" s="12" t="s">
        <v>78</v>
      </c>
      <c r="AY682" s="217" t="s">
        <v>153</v>
      </c>
    </row>
    <row r="683" spans="2:65" s="1" customFormat="1" ht="69.75" customHeight="1">
      <c r="B683" s="34"/>
      <c r="C683" s="229" t="s">
        <v>877</v>
      </c>
      <c r="D683" s="229" t="s">
        <v>184</v>
      </c>
      <c r="E683" s="230" t="s">
        <v>878</v>
      </c>
      <c r="F683" s="231" t="s">
        <v>879</v>
      </c>
      <c r="G683" s="232" t="s">
        <v>224</v>
      </c>
      <c r="H683" s="233">
        <v>40.902</v>
      </c>
      <c r="I683" s="234"/>
      <c r="J683" s="235">
        <f>ROUND(I683*H683,2)</f>
        <v>0</v>
      </c>
      <c r="K683" s="231" t="s">
        <v>159</v>
      </c>
      <c r="L683" s="236"/>
      <c r="M683" s="237" t="s">
        <v>19</v>
      </c>
      <c r="N683" s="238" t="s">
        <v>42</v>
      </c>
      <c r="O683" s="35"/>
      <c r="P683" s="191">
        <f>O683*H683</f>
        <v>0</v>
      </c>
      <c r="Q683" s="191">
        <v>0.003</v>
      </c>
      <c r="R683" s="191">
        <f>Q683*H683</f>
        <v>0.12270600000000001</v>
      </c>
      <c r="S683" s="191">
        <v>0</v>
      </c>
      <c r="T683" s="192">
        <f>S683*H683</f>
        <v>0</v>
      </c>
      <c r="AR683" s="17" t="s">
        <v>295</v>
      </c>
      <c r="AT683" s="17" t="s">
        <v>184</v>
      </c>
      <c r="AU683" s="17" t="s">
        <v>80</v>
      </c>
      <c r="AY683" s="17" t="s">
        <v>153</v>
      </c>
      <c r="BE683" s="193">
        <f>IF(N683="základní",J683,0)</f>
        <v>0</v>
      </c>
      <c r="BF683" s="193">
        <f>IF(N683="snížená",J683,0)</f>
        <v>0</v>
      </c>
      <c r="BG683" s="193">
        <f>IF(N683="zákl. přenesená",J683,0)</f>
        <v>0</v>
      </c>
      <c r="BH683" s="193">
        <f>IF(N683="sníž. přenesená",J683,0)</f>
        <v>0</v>
      </c>
      <c r="BI683" s="193">
        <f>IF(N683="nulová",J683,0)</f>
        <v>0</v>
      </c>
      <c r="BJ683" s="17" t="s">
        <v>78</v>
      </c>
      <c r="BK683" s="193">
        <f>ROUND(I683*H683,2)</f>
        <v>0</v>
      </c>
      <c r="BL683" s="17" t="s">
        <v>230</v>
      </c>
      <c r="BM683" s="17" t="s">
        <v>880</v>
      </c>
    </row>
    <row r="684" spans="2:47" s="1" customFormat="1" ht="27">
      <c r="B684" s="34"/>
      <c r="C684" s="56"/>
      <c r="D684" s="208" t="s">
        <v>881</v>
      </c>
      <c r="E684" s="56"/>
      <c r="F684" s="246" t="s">
        <v>882</v>
      </c>
      <c r="G684" s="56"/>
      <c r="H684" s="56"/>
      <c r="I684" s="152"/>
      <c r="J684" s="56"/>
      <c r="K684" s="56"/>
      <c r="L684" s="54"/>
      <c r="M684" s="71"/>
      <c r="N684" s="35"/>
      <c r="O684" s="35"/>
      <c r="P684" s="35"/>
      <c r="Q684" s="35"/>
      <c r="R684" s="35"/>
      <c r="S684" s="35"/>
      <c r="T684" s="72"/>
      <c r="AT684" s="17" t="s">
        <v>881</v>
      </c>
      <c r="AU684" s="17" t="s">
        <v>80</v>
      </c>
    </row>
    <row r="685" spans="2:65" s="1" customFormat="1" ht="31.5" customHeight="1">
      <c r="B685" s="34"/>
      <c r="C685" s="182" t="s">
        <v>883</v>
      </c>
      <c r="D685" s="182" t="s">
        <v>155</v>
      </c>
      <c r="E685" s="183" t="s">
        <v>884</v>
      </c>
      <c r="F685" s="184" t="s">
        <v>885</v>
      </c>
      <c r="G685" s="185" t="s">
        <v>224</v>
      </c>
      <c r="H685" s="186">
        <v>2.6</v>
      </c>
      <c r="I685" s="187"/>
      <c r="J685" s="188">
        <f>ROUND(I685*H685,2)</f>
        <v>0</v>
      </c>
      <c r="K685" s="184" t="s">
        <v>159</v>
      </c>
      <c r="L685" s="54"/>
      <c r="M685" s="189" t="s">
        <v>19</v>
      </c>
      <c r="N685" s="190" t="s">
        <v>42</v>
      </c>
      <c r="O685" s="35"/>
      <c r="P685" s="191">
        <f>O685*H685</f>
        <v>0</v>
      </c>
      <c r="Q685" s="191">
        <v>0</v>
      </c>
      <c r="R685" s="191">
        <f>Q685*H685</f>
        <v>0</v>
      </c>
      <c r="S685" s="191">
        <v>0</v>
      </c>
      <c r="T685" s="192">
        <f>S685*H685</f>
        <v>0</v>
      </c>
      <c r="AR685" s="17" t="s">
        <v>230</v>
      </c>
      <c r="AT685" s="17" t="s">
        <v>155</v>
      </c>
      <c r="AU685" s="17" t="s">
        <v>80</v>
      </c>
      <c r="AY685" s="17" t="s">
        <v>153</v>
      </c>
      <c r="BE685" s="193">
        <f>IF(N685="základní",J685,0)</f>
        <v>0</v>
      </c>
      <c r="BF685" s="193">
        <f>IF(N685="snížená",J685,0)</f>
        <v>0</v>
      </c>
      <c r="BG685" s="193">
        <f>IF(N685="zákl. přenesená",J685,0)</f>
        <v>0</v>
      </c>
      <c r="BH685" s="193">
        <f>IF(N685="sníž. přenesená",J685,0)</f>
        <v>0</v>
      </c>
      <c r="BI685" s="193">
        <f>IF(N685="nulová",J685,0)</f>
        <v>0</v>
      </c>
      <c r="BJ685" s="17" t="s">
        <v>78</v>
      </c>
      <c r="BK685" s="193">
        <f>ROUND(I685*H685,2)</f>
        <v>0</v>
      </c>
      <c r="BL685" s="17" t="s">
        <v>230</v>
      </c>
      <c r="BM685" s="17" t="s">
        <v>877</v>
      </c>
    </row>
    <row r="686" spans="2:51" s="11" customFormat="1" ht="13.5">
      <c r="B686" s="194"/>
      <c r="C686" s="195"/>
      <c r="D686" s="196" t="s">
        <v>161</v>
      </c>
      <c r="E686" s="197" t="s">
        <v>19</v>
      </c>
      <c r="F686" s="198" t="s">
        <v>462</v>
      </c>
      <c r="G686" s="195"/>
      <c r="H686" s="199">
        <v>2.6</v>
      </c>
      <c r="I686" s="200"/>
      <c r="J686" s="195"/>
      <c r="K686" s="195"/>
      <c r="L686" s="201"/>
      <c r="M686" s="202"/>
      <c r="N686" s="203"/>
      <c r="O686" s="203"/>
      <c r="P686" s="203"/>
      <c r="Q686" s="203"/>
      <c r="R686" s="203"/>
      <c r="S686" s="203"/>
      <c r="T686" s="204"/>
      <c r="AT686" s="205" t="s">
        <v>161</v>
      </c>
      <c r="AU686" s="205" t="s">
        <v>80</v>
      </c>
      <c r="AV686" s="11" t="s">
        <v>80</v>
      </c>
      <c r="AW686" s="11" t="s">
        <v>34</v>
      </c>
      <c r="AX686" s="11" t="s">
        <v>71</v>
      </c>
      <c r="AY686" s="205" t="s">
        <v>153</v>
      </c>
    </row>
    <row r="687" spans="2:51" s="12" customFormat="1" ht="13.5">
      <c r="B687" s="206"/>
      <c r="C687" s="207"/>
      <c r="D687" s="208" t="s">
        <v>161</v>
      </c>
      <c r="E687" s="209" t="s">
        <v>19</v>
      </c>
      <c r="F687" s="210" t="s">
        <v>163</v>
      </c>
      <c r="G687" s="207"/>
      <c r="H687" s="211">
        <v>2.6</v>
      </c>
      <c r="I687" s="212"/>
      <c r="J687" s="207"/>
      <c r="K687" s="207"/>
      <c r="L687" s="213"/>
      <c r="M687" s="214"/>
      <c r="N687" s="215"/>
      <c r="O687" s="215"/>
      <c r="P687" s="215"/>
      <c r="Q687" s="215"/>
      <c r="R687" s="215"/>
      <c r="S687" s="215"/>
      <c r="T687" s="216"/>
      <c r="AT687" s="217" t="s">
        <v>161</v>
      </c>
      <c r="AU687" s="217" t="s">
        <v>80</v>
      </c>
      <c r="AV687" s="12" t="s">
        <v>160</v>
      </c>
      <c r="AW687" s="12" t="s">
        <v>34</v>
      </c>
      <c r="AX687" s="12" t="s">
        <v>78</v>
      </c>
      <c r="AY687" s="217" t="s">
        <v>153</v>
      </c>
    </row>
    <row r="688" spans="2:65" s="1" customFormat="1" ht="69.75" customHeight="1">
      <c r="B688" s="34"/>
      <c r="C688" s="229" t="s">
        <v>886</v>
      </c>
      <c r="D688" s="229" t="s">
        <v>184</v>
      </c>
      <c r="E688" s="230" t="s">
        <v>887</v>
      </c>
      <c r="F688" s="231" t="s">
        <v>888</v>
      </c>
      <c r="G688" s="232" t="s">
        <v>224</v>
      </c>
      <c r="H688" s="233">
        <v>2.652</v>
      </c>
      <c r="I688" s="234"/>
      <c r="J688" s="235">
        <f>ROUND(I688*H688,2)</f>
        <v>0</v>
      </c>
      <c r="K688" s="231" t="s">
        <v>159</v>
      </c>
      <c r="L688" s="236"/>
      <c r="M688" s="237" t="s">
        <v>19</v>
      </c>
      <c r="N688" s="238" t="s">
        <v>42</v>
      </c>
      <c r="O688" s="35"/>
      <c r="P688" s="191">
        <f>O688*H688</f>
        <v>0</v>
      </c>
      <c r="Q688" s="191">
        <v>0.0024</v>
      </c>
      <c r="R688" s="191">
        <f>Q688*H688</f>
        <v>0.0063647999999999995</v>
      </c>
      <c r="S688" s="191">
        <v>0</v>
      </c>
      <c r="T688" s="192">
        <f>S688*H688</f>
        <v>0</v>
      </c>
      <c r="AR688" s="17" t="s">
        <v>295</v>
      </c>
      <c r="AT688" s="17" t="s">
        <v>184</v>
      </c>
      <c r="AU688" s="17" t="s">
        <v>80</v>
      </c>
      <c r="AY688" s="17" t="s">
        <v>153</v>
      </c>
      <c r="BE688" s="193">
        <f>IF(N688="základní",J688,0)</f>
        <v>0</v>
      </c>
      <c r="BF688" s="193">
        <f>IF(N688="snížená",J688,0)</f>
        <v>0</v>
      </c>
      <c r="BG688" s="193">
        <f>IF(N688="zákl. přenesená",J688,0)</f>
        <v>0</v>
      </c>
      <c r="BH688" s="193">
        <f>IF(N688="sníž. přenesená",J688,0)</f>
        <v>0</v>
      </c>
      <c r="BI688" s="193">
        <f>IF(N688="nulová",J688,0)</f>
        <v>0</v>
      </c>
      <c r="BJ688" s="17" t="s">
        <v>78</v>
      </c>
      <c r="BK688" s="193">
        <f>ROUND(I688*H688,2)</f>
        <v>0</v>
      </c>
      <c r="BL688" s="17" t="s">
        <v>230</v>
      </c>
      <c r="BM688" s="17" t="s">
        <v>889</v>
      </c>
    </row>
    <row r="689" spans="2:47" s="1" customFormat="1" ht="27">
      <c r="B689" s="34"/>
      <c r="C689" s="56"/>
      <c r="D689" s="208" t="s">
        <v>881</v>
      </c>
      <c r="E689" s="56"/>
      <c r="F689" s="246" t="s">
        <v>882</v>
      </c>
      <c r="G689" s="56"/>
      <c r="H689" s="56"/>
      <c r="I689" s="152"/>
      <c r="J689" s="56"/>
      <c r="K689" s="56"/>
      <c r="L689" s="54"/>
      <c r="M689" s="71"/>
      <c r="N689" s="35"/>
      <c r="O689" s="35"/>
      <c r="P689" s="35"/>
      <c r="Q689" s="35"/>
      <c r="R689" s="35"/>
      <c r="S689" s="35"/>
      <c r="T689" s="72"/>
      <c r="AT689" s="17" t="s">
        <v>881</v>
      </c>
      <c r="AU689" s="17" t="s">
        <v>80</v>
      </c>
    </row>
    <row r="690" spans="2:65" s="1" customFormat="1" ht="31.5" customHeight="1">
      <c r="B690" s="34"/>
      <c r="C690" s="182" t="s">
        <v>890</v>
      </c>
      <c r="D690" s="182" t="s">
        <v>155</v>
      </c>
      <c r="E690" s="183" t="s">
        <v>891</v>
      </c>
      <c r="F690" s="184" t="s">
        <v>892</v>
      </c>
      <c r="G690" s="185" t="s">
        <v>224</v>
      </c>
      <c r="H690" s="186">
        <v>37.1</v>
      </c>
      <c r="I690" s="187"/>
      <c r="J690" s="188">
        <f>ROUND(I690*H690,2)</f>
        <v>0</v>
      </c>
      <c r="K690" s="184" t="s">
        <v>159</v>
      </c>
      <c r="L690" s="54"/>
      <c r="M690" s="189" t="s">
        <v>19</v>
      </c>
      <c r="N690" s="190" t="s">
        <v>42</v>
      </c>
      <c r="O690" s="35"/>
      <c r="P690" s="191">
        <f>O690*H690</f>
        <v>0</v>
      </c>
      <c r="Q690" s="191">
        <v>0</v>
      </c>
      <c r="R690" s="191">
        <f>Q690*H690</f>
        <v>0</v>
      </c>
      <c r="S690" s="191">
        <v>0</v>
      </c>
      <c r="T690" s="192">
        <f>S690*H690</f>
        <v>0</v>
      </c>
      <c r="AR690" s="17" t="s">
        <v>230</v>
      </c>
      <c r="AT690" s="17" t="s">
        <v>155</v>
      </c>
      <c r="AU690" s="17" t="s">
        <v>80</v>
      </c>
      <c r="AY690" s="17" t="s">
        <v>153</v>
      </c>
      <c r="BE690" s="193">
        <f>IF(N690="základní",J690,0)</f>
        <v>0</v>
      </c>
      <c r="BF690" s="193">
        <f>IF(N690="snížená",J690,0)</f>
        <v>0</v>
      </c>
      <c r="BG690" s="193">
        <f>IF(N690="zákl. přenesená",J690,0)</f>
        <v>0</v>
      </c>
      <c r="BH690" s="193">
        <f>IF(N690="sníž. přenesená",J690,0)</f>
        <v>0</v>
      </c>
      <c r="BI690" s="193">
        <f>IF(N690="nulová",J690,0)</f>
        <v>0</v>
      </c>
      <c r="BJ690" s="17" t="s">
        <v>78</v>
      </c>
      <c r="BK690" s="193">
        <f>ROUND(I690*H690,2)</f>
        <v>0</v>
      </c>
      <c r="BL690" s="17" t="s">
        <v>230</v>
      </c>
      <c r="BM690" s="17" t="s">
        <v>886</v>
      </c>
    </row>
    <row r="691" spans="2:51" s="11" customFormat="1" ht="13.5">
      <c r="B691" s="194"/>
      <c r="C691" s="195"/>
      <c r="D691" s="196" t="s">
        <v>161</v>
      </c>
      <c r="E691" s="197" t="s">
        <v>19</v>
      </c>
      <c r="F691" s="198" t="s">
        <v>447</v>
      </c>
      <c r="G691" s="195"/>
      <c r="H691" s="199">
        <v>37.1</v>
      </c>
      <c r="I691" s="200"/>
      <c r="J691" s="195"/>
      <c r="K691" s="195"/>
      <c r="L691" s="201"/>
      <c r="M691" s="202"/>
      <c r="N691" s="203"/>
      <c r="O691" s="203"/>
      <c r="P691" s="203"/>
      <c r="Q691" s="203"/>
      <c r="R691" s="203"/>
      <c r="S691" s="203"/>
      <c r="T691" s="204"/>
      <c r="AT691" s="205" t="s">
        <v>161</v>
      </c>
      <c r="AU691" s="205" t="s">
        <v>80</v>
      </c>
      <c r="AV691" s="11" t="s">
        <v>80</v>
      </c>
      <c r="AW691" s="11" t="s">
        <v>34</v>
      </c>
      <c r="AX691" s="11" t="s">
        <v>71</v>
      </c>
      <c r="AY691" s="205" t="s">
        <v>153</v>
      </c>
    </row>
    <row r="692" spans="2:51" s="12" customFormat="1" ht="13.5">
      <c r="B692" s="206"/>
      <c r="C692" s="207"/>
      <c r="D692" s="208" t="s">
        <v>161</v>
      </c>
      <c r="E692" s="209" t="s">
        <v>19</v>
      </c>
      <c r="F692" s="210" t="s">
        <v>163</v>
      </c>
      <c r="G692" s="207"/>
      <c r="H692" s="211">
        <v>37.1</v>
      </c>
      <c r="I692" s="212"/>
      <c r="J692" s="207"/>
      <c r="K692" s="207"/>
      <c r="L692" s="213"/>
      <c r="M692" s="214"/>
      <c r="N692" s="215"/>
      <c r="O692" s="215"/>
      <c r="P692" s="215"/>
      <c r="Q692" s="215"/>
      <c r="R692" s="215"/>
      <c r="S692" s="215"/>
      <c r="T692" s="216"/>
      <c r="AT692" s="217" t="s">
        <v>161</v>
      </c>
      <c r="AU692" s="217" t="s">
        <v>80</v>
      </c>
      <c r="AV692" s="12" t="s">
        <v>160</v>
      </c>
      <c r="AW692" s="12" t="s">
        <v>34</v>
      </c>
      <c r="AX692" s="12" t="s">
        <v>78</v>
      </c>
      <c r="AY692" s="217" t="s">
        <v>153</v>
      </c>
    </row>
    <row r="693" spans="2:65" s="1" customFormat="1" ht="57" customHeight="1">
      <c r="B693" s="34"/>
      <c r="C693" s="229" t="s">
        <v>893</v>
      </c>
      <c r="D693" s="229" t="s">
        <v>184</v>
      </c>
      <c r="E693" s="230" t="s">
        <v>894</v>
      </c>
      <c r="F693" s="231" t="s">
        <v>895</v>
      </c>
      <c r="G693" s="232" t="s">
        <v>224</v>
      </c>
      <c r="H693" s="233">
        <v>37.842</v>
      </c>
      <c r="I693" s="234"/>
      <c r="J693" s="235">
        <f>ROUND(I693*H693,2)</f>
        <v>0</v>
      </c>
      <c r="K693" s="231" t="s">
        <v>159</v>
      </c>
      <c r="L693" s="236"/>
      <c r="M693" s="237" t="s">
        <v>19</v>
      </c>
      <c r="N693" s="238" t="s">
        <v>42</v>
      </c>
      <c r="O693" s="35"/>
      <c r="P693" s="191">
        <f>O693*H693</f>
        <v>0</v>
      </c>
      <c r="Q693" s="191">
        <v>0.0024</v>
      </c>
      <c r="R693" s="191">
        <f>Q693*H693</f>
        <v>0.0908208</v>
      </c>
      <c r="S693" s="191">
        <v>0</v>
      </c>
      <c r="T693" s="192">
        <f>S693*H693</f>
        <v>0</v>
      </c>
      <c r="AR693" s="17" t="s">
        <v>295</v>
      </c>
      <c r="AT693" s="17" t="s">
        <v>184</v>
      </c>
      <c r="AU693" s="17" t="s">
        <v>80</v>
      </c>
      <c r="AY693" s="17" t="s">
        <v>153</v>
      </c>
      <c r="BE693" s="193">
        <f>IF(N693="základní",J693,0)</f>
        <v>0</v>
      </c>
      <c r="BF693" s="193">
        <f>IF(N693="snížená",J693,0)</f>
        <v>0</v>
      </c>
      <c r="BG693" s="193">
        <f>IF(N693="zákl. přenesená",J693,0)</f>
        <v>0</v>
      </c>
      <c r="BH693" s="193">
        <f>IF(N693="sníž. přenesená",J693,0)</f>
        <v>0</v>
      </c>
      <c r="BI693" s="193">
        <f>IF(N693="nulová",J693,0)</f>
        <v>0</v>
      </c>
      <c r="BJ693" s="17" t="s">
        <v>78</v>
      </c>
      <c r="BK693" s="193">
        <f>ROUND(I693*H693,2)</f>
        <v>0</v>
      </c>
      <c r="BL693" s="17" t="s">
        <v>230</v>
      </c>
      <c r="BM693" s="17" t="s">
        <v>896</v>
      </c>
    </row>
    <row r="694" spans="2:47" s="1" customFormat="1" ht="27">
      <c r="B694" s="34"/>
      <c r="C694" s="56"/>
      <c r="D694" s="208" t="s">
        <v>881</v>
      </c>
      <c r="E694" s="56"/>
      <c r="F694" s="246" t="s">
        <v>897</v>
      </c>
      <c r="G694" s="56"/>
      <c r="H694" s="56"/>
      <c r="I694" s="152"/>
      <c r="J694" s="56"/>
      <c r="K694" s="56"/>
      <c r="L694" s="54"/>
      <c r="M694" s="71"/>
      <c r="N694" s="35"/>
      <c r="O694" s="35"/>
      <c r="P694" s="35"/>
      <c r="Q694" s="35"/>
      <c r="R694" s="35"/>
      <c r="S694" s="35"/>
      <c r="T694" s="72"/>
      <c r="AT694" s="17" t="s">
        <v>881</v>
      </c>
      <c r="AU694" s="17" t="s">
        <v>80</v>
      </c>
    </row>
    <row r="695" spans="2:65" s="1" customFormat="1" ht="31.5" customHeight="1">
      <c r="B695" s="34"/>
      <c r="C695" s="182" t="s">
        <v>898</v>
      </c>
      <c r="D695" s="182" t="s">
        <v>155</v>
      </c>
      <c r="E695" s="183" t="s">
        <v>899</v>
      </c>
      <c r="F695" s="184" t="s">
        <v>900</v>
      </c>
      <c r="G695" s="185" t="s">
        <v>224</v>
      </c>
      <c r="H695" s="186">
        <v>35.2</v>
      </c>
      <c r="I695" s="187"/>
      <c r="J695" s="188">
        <f>ROUND(I695*H695,2)</f>
        <v>0</v>
      </c>
      <c r="K695" s="184" t="s">
        <v>159</v>
      </c>
      <c r="L695" s="54"/>
      <c r="M695" s="189" t="s">
        <v>19</v>
      </c>
      <c r="N695" s="190" t="s">
        <v>42</v>
      </c>
      <c r="O695" s="35"/>
      <c r="P695" s="191">
        <f>O695*H695</f>
        <v>0</v>
      </c>
      <c r="Q695" s="191">
        <v>0</v>
      </c>
      <c r="R695" s="191">
        <f>Q695*H695</f>
        <v>0</v>
      </c>
      <c r="S695" s="191">
        <v>0</v>
      </c>
      <c r="T695" s="192">
        <f>S695*H695</f>
        <v>0</v>
      </c>
      <c r="AR695" s="17" t="s">
        <v>230</v>
      </c>
      <c r="AT695" s="17" t="s">
        <v>155</v>
      </c>
      <c r="AU695" s="17" t="s">
        <v>80</v>
      </c>
      <c r="AY695" s="17" t="s">
        <v>153</v>
      </c>
      <c r="BE695" s="193">
        <f>IF(N695="základní",J695,0)</f>
        <v>0</v>
      </c>
      <c r="BF695" s="193">
        <f>IF(N695="snížená",J695,0)</f>
        <v>0</v>
      </c>
      <c r="BG695" s="193">
        <f>IF(N695="zákl. přenesená",J695,0)</f>
        <v>0</v>
      </c>
      <c r="BH695" s="193">
        <f>IF(N695="sníž. přenesená",J695,0)</f>
        <v>0</v>
      </c>
      <c r="BI695" s="193">
        <f>IF(N695="nulová",J695,0)</f>
        <v>0</v>
      </c>
      <c r="BJ695" s="17" t="s">
        <v>78</v>
      </c>
      <c r="BK695" s="193">
        <f>ROUND(I695*H695,2)</f>
        <v>0</v>
      </c>
      <c r="BL695" s="17" t="s">
        <v>230</v>
      </c>
      <c r="BM695" s="17" t="s">
        <v>893</v>
      </c>
    </row>
    <row r="696" spans="2:51" s="11" customFormat="1" ht="13.5">
      <c r="B696" s="194"/>
      <c r="C696" s="195"/>
      <c r="D696" s="196" t="s">
        <v>161</v>
      </c>
      <c r="E696" s="197" t="s">
        <v>19</v>
      </c>
      <c r="F696" s="198" t="s">
        <v>463</v>
      </c>
      <c r="G696" s="195"/>
      <c r="H696" s="199">
        <v>35.2</v>
      </c>
      <c r="I696" s="200"/>
      <c r="J696" s="195"/>
      <c r="K696" s="195"/>
      <c r="L696" s="201"/>
      <c r="M696" s="202"/>
      <c r="N696" s="203"/>
      <c r="O696" s="203"/>
      <c r="P696" s="203"/>
      <c r="Q696" s="203"/>
      <c r="R696" s="203"/>
      <c r="S696" s="203"/>
      <c r="T696" s="204"/>
      <c r="AT696" s="205" t="s">
        <v>161</v>
      </c>
      <c r="AU696" s="205" t="s">
        <v>80</v>
      </c>
      <c r="AV696" s="11" t="s">
        <v>80</v>
      </c>
      <c r="AW696" s="11" t="s">
        <v>34</v>
      </c>
      <c r="AX696" s="11" t="s">
        <v>71</v>
      </c>
      <c r="AY696" s="205" t="s">
        <v>153</v>
      </c>
    </row>
    <row r="697" spans="2:51" s="12" customFormat="1" ht="13.5">
      <c r="B697" s="206"/>
      <c r="C697" s="207"/>
      <c r="D697" s="208" t="s">
        <v>161</v>
      </c>
      <c r="E697" s="209" t="s">
        <v>19</v>
      </c>
      <c r="F697" s="210" t="s">
        <v>163</v>
      </c>
      <c r="G697" s="207"/>
      <c r="H697" s="211">
        <v>35.2</v>
      </c>
      <c r="I697" s="212"/>
      <c r="J697" s="207"/>
      <c r="K697" s="207"/>
      <c r="L697" s="213"/>
      <c r="M697" s="214"/>
      <c r="N697" s="215"/>
      <c r="O697" s="215"/>
      <c r="P697" s="215"/>
      <c r="Q697" s="215"/>
      <c r="R697" s="215"/>
      <c r="S697" s="215"/>
      <c r="T697" s="216"/>
      <c r="AT697" s="217" t="s">
        <v>161</v>
      </c>
      <c r="AU697" s="217" t="s">
        <v>80</v>
      </c>
      <c r="AV697" s="12" t="s">
        <v>160</v>
      </c>
      <c r="AW697" s="12" t="s">
        <v>34</v>
      </c>
      <c r="AX697" s="12" t="s">
        <v>78</v>
      </c>
      <c r="AY697" s="217" t="s">
        <v>153</v>
      </c>
    </row>
    <row r="698" spans="2:65" s="1" customFormat="1" ht="57" customHeight="1">
      <c r="B698" s="34"/>
      <c r="C698" s="229" t="s">
        <v>901</v>
      </c>
      <c r="D698" s="229" t="s">
        <v>184</v>
      </c>
      <c r="E698" s="230" t="s">
        <v>902</v>
      </c>
      <c r="F698" s="231" t="s">
        <v>903</v>
      </c>
      <c r="G698" s="232" t="s">
        <v>224</v>
      </c>
      <c r="H698" s="233">
        <v>35.904</v>
      </c>
      <c r="I698" s="234"/>
      <c r="J698" s="235">
        <f>ROUND(I698*H698,2)</f>
        <v>0</v>
      </c>
      <c r="K698" s="231" t="s">
        <v>159</v>
      </c>
      <c r="L698" s="236"/>
      <c r="M698" s="237" t="s">
        <v>19</v>
      </c>
      <c r="N698" s="238" t="s">
        <v>42</v>
      </c>
      <c r="O698" s="35"/>
      <c r="P698" s="191">
        <f>O698*H698</f>
        <v>0</v>
      </c>
      <c r="Q698" s="191">
        <v>0.0042</v>
      </c>
      <c r="R698" s="191">
        <f>Q698*H698</f>
        <v>0.1507968</v>
      </c>
      <c r="S698" s="191">
        <v>0</v>
      </c>
      <c r="T698" s="192">
        <f>S698*H698</f>
        <v>0</v>
      </c>
      <c r="AR698" s="17" t="s">
        <v>295</v>
      </c>
      <c r="AT698" s="17" t="s">
        <v>184</v>
      </c>
      <c r="AU698" s="17" t="s">
        <v>80</v>
      </c>
      <c r="AY698" s="17" t="s">
        <v>153</v>
      </c>
      <c r="BE698" s="193">
        <f>IF(N698="základní",J698,0)</f>
        <v>0</v>
      </c>
      <c r="BF698" s="193">
        <f>IF(N698="snížená",J698,0)</f>
        <v>0</v>
      </c>
      <c r="BG698" s="193">
        <f>IF(N698="zákl. přenesená",J698,0)</f>
        <v>0</v>
      </c>
      <c r="BH698" s="193">
        <f>IF(N698="sníž. přenesená",J698,0)</f>
        <v>0</v>
      </c>
      <c r="BI698" s="193">
        <f>IF(N698="nulová",J698,0)</f>
        <v>0</v>
      </c>
      <c r="BJ698" s="17" t="s">
        <v>78</v>
      </c>
      <c r="BK698" s="193">
        <f>ROUND(I698*H698,2)</f>
        <v>0</v>
      </c>
      <c r="BL698" s="17" t="s">
        <v>230</v>
      </c>
      <c r="BM698" s="17" t="s">
        <v>904</v>
      </c>
    </row>
    <row r="699" spans="2:47" s="1" customFormat="1" ht="27">
      <c r="B699" s="34"/>
      <c r="C699" s="56"/>
      <c r="D699" s="208" t="s">
        <v>881</v>
      </c>
      <c r="E699" s="56"/>
      <c r="F699" s="246" t="s">
        <v>897</v>
      </c>
      <c r="G699" s="56"/>
      <c r="H699" s="56"/>
      <c r="I699" s="152"/>
      <c r="J699" s="56"/>
      <c r="K699" s="56"/>
      <c r="L699" s="54"/>
      <c r="M699" s="71"/>
      <c r="N699" s="35"/>
      <c r="O699" s="35"/>
      <c r="P699" s="35"/>
      <c r="Q699" s="35"/>
      <c r="R699" s="35"/>
      <c r="S699" s="35"/>
      <c r="T699" s="72"/>
      <c r="AT699" s="17" t="s">
        <v>881</v>
      </c>
      <c r="AU699" s="17" t="s">
        <v>80</v>
      </c>
    </row>
    <row r="700" spans="2:65" s="1" customFormat="1" ht="31.5" customHeight="1">
      <c r="B700" s="34"/>
      <c r="C700" s="182" t="s">
        <v>905</v>
      </c>
      <c r="D700" s="182" t="s">
        <v>155</v>
      </c>
      <c r="E700" s="183" t="s">
        <v>906</v>
      </c>
      <c r="F700" s="184" t="s">
        <v>907</v>
      </c>
      <c r="G700" s="185" t="s">
        <v>224</v>
      </c>
      <c r="H700" s="186">
        <v>2.7</v>
      </c>
      <c r="I700" s="187"/>
      <c r="J700" s="188">
        <f>ROUND(I700*H700,2)</f>
        <v>0</v>
      </c>
      <c r="K700" s="184" t="s">
        <v>159</v>
      </c>
      <c r="L700" s="54"/>
      <c r="M700" s="189" t="s">
        <v>19</v>
      </c>
      <c r="N700" s="190" t="s">
        <v>42</v>
      </c>
      <c r="O700" s="35"/>
      <c r="P700" s="191">
        <f>O700*H700</f>
        <v>0</v>
      </c>
      <c r="Q700" s="191">
        <v>0</v>
      </c>
      <c r="R700" s="191">
        <f>Q700*H700</f>
        <v>0</v>
      </c>
      <c r="S700" s="191">
        <v>0</v>
      </c>
      <c r="T700" s="192">
        <f>S700*H700</f>
        <v>0</v>
      </c>
      <c r="AR700" s="17" t="s">
        <v>230</v>
      </c>
      <c r="AT700" s="17" t="s">
        <v>155</v>
      </c>
      <c r="AU700" s="17" t="s">
        <v>80</v>
      </c>
      <c r="AY700" s="17" t="s">
        <v>153</v>
      </c>
      <c r="BE700" s="193">
        <f>IF(N700="základní",J700,0)</f>
        <v>0</v>
      </c>
      <c r="BF700" s="193">
        <f>IF(N700="snížená",J700,0)</f>
        <v>0</v>
      </c>
      <c r="BG700" s="193">
        <f>IF(N700="zákl. přenesená",J700,0)</f>
        <v>0</v>
      </c>
      <c r="BH700" s="193">
        <f>IF(N700="sníž. přenesená",J700,0)</f>
        <v>0</v>
      </c>
      <c r="BI700" s="193">
        <f>IF(N700="nulová",J700,0)</f>
        <v>0</v>
      </c>
      <c r="BJ700" s="17" t="s">
        <v>78</v>
      </c>
      <c r="BK700" s="193">
        <f>ROUND(I700*H700,2)</f>
        <v>0</v>
      </c>
      <c r="BL700" s="17" t="s">
        <v>230</v>
      </c>
      <c r="BM700" s="17" t="s">
        <v>901</v>
      </c>
    </row>
    <row r="701" spans="2:51" s="11" customFormat="1" ht="13.5">
      <c r="B701" s="194"/>
      <c r="C701" s="195"/>
      <c r="D701" s="196" t="s">
        <v>161</v>
      </c>
      <c r="E701" s="197" t="s">
        <v>19</v>
      </c>
      <c r="F701" s="198" t="s">
        <v>908</v>
      </c>
      <c r="G701" s="195"/>
      <c r="H701" s="199">
        <v>2.7</v>
      </c>
      <c r="I701" s="200"/>
      <c r="J701" s="195"/>
      <c r="K701" s="195"/>
      <c r="L701" s="201"/>
      <c r="M701" s="202"/>
      <c r="N701" s="203"/>
      <c r="O701" s="203"/>
      <c r="P701" s="203"/>
      <c r="Q701" s="203"/>
      <c r="R701" s="203"/>
      <c r="S701" s="203"/>
      <c r="T701" s="204"/>
      <c r="AT701" s="205" t="s">
        <v>161</v>
      </c>
      <c r="AU701" s="205" t="s">
        <v>80</v>
      </c>
      <c r="AV701" s="11" t="s">
        <v>80</v>
      </c>
      <c r="AW701" s="11" t="s">
        <v>34</v>
      </c>
      <c r="AX701" s="11" t="s">
        <v>71</v>
      </c>
      <c r="AY701" s="205" t="s">
        <v>153</v>
      </c>
    </row>
    <row r="702" spans="2:51" s="12" customFormat="1" ht="13.5">
      <c r="B702" s="206"/>
      <c r="C702" s="207"/>
      <c r="D702" s="208" t="s">
        <v>161</v>
      </c>
      <c r="E702" s="209" t="s">
        <v>19</v>
      </c>
      <c r="F702" s="210" t="s">
        <v>163</v>
      </c>
      <c r="G702" s="207"/>
      <c r="H702" s="211">
        <v>2.7</v>
      </c>
      <c r="I702" s="212"/>
      <c r="J702" s="207"/>
      <c r="K702" s="207"/>
      <c r="L702" s="213"/>
      <c r="M702" s="214"/>
      <c r="N702" s="215"/>
      <c r="O702" s="215"/>
      <c r="P702" s="215"/>
      <c r="Q702" s="215"/>
      <c r="R702" s="215"/>
      <c r="S702" s="215"/>
      <c r="T702" s="216"/>
      <c r="AT702" s="217" t="s">
        <v>161</v>
      </c>
      <c r="AU702" s="217" t="s">
        <v>80</v>
      </c>
      <c r="AV702" s="12" t="s">
        <v>160</v>
      </c>
      <c r="AW702" s="12" t="s">
        <v>34</v>
      </c>
      <c r="AX702" s="12" t="s">
        <v>78</v>
      </c>
      <c r="AY702" s="217" t="s">
        <v>153</v>
      </c>
    </row>
    <row r="703" spans="2:65" s="1" customFormat="1" ht="69.75" customHeight="1">
      <c r="B703" s="34"/>
      <c r="C703" s="229" t="s">
        <v>909</v>
      </c>
      <c r="D703" s="229" t="s">
        <v>184</v>
      </c>
      <c r="E703" s="230" t="s">
        <v>887</v>
      </c>
      <c r="F703" s="231" t="s">
        <v>888</v>
      </c>
      <c r="G703" s="232" t="s">
        <v>224</v>
      </c>
      <c r="H703" s="233">
        <v>2.754</v>
      </c>
      <c r="I703" s="234"/>
      <c r="J703" s="235">
        <f>ROUND(I703*H703,2)</f>
        <v>0</v>
      </c>
      <c r="K703" s="231" t="s">
        <v>159</v>
      </c>
      <c r="L703" s="236"/>
      <c r="M703" s="237" t="s">
        <v>19</v>
      </c>
      <c r="N703" s="238" t="s">
        <v>42</v>
      </c>
      <c r="O703" s="35"/>
      <c r="P703" s="191">
        <f>O703*H703</f>
        <v>0</v>
      </c>
      <c r="Q703" s="191">
        <v>0.0024</v>
      </c>
      <c r="R703" s="191">
        <f>Q703*H703</f>
        <v>0.006609599999999999</v>
      </c>
      <c r="S703" s="191">
        <v>0</v>
      </c>
      <c r="T703" s="192">
        <f>S703*H703</f>
        <v>0</v>
      </c>
      <c r="AR703" s="17" t="s">
        <v>295</v>
      </c>
      <c r="AT703" s="17" t="s">
        <v>184</v>
      </c>
      <c r="AU703" s="17" t="s">
        <v>80</v>
      </c>
      <c r="AY703" s="17" t="s">
        <v>153</v>
      </c>
      <c r="BE703" s="193">
        <f>IF(N703="základní",J703,0)</f>
        <v>0</v>
      </c>
      <c r="BF703" s="193">
        <f>IF(N703="snížená",J703,0)</f>
        <v>0</v>
      </c>
      <c r="BG703" s="193">
        <f>IF(N703="zákl. přenesená",J703,0)</f>
        <v>0</v>
      </c>
      <c r="BH703" s="193">
        <f>IF(N703="sníž. přenesená",J703,0)</f>
        <v>0</v>
      </c>
      <c r="BI703" s="193">
        <f>IF(N703="nulová",J703,0)</f>
        <v>0</v>
      </c>
      <c r="BJ703" s="17" t="s">
        <v>78</v>
      </c>
      <c r="BK703" s="193">
        <f>ROUND(I703*H703,2)</f>
        <v>0</v>
      </c>
      <c r="BL703" s="17" t="s">
        <v>230</v>
      </c>
      <c r="BM703" s="17" t="s">
        <v>910</v>
      </c>
    </row>
    <row r="704" spans="2:47" s="1" customFormat="1" ht="27">
      <c r="B704" s="34"/>
      <c r="C704" s="56"/>
      <c r="D704" s="208" t="s">
        <v>881</v>
      </c>
      <c r="E704" s="56"/>
      <c r="F704" s="246" t="s">
        <v>882</v>
      </c>
      <c r="G704" s="56"/>
      <c r="H704" s="56"/>
      <c r="I704" s="152"/>
      <c r="J704" s="56"/>
      <c r="K704" s="56"/>
      <c r="L704" s="54"/>
      <c r="M704" s="71"/>
      <c r="N704" s="35"/>
      <c r="O704" s="35"/>
      <c r="P704" s="35"/>
      <c r="Q704" s="35"/>
      <c r="R704" s="35"/>
      <c r="S704" s="35"/>
      <c r="T704" s="72"/>
      <c r="AT704" s="17" t="s">
        <v>881</v>
      </c>
      <c r="AU704" s="17" t="s">
        <v>80</v>
      </c>
    </row>
    <row r="705" spans="2:65" s="1" customFormat="1" ht="31.5" customHeight="1">
      <c r="B705" s="34"/>
      <c r="C705" s="182" t="s">
        <v>911</v>
      </c>
      <c r="D705" s="182" t="s">
        <v>155</v>
      </c>
      <c r="E705" s="183" t="s">
        <v>912</v>
      </c>
      <c r="F705" s="184" t="s">
        <v>913</v>
      </c>
      <c r="G705" s="185" t="s">
        <v>224</v>
      </c>
      <c r="H705" s="186">
        <v>30.32</v>
      </c>
      <c r="I705" s="187"/>
      <c r="J705" s="188">
        <f>ROUND(I705*H705,2)</f>
        <v>0</v>
      </c>
      <c r="K705" s="184" t="s">
        <v>159</v>
      </c>
      <c r="L705" s="54"/>
      <c r="M705" s="189" t="s">
        <v>19</v>
      </c>
      <c r="N705" s="190" t="s">
        <v>42</v>
      </c>
      <c r="O705" s="35"/>
      <c r="P705" s="191">
        <f>O705*H705</f>
        <v>0</v>
      </c>
      <c r="Q705" s="191">
        <v>0</v>
      </c>
      <c r="R705" s="191">
        <f>Q705*H705</f>
        <v>0</v>
      </c>
      <c r="S705" s="191">
        <v>0</v>
      </c>
      <c r="T705" s="192">
        <f>S705*H705</f>
        <v>0</v>
      </c>
      <c r="AR705" s="17" t="s">
        <v>230</v>
      </c>
      <c r="AT705" s="17" t="s">
        <v>155</v>
      </c>
      <c r="AU705" s="17" t="s">
        <v>80</v>
      </c>
      <c r="AY705" s="17" t="s">
        <v>153</v>
      </c>
      <c r="BE705" s="193">
        <f>IF(N705="základní",J705,0)</f>
        <v>0</v>
      </c>
      <c r="BF705" s="193">
        <f>IF(N705="snížená",J705,0)</f>
        <v>0</v>
      </c>
      <c r="BG705" s="193">
        <f>IF(N705="zákl. přenesená",J705,0)</f>
        <v>0</v>
      </c>
      <c r="BH705" s="193">
        <f>IF(N705="sníž. přenesená",J705,0)</f>
        <v>0</v>
      </c>
      <c r="BI705" s="193">
        <f>IF(N705="nulová",J705,0)</f>
        <v>0</v>
      </c>
      <c r="BJ705" s="17" t="s">
        <v>78</v>
      </c>
      <c r="BK705" s="193">
        <f>ROUND(I705*H705,2)</f>
        <v>0</v>
      </c>
      <c r="BL705" s="17" t="s">
        <v>230</v>
      </c>
      <c r="BM705" s="17" t="s">
        <v>909</v>
      </c>
    </row>
    <row r="706" spans="2:51" s="11" customFormat="1" ht="13.5">
      <c r="B706" s="194"/>
      <c r="C706" s="195"/>
      <c r="D706" s="196" t="s">
        <v>161</v>
      </c>
      <c r="E706" s="197" t="s">
        <v>19</v>
      </c>
      <c r="F706" s="198" t="s">
        <v>914</v>
      </c>
      <c r="G706" s="195"/>
      <c r="H706" s="199">
        <v>26.26</v>
      </c>
      <c r="I706" s="200"/>
      <c r="J706" s="195"/>
      <c r="K706" s="195"/>
      <c r="L706" s="201"/>
      <c r="M706" s="202"/>
      <c r="N706" s="203"/>
      <c r="O706" s="203"/>
      <c r="P706" s="203"/>
      <c r="Q706" s="203"/>
      <c r="R706" s="203"/>
      <c r="S706" s="203"/>
      <c r="T706" s="204"/>
      <c r="AT706" s="205" t="s">
        <v>161</v>
      </c>
      <c r="AU706" s="205" t="s">
        <v>80</v>
      </c>
      <c r="AV706" s="11" t="s">
        <v>80</v>
      </c>
      <c r="AW706" s="11" t="s">
        <v>34</v>
      </c>
      <c r="AX706" s="11" t="s">
        <v>71</v>
      </c>
      <c r="AY706" s="205" t="s">
        <v>153</v>
      </c>
    </row>
    <row r="707" spans="2:51" s="11" customFormat="1" ht="13.5">
      <c r="B707" s="194"/>
      <c r="C707" s="195"/>
      <c r="D707" s="196" t="s">
        <v>161</v>
      </c>
      <c r="E707" s="197" t="s">
        <v>19</v>
      </c>
      <c r="F707" s="198" t="s">
        <v>915</v>
      </c>
      <c r="G707" s="195"/>
      <c r="H707" s="199">
        <v>4.06</v>
      </c>
      <c r="I707" s="200"/>
      <c r="J707" s="195"/>
      <c r="K707" s="195"/>
      <c r="L707" s="201"/>
      <c r="M707" s="202"/>
      <c r="N707" s="203"/>
      <c r="O707" s="203"/>
      <c r="P707" s="203"/>
      <c r="Q707" s="203"/>
      <c r="R707" s="203"/>
      <c r="S707" s="203"/>
      <c r="T707" s="204"/>
      <c r="AT707" s="205" t="s">
        <v>161</v>
      </c>
      <c r="AU707" s="205" t="s">
        <v>80</v>
      </c>
      <c r="AV707" s="11" t="s">
        <v>80</v>
      </c>
      <c r="AW707" s="11" t="s">
        <v>34</v>
      </c>
      <c r="AX707" s="11" t="s">
        <v>71</v>
      </c>
      <c r="AY707" s="205" t="s">
        <v>153</v>
      </c>
    </row>
    <row r="708" spans="2:51" s="12" customFormat="1" ht="13.5">
      <c r="B708" s="206"/>
      <c r="C708" s="207"/>
      <c r="D708" s="208" t="s">
        <v>161</v>
      </c>
      <c r="E708" s="209" t="s">
        <v>19</v>
      </c>
      <c r="F708" s="210" t="s">
        <v>163</v>
      </c>
      <c r="G708" s="207"/>
      <c r="H708" s="211">
        <v>30.32</v>
      </c>
      <c r="I708" s="212"/>
      <c r="J708" s="207"/>
      <c r="K708" s="207"/>
      <c r="L708" s="213"/>
      <c r="M708" s="214"/>
      <c r="N708" s="215"/>
      <c r="O708" s="215"/>
      <c r="P708" s="215"/>
      <c r="Q708" s="215"/>
      <c r="R708" s="215"/>
      <c r="S708" s="215"/>
      <c r="T708" s="216"/>
      <c r="AT708" s="217" t="s">
        <v>161</v>
      </c>
      <c r="AU708" s="217" t="s">
        <v>80</v>
      </c>
      <c r="AV708" s="12" t="s">
        <v>160</v>
      </c>
      <c r="AW708" s="12" t="s">
        <v>34</v>
      </c>
      <c r="AX708" s="12" t="s">
        <v>78</v>
      </c>
      <c r="AY708" s="217" t="s">
        <v>153</v>
      </c>
    </row>
    <row r="709" spans="2:65" s="1" customFormat="1" ht="31.5" customHeight="1">
      <c r="B709" s="34"/>
      <c r="C709" s="229" t="s">
        <v>916</v>
      </c>
      <c r="D709" s="229" t="s">
        <v>184</v>
      </c>
      <c r="E709" s="230" t="s">
        <v>917</v>
      </c>
      <c r="F709" s="231" t="s">
        <v>918</v>
      </c>
      <c r="G709" s="232" t="s">
        <v>224</v>
      </c>
      <c r="H709" s="233">
        <v>30.926</v>
      </c>
      <c r="I709" s="234"/>
      <c r="J709" s="235">
        <f>ROUND(I709*H709,2)</f>
        <v>0</v>
      </c>
      <c r="K709" s="231" t="s">
        <v>159</v>
      </c>
      <c r="L709" s="236"/>
      <c r="M709" s="237" t="s">
        <v>19</v>
      </c>
      <c r="N709" s="238" t="s">
        <v>42</v>
      </c>
      <c r="O709" s="35"/>
      <c r="P709" s="191">
        <f>O709*H709</f>
        <v>0</v>
      </c>
      <c r="Q709" s="191">
        <v>0.0065</v>
      </c>
      <c r="R709" s="191">
        <f>Q709*H709</f>
        <v>0.20101899999999998</v>
      </c>
      <c r="S709" s="191">
        <v>0</v>
      </c>
      <c r="T709" s="192">
        <f>S709*H709</f>
        <v>0</v>
      </c>
      <c r="AR709" s="17" t="s">
        <v>295</v>
      </c>
      <c r="AT709" s="17" t="s">
        <v>184</v>
      </c>
      <c r="AU709" s="17" t="s">
        <v>80</v>
      </c>
      <c r="AY709" s="17" t="s">
        <v>153</v>
      </c>
      <c r="BE709" s="193">
        <f>IF(N709="základní",J709,0)</f>
        <v>0</v>
      </c>
      <c r="BF709" s="193">
        <f>IF(N709="snížená",J709,0)</f>
        <v>0</v>
      </c>
      <c r="BG709" s="193">
        <f>IF(N709="zákl. přenesená",J709,0)</f>
        <v>0</v>
      </c>
      <c r="BH709" s="193">
        <f>IF(N709="sníž. přenesená",J709,0)</f>
        <v>0</v>
      </c>
      <c r="BI709" s="193">
        <f>IF(N709="nulová",J709,0)</f>
        <v>0</v>
      </c>
      <c r="BJ709" s="17" t="s">
        <v>78</v>
      </c>
      <c r="BK709" s="193">
        <f>ROUND(I709*H709,2)</f>
        <v>0</v>
      </c>
      <c r="BL709" s="17" t="s">
        <v>230</v>
      </c>
      <c r="BM709" s="17" t="s">
        <v>919</v>
      </c>
    </row>
    <row r="710" spans="2:65" s="1" customFormat="1" ht="31.5" customHeight="1">
      <c r="B710" s="34"/>
      <c r="C710" s="229" t="s">
        <v>920</v>
      </c>
      <c r="D710" s="229" t="s">
        <v>184</v>
      </c>
      <c r="E710" s="230" t="s">
        <v>921</v>
      </c>
      <c r="F710" s="231" t="s">
        <v>922</v>
      </c>
      <c r="G710" s="232" t="s">
        <v>224</v>
      </c>
      <c r="H710" s="233">
        <v>30.926</v>
      </c>
      <c r="I710" s="234"/>
      <c r="J710" s="235">
        <f>ROUND(I710*H710,2)</f>
        <v>0</v>
      </c>
      <c r="K710" s="231" t="s">
        <v>159</v>
      </c>
      <c r="L710" s="236"/>
      <c r="M710" s="237" t="s">
        <v>19</v>
      </c>
      <c r="N710" s="238" t="s">
        <v>42</v>
      </c>
      <c r="O710" s="35"/>
      <c r="P710" s="191">
        <f>O710*H710</f>
        <v>0</v>
      </c>
      <c r="Q710" s="191">
        <v>0.0075</v>
      </c>
      <c r="R710" s="191">
        <f>Q710*H710</f>
        <v>0.23194499999999998</v>
      </c>
      <c r="S710" s="191">
        <v>0</v>
      </c>
      <c r="T710" s="192">
        <f>S710*H710</f>
        <v>0</v>
      </c>
      <c r="AR710" s="17" t="s">
        <v>295</v>
      </c>
      <c r="AT710" s="17" t="s">
        <v>184</v>
      </c>
      <c r="AU710" s="17" t="s">
        <v>80</v>
      </c>
      <c r="AY710" s="17" t="s">
        <v>153</v>
      </c>
      <c r="BE710" s="193">
        <f>IF(N710="základní",J710,0)</f>
        <v>0</v>
      </c>
      <c r="BF710" s="193">
        <f>IF(N710="snížená",J710,0)</f>
        <v>0</v>
      </c>
      <c r="BG710" s="193">
        <f>IF(N710="zákl. přenesená",J710,0)</f>
        <v>0</v>
      </c>
      <c r="BH710" s="193">
        <f>IF(N710="sníž. přenesená",J710,0)</f>
        <v>0</v>
      </c>
      <c r="BI710" s="193">
        <f>IF(N710="nulová",J710,0)</f>
        <v>0</v>
      </c>
      <c r="BJ710" s="17" t="s">
        <v>78</v>
      </c>
      <c r="BK710" s="193">
        <f>ROUND(I710*H710,2)</f>
        <v>0</v>
      </c>
      <c r="BL710" s="17" t="s">
        <v>230</v>
      </c>
      <c r="BM710" s="17" t="s">
        <v>923</v>
      </c>
    </row>
    <row r="711" spans="2:65" s="1" customFormat="1" ht="22.5" customHeight="1">
      <c r="B711" s="34"/>
      <c r="C711" s="182" t="s">
        <v>924</v>
      </c>
      <c r="D711" s="182" t="s">
        <v>155</v>
      </c>
      <c r="E711" s="183" t="s">
        <v>925</v>
      </c>
      <c r="F711" s="184" t="s">
        <v>926</v>
      </c>
      <c r="G711" s="185" t="s">
        <v>224</v>
      </c>
      <c r="H711" s="186">
        <v>244.702</v>
      </c>
      <c r="I711" s="187"/>
      <c r="J711" s="188">
        <f>ROUND(I711*H711,2)</f>
        <v>0</v>
      </c>
      <c r="K711" s="184" t="s">
        <v>159</v>
      </c>
      <c r="L711" s="54"/>
      <c r="M711" s="189" t="s">
        <v>19</v>
      </c>
      <c r="N711" s="190" t="s">
        <v>42</v>
      </c>
      <c r="O711" s="35"/>
      <c r="P711" s="191">
        <f>O711*H711</f>
        <v>0</v>
      </c>
      <c r="Q711" s="191">
        <v>0</v>
      </c>
      <c r="R711" s="191">
        <f>Q711*H711</f>
        <v>0</v>
      </c>
      <c r="S711" s="191">
        <v>0</v>
      </c>
      <c r="T711" s="192">
        <f>S711*H711</f>
        <v>0</v>
      </c>
      <c r="AR711" s="17" t="s">
        <v>230</v>
      </c>
      <c r="AT711" s="17" t="s">
        <v>155</v>
      </c>
      <c r="AU711" s="17" t="s">
        <v>80</v>
      </c>
      <c r="AY711" s="17" t="s">
        <v>153</v>
      </c>
      <c r="BE711" s="193">
        <f>IF(N711="základní",J711,0)</f>
        <v>0</v>
      </c>
      <c r="BF711" s="193">
        <f>IF(N711="snížená",J711,0)</f>
        <v>0</v>
      </c>
      <c r="BG711" s="193">
        <f>IF(N711="zákl. přenesená",J711,0)</f>
        <v>0</v>
      </c>
      <c r="BH711" s="193">
        <f>IF(N711="sníž. přenesená",J711,0)</f>
        <v>0</v>
      </c>
      <c r="BI711" s="193">
        <f>IF(N711="nulová",J711,0)</f>
        <v>0</v>
      </c>
      <c r="BJ711" s="17" t="s">
        <v>78</v>
      </c>
      <c r="BK711" s="193">
        <f>ROUND(I711*H711,2)</f>
        <v>0</v>
      </c>
      <c r="BL711" s="17" t="s">
        <v>230</v>
      </c>
      <c r="BM711" s="17" t="s">
        <v>916</v>
      </c>
    </row>
    <row r="712" spans="2:51" s="11" customFormat="1" ht="13.5">
      <c r="B712" s="194"/>
      <c r="C712" s="195"/>
      <c r="D712" s="196" t="s">
        <v>161</v>
      </c>
      <c r="E712" s="197" t="s">
        <v>19</v>
      </c>
      <c r="F712" s="198" t="s">
        <v>927</v>
      </c>
      <c r="G712" s="195"/>
      <c r="H712" s="199">
        <v>244.702</v>
      </c>
      <c r="I712" s="200"/>
      <c r="J712" s="195"/>
      <c r="K712" s="195"/>
      <c r="L712" s="201"/>
      <c r="M712" s="202"/>
      <c r="N712" s="203"/>
      <c r="O712" s="203"/>
      <c r="P712" s="203"/>
      <c r="Q712" s="203"/>
      <c r="R712" s="203"/>
      <c r="S712" s="203"/>
      <c r="T712" s="204"/>
      <c r="AT712" s="205" t="s">
        <v>161</v>
      </c>
      <c r="AU712" s="205" t="s">
        <v>80</v>
      </c>
      <c r="AV712" s="11" t="s">
        <v>80</v>
      </c>
      <c r="AW712" s="11" t="s">
        <v>34</v>
      </c>
      <c r="AX712" s="11" t="s">
        <v>71</v>
      </c>
      <c r="AY712" s="205" t="s">
        <v>153</v>
      </c>
    </row>
    <row r="713" spans="2:51" s="12" customFormat="1" ht="13.5">
      <c r="B713" s="206"/>
      <c r="C713" s="207"/>
      <c r="D713" s="208" t="s">
        <v>161</v>
      </c>
      <c r="E713" s="209" t="s">
        <v>19</v>
      </c>
      <c r="F713" s="210" t="s">
        <v>163</v>
      </c>
      <c r="G713" s="207"/>
      <c r="H713" s="211">
        <v>244.702</v>
      </c>
      <c r="I713" s="212"/>
      <c r="J713" s="207"/>
      <c r="K713" s="207"/>
      <c r="L713" s="213"/>
      <c r="M713" s="214"/>
      <c r="N713" s="215"/>
      <c r="O713" s="215"/>
      <c r="P713" s="215"/>
      <c r="Q713" s="215"/>
      <c r="R713" s="215"/>
      <c r="S713" s="215"/>
      <c r="T713" s="216"/>
      <c r="AT713" s="217" t="s">
        <v>161</v>
      </c>
      <c r="AU713" s="217" t="s">
        <v>80</v>
      </c>
      <c r="AV713" s="12" t="s">
        <v>160</v>
      </c>
      <c r="AW713" s="12" t="s">
        <v>34</v>
      </c>
      <c r="AX713" s="12" t="s">
        <v>78</v>
      </c>
      <c r="AY713" s="217" t="s">
        <v>153</v>
      </c>
    </row>
    <row r="714" spans="2:65" s="1" customFormat="1" ht="44.25" customHeight="1">
      <c r="B714" s="34"/>
      <c r="C714" s="229" t="s">
        <v>928</v>
      </c>
      <c r="D714" s="229" t="s">
        <v>184</v>
      </c>
      <c r="E714" s="230" t="s">
        <v>929</v>
      </c>
      <c r="F714" s="231" t="s">
        <v>930</v>
      </c>
      <c r="G714" s="232" t="s">
        <v>224</v>
      </c>
      <c r="H714" s="233">
        <v>244.702</v>
      </c>
      <c r="I714" s="234"/>
      <c r="J714" s="235">
        <f>ROUND(I714*H714,2)</f>
        <v>0</v>
      </c>
      <c r="K714" s="231" t="s">
        <v>159</v>
      </c>
      <c r="L714" s="236"/>
      <c r="M714" s="237" t="s">
        <v>19</v>
      </c>
      <c r="N714" s="238" t="s">
        <v>42</v>
      </c>
      <c r="O714" s="35"/>
      <c r="P714" s="191">
        <f>O714*H714</f>
        <v>0</v>
      </c>
      <c r="Q714" s="191">
        <v>0.0049</v>
      </c>
      <c r="R714" s="191">
        <f>Q714*H714</f>
        <v>1.1990398</v>
      </c>
      <c r="S714" s="191">
        <v>0</v>
      </c>
      <c r="T714" s="192">
        <f>S714*H714</f>
        <v>0</v>
      </c>
      <c r="AR714" s="17" t="s">
        <v>295</v>
      </c>
      <c r="AT714" s="17" t="s">
        <v>184</v>
      </c>
      <c r="AU714" s="17" t="s">
        <v>80</v>
      </c>
      <c r="AY714" s="17" t="s">
        <v>153</v>
      </c>
      <c r="BE714" s="193">
        <f>IF(N714="základní",J714,0)</f>
        <v>0</v>
      </c>
      <c r="BF714" s="193">
        <f>IF(N714="snížená",J714,0)</f>
        <v>0</v>
      </c>
      <c r="BG714" s="193">
        <f>IF(N714="zákl. přenesená",J714,0)</f>
        <v>0</v>
      </c>
      <c r="BH714" s="193">
        <f>IF(N714="sníž. přenesená",J714,0)</f>
        <v>0</v>
      </c>
      <c r="BI714" s="193">
        <f>IF(N714="nulová",J714,0)</f>
        <v>0</v>
      </c>
      <c r="BJ714" s="17" t="s">
        <v>78</v>
      </c>
      <c r="BK714" s="193">
        <f>ROUND(I714*H714,2)</f>
        <v>0</v>
      </c>
      <c r="BL714" s="17" t="s">
        <v>230</v>
      </c>
      <c r="BM714" s="17" t="s">
        <v>931</v>
      </c>
    </row>
    <row r="715" spans="2:51" s="11" customFormat="1" ht="13.5">
      <c r="B715" s="194"/>
      <c r="C715" s="195"/>
      <c r="D715" s="196" t="s">
        <v>161</v>
      </c>
      <c r="E715" s="197" t="s">
        <v>19</v>
      </c>
      <c r="F715" s="198" t="s">
        <v>932</v>
      </c>
      <c r="G715" s="195"/>
      <c r="H715" s="199">
        <v>244.702</v>
      </c>
      <c r="I715" s="200"/>
      <c r="J715" s="195"/>
      <c r="K715" s="195"/>
      <c r="L715" s="201"/>
      <c r="M715" s="202"/>
      <c r="N715" s="203"/>
      <c r="O715" s="203"/>
      <c r="P715" s="203"/>
      <c r="Q715" s="203"/>
      <c r="R715" s="203"/>
      <c r="S715" s="203"/>
      <c r="T715" s="204"/>
      <c r="AT715" s="205" t="s">
        <v>161</v>
      </c>
      <c r="AU715" s="205" t="s">
        <v>80</v>
      </c>
      <c r="AV715" s="11" t="s">
        <v>80</v>
      </c>
      <c r="AW715" s="11" t="s">
        <v>34</v>
      </c>
      <c r="AX715" s="11" t="s">
        <v>71</v>
      </c>
      <c r="AY715" s="205" t="s">
        <v>153</v>
      </c>
    </row>
    <row r="716" spans="2:51" s="12" customFormat="1" ht="13.5">
      <c r="B716" s="206"/>
      <c r="C716" s="207"/>
      <c r="D716" s="208" t="s">
        <v>161</v>
      </c>
      <c r="E716" s="209" t="s">
        <v>19</v>
      </c>
      <c r="F716" s="210" t="s">
        <v>163</v>
      </c>
      <c r="G716" s="207"/>
      <c r="H716" s="211">
        <v>244.702</v>
      </c>
      <c r="I716" s="212"/>
      <c r="J716" s="207"/>
      <c r="K716" s="207"/>
      <c r="L716" s="213"/>
      <c r="M716" s="214"/>
      <c r="N716" s="215"/>
      <c r="O716" s="215"/>
      <c r="P716" s="215"/>
      <c r="Q716" s="215"/>
      <c r="R716" s="215"/>
      <c r="S716" s="215"/>
      <c r="T716" s="216"/>
      <c r="AT716" s="217" t="s">
        <v>161</v>
      </c>
      <c r="AU716" s="217" t="s">
        <v>80</v>
      </c>
      <c r="AV716" s="12" t="s">
        <v>160</v>
      </c>
      <c r="AW716" s="12" t="s">
        <v>34</v>
      </c>
      <c r="AX716" s="12" t="s">
        <v>78</v>
      </c>
      <c r="AY716" s="217" t="s">
        <v>153</v>
      </c>
    </row>
    <row r="717" spans="2:65" s="1" customFormat="1" ht="31.5" customHeight="1">
      <c r="B717" s="34"/>
      <c r="C717" s="182" t="s">
        <v>933</v>
      </c>
      <c r="D717" s="182" t="s">
        <v>155</v>
      </c>
      <c r="E717" s="183" t="s">
        <v>934</v>
      </c>
      <c r="F717" s="184" t="s">
        <v>935</v>
      </c>
      <c r="G717" s="185" t="s">
        <v>207</v>
      </c>
      <c r="H717" s="186">
        <v>2</v>
      </c>
      <c r="I717" s="187"/>
      <c r="J717" s="188">
        <f>ROUND(I717*H717,2)</f>
        <v>0</v>
      </c>
      <c r="K717" s="184" t="s">
        <v>159</v>
      </c>
      <c r="L717" s="54"/>
      <c r="M717" s="189" t="s">
        <v>19</v>
      </c>
      <c r="N717" s="190" t="s">
        <v>42</v>
      </c>
      <c r="O717" s="35"/>
      <c r="P717" s="191">
        <f>O717*H717</f>
        <v>0</v>
      </c>
      <c r="Q717" s="191">
        <v>0.00168</v>
      </c>
      <c r="R717" s="191">
        <f>Q717*H717</f>
        <v>0.00336</v>
      </c>
      <c r="S717" s="191">
        <v>0</v>
      </c>
      <c r="T717" s="192">
        <f>S717*H717</f>
        <v>0</v>
      </c>
      <c r="AR717" s="17" t="s">
        <v>230</v>
      </c>
      <c r="AT717" s="17" t="s">
        <v>155</v>
      </c>
      <c r="AU717" s="17" t="s">
        <v>80</v>
      </c>
      <c r="AY717" s="17" t="s">
        <v>153</v>
      </c>
      <c r="BE717" s="193">
        <f>IF(N717="základní",J717,0)</f>
        <v>0</v>
      </c>
      <c r="BF717" s="193">
        <f>IF(N717="snížená",J717,0)</f>
        <v>0</v>
      </c>
      <c r="BG717" s="193">
        <f>IF(N717="zákl. přenesená",J717,0)</f>
        <v>0</v>
      </c>
      <c r="BH717" s="193">
        <f>IF(N717="sníž. přenesená",J717,0)</f>
        <v>0</v>
      </c>
      <c r="BI717" s="193">
        <f>IF(N717="nulová",J717,0)</f>
        <v>0</v>
      </c>
      <c r="BJ717" s="17" t="s">
        <v>78</v>
      </c>
      <c r="BK717" s="193">
        <f>ROUND(I717*H717,2)</f>
        <v>0</v>
      </c>
      <c r="BL717" s="17" t="s">
        <v>230</v>
      </c>
      <c r="BM717" s="17" t="s">
        <v>936</v>
      </c>
    </row>
    <row r="718" spans="2:65" s="1" customFormat="1" ht="22.5" customHeight="1">
      <c r="B718" s="34"/>
      <c r="C718" s="182" t="s">
        <v>937</v>
      </c>
      <c r="D718" s="182" t="s">
        <v>155</v>
      </c>
      <c r="E718" s="183" t="s">
        <v>938</v>
      </c>
      <c r="F718" s="184" t="s">
        <v>939</v>
      </c>
      <c r="G718" s="185" t="s">
        <v>940</v>
      </c>
      <c r="H718" s="186">
        <v>1</v>
      </c>
      <c r="I718" s="187"/>
      <c r="J718" s="188">
        <f>ROUND(I718*H718,2)</f>
        <v>0</v>
      </c>
      <c r="K718" s="184" t="s">
        <v>524</v>
      </c>
      <c r="L718" s="54"/>
      <c r="M718" s="189" t="s">
        <v>19</v>
      </c>
      <c r="N718" s="190" t="s">
        <v>42</v>
      </c>
      <c r="O718" s="35"/>
      <c r="P718" s="191">
        <f>O718*H718</f>
        <v>0</v>
      </c>
      <c r="Q718" s="191">
        <v>0</v>
      </c>
      <c r="R718" s="191">
        <f>Q718*H718</f>
        <v>0</v>
      </c>
      <c r="S718" s="191">
        <v>0</v>
      </c>
      <c r="T718" s="192">
        <f>S718*H718</f>
        <v>0</v>
      </c>
      <c r="AR718" s="17" t="s">
        <v>230</v>
      </c>
      <c r="AT718" s="17" t="s">
        <v>155</v>
      </c>
      <c r="AU718" s="17" t="s">
        <v>80</v>
      </c>
      <c r="AY718" s="17" t="s">
        <v>153</v>
      </c>
      <c r="BE718" s="193">
        <f>IF(N718="základní",J718,0)</f>
        <v>0</v>
      </c>
      <c r="BF718" s="193">
        <f>IF(N718="snížená",J718,0)</f>
        <v>0</v>
      </c>
      <c r="BG718" s="193">
        <f>IF(N718="zákl. přenesená",J718,0)</f>
        <v>0</v>
      </c>
      <c r="BH718" s="193">
        <f>IF(N718="sníž. přenesená",J718,0)</f>
        <v>0</v>
      </c>
      <c r="BI718" s="193">
        <f>IF(N718="nulová",J718,0)</f>
        <v>0</v>
      </c>
      <c r="BJ718" s="17" t="s">
        <v>78</v>
      </c>
      <c r="BK718" s="193">
        <f>ROUND(I718*H718,2)</f>
        <v>0</v>
      </c>
      <c r="BL718" s="17" t="s">
        <v>230</v>
      </c>
      <c r="BM718" s="17" t="s">
        <v>928</v>
      </c>
    </row>
    <row r="719" spans="2:65" s="1" customFormat="1" ht="22.5" customHeight="1">
      <c r="B719" s="34"/>
      <c r="C719" s="182" t="s">
        <v>941</v>
      </c>
      <c r="D719" s="182" t="s">
        <v>155</v>
      </c>
      <c r="E719" s="183" t="s">
        <v>942</v>
      </c>
      <c r="F719" s="184" t="s">
        <v>943</v>
      </c>
      <c r="G719" s="185" t="s">
        <v>861</v>
      </c>
      <c r="H719" s="245"/>
      <c r="I719" s="187"/>
      <c r="J719" s="188">
        <f>ROUND(I719*H719,2)</f>
        <v>0</v>
      </c>
      <c r="K719" s="184" t="s">
        <v>159</v>
      </c>
      <c r="L719" s="54"/>
      <c r="M719" s="189" t="s">
        <v>19</v>
      </c>
      <c r="N719" s="190" t="s">
        <v>42</v>
      </c>
      <c r="O719" s="35"/>
      <c r="P719" s="191">
        <f>O719*H719</f>
        <v>0</v>
      </c>
      <c r="Q719" s="191">
        <v>0</v>
      </c>
      <c r="R719" s="191">
        <f>Q719*H719</f>
        <v>0</v>
      </c>
      <c r="S719" s="191">
        <v>0</v>
      </c>
      <c r="T719" s="192">
        <f>S719*H719</f>
        <v>0</v>
      </c>
      <c r="AR719" s="17" t="s">
        <v>230</v>
      </c>
      <c r="AT719" s="17" t="s">
        <v>155</v>
      </c>
      <c r="AU719" s="17" t="s">
        <v>80</v>
      </c>
      <c r="AY719" s="17" t="s">
        <v>153</v>
      </c>
      <c r="BE719" s="193">
        <f>IF(N719="základní",J719,0)</f>
        <v>0</v>
      </c>
      <c r="BF719" s="193">
        <f>IF(N719="snížená",J719,0)</f>
        <v>0</v>
      </c>
      <c r="BG719" s="193">
        <f>IF(N719="zákl. přenesená",J719,0)</f>
        <v>0</v>
      </c>
      <c r="BH719" s="193">
        <f>IF(N719="sníž. přenesená",J719,0)</f>
        <v>0</v>
      </c>
      <c r="BI719" s="193">
        <f>IF(N719="nulová",J719,0)</f>
        <v>0</v>
      </c>
      <c r="BJ719" s="17" t="s">
        <v>78</v>
      </c>
      <c r="BK719" s="193">
        <f>ROUND(I719*H719,2)</f>
        <v>0</v>
      </c>
      <c r="BL719" s="17" t="s">
        <v>230</v>
      </c>
      <c r="BM719" s="17" t="s">
        <v>933</v>
      </c>
    </row>
    <row r="720" spans="2:63" s="10" customFormat="1" ht="29.85" customHeight="1">
      <c r="B720" s="165"/>
      <c r="C720" s="166"/>
      <c r="D720" s="179" t="s">
        <v>70</v>
      </c>
      <c r="E720" s="180" t="s">
        <v>944</v>
      </c>
      <c r="F720" s="180" t="s">
        <v>945</v>
      </c>
      <c r="G720" s="166"/>
      <c r="H720" s="166"/>
      <c r="I720" s="169"/>
      <c r="J720" s="181">
        <f>BK720</f>
        <v>0</v>
      </c>
      <c r="K720" s="166"/>
      <c r="L720" s="171"/>
      <c r="M720" s="172"/>
      <c r="N720" s="173"/>
      <c r="O720" s="173"/>
      <c r="P720" s="174">
        <f>SUM(P721:P722)</f>
        <v>0</v>
      </c>
      <c r="Q720" s="173"/>
      <c r="R720" s="174">
        <f>SUM(R721:R722)</f>
        <v>0.003</v>
      </c>
      <c r="S720" s="173"/>
      <c r="T720" s="175">
        <f>SUM(T721:T722)</f>
        <v>0</v>
      </c>
      <c r="AR720" s="176" t="s">
        <v>80</v>
      </c>
      <c r="AT720" s="177" t="s">
        <v>70</v>
      </c>
      <c r="AU720" s="177" t="s">
        <v>78</v>
      </c>
      <c r="AY720" s="176" t="s">
        <v>153</v>
      </c>
      <c r="BK720" s="178">
        <f>SUM(BK721:BK722)</f>
        <v>0</v>
      </c>
    </row>
    <row r="721" spans="2:65" s="1" customFormat="1" ht="22.5" customHeight="1">
      <c r="B721" s="34"/>
      <c r="C721" s="182" t="s">
        <v>946</v>
      </c>
      <c r="D721" s="182" t="s">
        <v>155</v>
      </c>
      <c r="E721" s="183" t="s">
        <v>947</v>
      </c>
      <c r="F721" s="184" t="s">
        <v>948</v>
      </c>
      <c r="G721" s="185" t="s">
        <v>207</v>
      </c>
      <c r="H721" s="186">
        <v>2</v>
      </c>
      <c r="I721" s="187"/>
      <c r="J721" s="188">
        <f>ROUND(I721*H721,2)</f>
        <v>0</v>
      </c>
      <c r="K721" s="184" t="s">
        <v>159</v>
      </c>
      <c r="L721" s="54"/>
      <c r="M721" s="189" t="s">
        <v>19</v>
      </c>
      <c r="N721" s="190" t="s">
        <v>42</v>
      </c>
      <c r="O721" s="35"/>
      <c r="P721" s="191">
        <f>O721*H721</f>
        <v>0</v>
      </c>
      <c r="Q721" s="191">
        <v>0.0015</v>
      </c>
      <c r="R721" s="191">
        <f>Q721*H721</f>
        <v>0.003</v>
      </c>
      <c r="S721" s="191">
        <v>0</v>
      </c>
      <c r="T721" s="192">
        <f>S721*H721</f>
        <v>0</v>
      </c>
      <c r="AR721" s="17" t="s">
        <v>230</v>
      </c>
      <c r="AT721" s="17" t="s">
        <v>155</v>
      </c>
      <c r="AU721" s="17" t="s">
        <v>80</v>
      </c>
      <c r="AY721" s="17" t="s">
        <v>153</v>
      </c>
      <c r="BE721" s="193">
        <f>IF(N721="základní",J721,0)</f>
        <v>0</v>
      </c>
      <c r="BF721" s="193">
        <f>IF(N721="snížená",J721,0)</f>
        <v>0</v>
      </c>
      <c r="BG721" s="193">
        <f>IF(N721="zákl. přenesená",J721,0)</f>
        <v>0</v>
      </c>
      <c r="BH721" s="193">
        <f>IF(N721="sníž. přenesená",J721,0)</f>
        <v>0</v>
      </c>
      <c r="BI721" s="193">
        <f>IF(N721="nulová",J721,0)</f>
        <v>0</v>
      </c>
      <c r="BJ721" s="17" t="s">
        <v>78</v>
      </c>
      <c r="BK721" s="193">
        <f>ROUND(I721*H721,2)</f>
        <v>0</v>
      </c>
      <c r="BL721" s="17" t="s">
        <v>230</v>
      </c>
      <c r="BM721" s="17" t="s">
        <v>937</v>
      </c>
    </row>
    <row r="722" spans="2:65" s="1" customFormat="1" ht="22.5" customHeight="1">
      <c r="B722" s="34"/>
      <c r="C722" s="182" t="s">
        <v>949</v>
      </c>
      <c r="D722" s="182" t="s">
        <v>155</v>
      </c>
      <c r="E722" s="183" t="s">
        <v>950</v>
      </c>
      <c r="F722" s="184" t="s">
        <v>951</v>
      </c>
      <c r="G722" s="185" t="s">
        <v>861</v>
      </c>
      <c r="H722" s="245"/>
      <c r="I722" s="187"/>
      <c r="J722" s="188">
        <f>ROUND(I722*H722,2)</f>
        <v>0</v>
      </c>
      <c r="K722" s="184" t="s">
        <v>159</v>
      </c>
      <c r="L722" s="54"/>
      <c r="M722" s="189" t="s">
        <v>19</v>
      </c>
      <c r="N722" s="190" t="s">
        <v>42</v>
      </c>
      <c r="O722" s="35"/>
      <c r="P722" s="191">
        <f>O722*H722</f>
        <v>0</v>
      </c>
      <c r="Q722" s="191">
        <v>0</v>
      </c>
      <c r="R722" s="191">
        <f>Q722*H722</f>
        <v>0</v>
      </c>
      <c r="S722" s="191">
        <v>0</v>
      </c>
      <c r="T722" s="192">
        <f>S722*H722</f>
        <v>0</v>
      </c>
      <c r="AR722" s="17" t="s">
        <v>230</v>
      </c>
      <c r="AT722" s="17" t="s">
        <v>155</v>
      </c>
      <c r="AU722" s="17" t="s">
        <v>80</v>
      </c>
      <c r="AY722" s="17" t="s">
        <v>153</v>
      </c>
      <c r="BE722" s="193">
        <f>IF(N722="základní",J722,0)</f>
        <v>0</v>
      </c>
      <c r="BF722" s="193">
        <f>IF(N722="snížená",J722,0)</f>
        <v>0</v>
      </c>
      <c r="BG722" s="193">
        <f>IF(N722="zákl. přenesená",J722,0)</f>
        <v>0</v>
      </c>
      <c r="BH722" s="193">
        <f>IF(N722="sníž. přenesená",J722,0)</f>
        <v>0</v>
      </c>
      <c r="BI722" s="193">
        <f>IF(N722="nulová",J722,0)</f>
        <v>0</v>
      </c>
      <c r="BJ722" s="17" t="s">
        <v>78</v>
      </c>
      <c r="BK722" s="193">
        <f>ROUND(I722*H722,2)</f>
        <v>0</v>
      </c>
      <c r="BL722" s="17" t="s">
        <v>230</v>
      </c>
      <c r="BM722" s="17" t="s">
        <v>941</v>
      </c>
    </row>
    <row r="723" spans="2:63" s="10" customFormat="1" ht="29.85" customHeight="1">
      <c r="B723" s="165"/>
      <c r="C723" s="166"/>
      <c r="D723" s="179" t="s">
        <v>70</v>
      </c>
      <c r="E723" s="180" t="s">
        <v>952</v>
      </c>
      <c r="F723" s="180" t="s">
        <v>953</v>
      </c>
      <c r="G723" s="166"/>
      <c r="H723" s="166"/>
      <c r="I723" s="169"/>
      <c r="J723" s="181">
        <f>BK723</f>
        <v>0</v>
      </c>
      <c r="K723" s="166"/>
      <c r="L723" s="171"/>
      <c r="M723" s="172"/>
      <c r="N723" s="173"/>
      <c r="O723" s="173"/>
      <c r="P723" s="174">
        <f>SUM(P724:P794)</f>
        <v>0</v>
      </c>
      <c r="Q723" s="173"/>
      <c r="R723" s="174">
        <f>SUM(R724:R794)</f>
        <v>14.309587320000006</v>
      </c>
      <c r="S723" s="173"/>
      <c r="T723" s="175">
        <f>SUM(T724:T794)</f>
        <v>11.2554</v>
      </c>
      <c r="AR723" s="176" t="s">
        <v>80</v>
      </c>
      <c r="AT723" s="177" t="s">
        <v>70</v>
      </c>
      <c r="AU723" s="177" t="s">
        <v>78</v>
      </c>
      <c r="AY723" s="176" t="s">
        <v>153</v>
      </c>
      <c r="BK723" s="178">
        <f>SUM(BK724:BK794)</f>
        <v>0</v>
      </c>
    </row>
    <row r="724" spans="2:65" s="1" customFormat="1" ht="22.5" customHeight="1">
      <c r="B724" s="34"/>
      <c r="C724" s="182" t="s">
        <v>954</v>
      </c>
      <c r="D724" s="182" t="s">
        <v>155</v>
      </c>
      <c r="E724" s="183" t="s">
        <v>955</v>
      </c>
      <c r="F724" s="184" t="s">
        <v>956</v>
      </c>
      <c r="G724" s="185" t="s">
        <v>246</v>
      </c>
      <c r="H724" s="186">
        <v>25</v>
      </c>
      <c r="I724" s="187"/>
      <c r="J724" s="188">
        <f>ROUND(I724*H724,2)</f>
        <v>0</v>
      </c>
      <c r="K724" s="184" t="s">
        <v>159</v>
      </c>
      <c r="L724" s="54"/>
      <c r="M724" s="189" t="s">
        <v>19</v>
      </c>
      <c r="N724" s="190" t="s">
        <v>42</v>
      </c>
      <c r="O724" s="35"/>
      <c r="P724" s="191">
        <f>O724*H724</f>
        <v>0</v>
      </c>
      <c r="Q724" s="191">
        <v>0</v>
      </c>
      <c r="R724" s="191">
        <f>Q724*H724</f>
        <v>0</v>
      </c>
      <c r="S724" s="191">
        <v>0.0066</v>
      </c>
      <c r="T724" s="192">
        <f>S724*H724</f>
        <v>0.165</v>
      </c>
      <c r="AR724" s="17" t="s">
        <v>230</v>
      </c>
      <c r="AT724" s="17" t="s">
        <v>155</v>
      </c>
      <c r="AU724" s="17" t="s">
        <v>80</v>
      </c>
      <c r="AY724" s="17" t="s">
        <v>153</v>
      </c>
      <c r="BE724" s="193">
        <f>IF(N724="základní",J724,0)</f>
        <v>0</v>
      </c>
      <c r="BF724" s="193">
        <f>IF(N724="snížená",J724,0)</f>
        <v>0</v>
      </c>
      <c r="BG724" s="193">
        <f>IF(N724="zákl. přenesená",J724,0)</f>
        <v>0</v>
      </c>
      <c r="BH724" s="193">
        <f>IF(N724="sníž. přenesená",J724,0)</f>
        <v>0</v>
      </c>
      <c r="BI724" s="193">
        <f>IF(N724="nulová",J724,0)</f>
        <v>0</v>
      </c>
      <c r="BJ724" s="17" t="s">
        <v>78</v>
      </c>
      <c r="BK724" s="193">
        <f>ROUND(I724*H724,2)</f>
        <v>0</v>
      </c>
      <c r="BL724" s="17" t="s">
        <v>230</v>
      </c>
      <c r="BM724" s="17" t="s">
        <v>946</v>
      </c>
    </row>
    <row r="725" spans="2:65" s="1" customFormat="1" ht="22.5" customHeight="1">
      <c r="B725" s="34"/>
      <c r="C725" s="182" t="s">
        <v>957</v>
      </c>
      <c r="D725" s="182" t="s">
        <v>155</v>
      </c>
      <c r="E725" s="183" t="s">
        <v>958</v>
      </c>
      <c r="F725" s="184" t="s">
        <v>959</v>
      </c>
      <c r="G725" s="185" t="s">
        <v>246</v>
      </c>
      <c r="H725" s="186">
        <v>232.4</v>
      </c>
      <c r="I725" s="187"/>
      <c r="J725" s="188">
        <f>ROUND(I725*H725,2)</f>
        <v>0</v>
      </c>
      <c r="K725" s="184" t="s">
        <v>159</v>
      </c>
      <c r="L725" s="54"/>
      <c r="M725" s="189" t="s">
        <v>19</v>
      </c>
      <c r="N725" s="190" t="s">
        <v>42</v>
      </c>
      <c r="O725" s="35"/>
      <c r="P725" s="191">
        <f>O725*H725</f>
        <v>0</v>
      </c>
      <c r="Q725" s="191">
        <v>6.2E-05</v>
      </c>
      <c r="R725" s="191">
        <f>Q725*H725</f>
        <v>0.014408800000000001</v>
      </c>
      <c r="S725" s="191">
        <v>0</v>
      </c>
      <c r="T725" s="192">
        <f>S725*H725</f>
        <v>0</v>
      </c>
      <c r="AR725" s="17" t="s">
        <v>230</v>
      </c>
      <c r="AT725" s="17" t="s">
        <v>155</v>
      </c>
      <c r="AU725" s="17" t="s">
        <v>80</v>
      </c>
      <c r="AY725" s="17" t="s">
        <v>153</v>
      </c>
      <c r="BE725" s="193">
        <f>IF(N725="základní",J725,0)</f>
        <v>0</v>
      </c>
      <c r="BF725" s="193">
        <f>IF(N725="snížená",J725,0)</f>
        <v>0</v>
      </c>
      <c r="BG725" s="193">
        <f>IF(N725="zákl. přenesená",J725,0)</f>
        <v>0</v>
      </c>
      <c r="BH725" s="193">
        <f>IF(N725="sníž. přenesená",J725,0)</f>
        <v>0</v>
      </c>
      <c r="BI725" s="193">
        <f>IF(N725="nulová",J725,0)</f>
        <v>0</v>
      </c>
      <c r="BJ725" s="17" t="s">
        <v>78</v>
      </c>
      <c r="BK725" s="193">
        <f>ROUND(I725*H725,2)</f>
        <v>0</v>
      </c>
      <c r="BL725" s="17" t="s">
        <v>230</v>
      </c>
      <c r="BM725" s="17" t="s">
        <v>949</v>
      </c>
    </row>
    <row r="726" spans="2:51" s="11" customFormat="1" ht="13.5">
      <c r="B726" s="194"/>
      <c r="C726" s="195"/>
      <c r="D726" s="196" t="s">
        <v>161</v>
      </c>
      <c r="E726" s="197" t="s">
        <v>19</v>
      </c>
      <c r="F726" s="198" t="s">
        <v>960</v>
      </c>
      <c r="G726" s="195"/>
      <c r="H726" s="199">
        <v>21.6</v>
      </c>
      <c r="I726" s="200"/>
      <c r="J726" s="195"/>
      <c r="K726" s="195"/>
      <c r="L726" s="201"/>
      <c r="M726" s="202"/>
      <c r="N726" s="203"/>
      <c r="O726" s="203"/>
      <c r="P726" s="203"/>
      <c r="Q726" s="203"/>
      <c r="R726" s="203"/>
      <c r="S726" s="203"/>
      <c r="T726" s="204"/>
      <c r="AT726" s="205" t="s">
        <v>161</v>
      </c>
      <c r="AU726" s="205" t="s">
        <v>80</v>
      </c>
      <c r="AV726" s="11" t="s">
        <v>80</v>
      </c>
      <c r="AW726" s="11" t="s">
        <v>34</v>
      </c>
      <c r="AX726" s="11" t="s">
        <v>71</v>
      </c>
      <c r="AY726" s="205" t="s">
        <v>153</v>
      </c>
    </row>
    <row r="727" spans="2:51" s="11" customFormat="1" ht="13.5">
      <c r="B727" s="194"/>
      <c r="C727" s="195"/>
      <c r="D727" s="196" t="s">
        <v>161</v>
      </c>
      <c r="E727" s="197" t="s">
        <v>19</v>
      </c>
      <c r="F727" s="198" t="s">
        <v>961</v>
      </c>
      <c r="G727" s="195"/>
      <c r="H727" s="199">
        <v>20</v>
      </c>
      <c r="I727" s="200"/>
      <c r="J727" s="195"/>
      <c r="K727" s="195"/>
      <c r="L727" s="201"/>
      <c r="M727" s="202"/>
      <c r="N727" s="203"/>
      <c r="O727" s="203"/>
      <c r="P727" s="203"/>
      <c r="Q727" s="203"/>
      <c r="R727" s="203"/>
      <c r="S727" s="203"/>
      <c r="T727" s="204"/>
      <c r="AT727" s="205" t="s">
        <v>161</v>
      </c>
      <c r="AU727" s="205" t="s">
        <v>80</v>
      </c>
      <c r="AV727" s="11" t="s">
        <v>80</v>
      </c>
      <c r="AW727" s="11" t="s">
        <v>34</v>
      </c>
      <c r="AX727" s="11" t="s">
        <v>71</v>
      </c>
      <c r="AY727" s="205" t="s">
        <v>153</v>
      </c>
    </row>
    <row r="728" spans="2:51" s="11" customFormat="1" ht="13.5">
      <c r="B728" s="194"/>
      <c r="C728" s="195"/>
      <c r="D728" s="196" t="s">
        <v>161</v>
      </c>
      <c r="E728" s="197" t="s">
        <v>19</v>
      </c>
      <c r="F728" s="198" t="s">
        <v>962</v>
      </c>
      <c r="G728" s="195"/>
      <c r="H728" s="199">
        <v>20</v>
      </c>
      <c r="I728" s="200"/>
      <c r="J728" s="195"/>
      <c r="K728" s="195"/>
      <c r="L728" s="201"/>
      <c r="M728" s="202"/>
      <c r="N728" s="203"/>
      <c r="O728" s="203"/>
      <c r="P728" s="203"/>
      <c r="Q728" s="203"/>
      <c r="R728" s="203"/>
      <c r="S728" s="203"/>
      <c r="T728" s="204"/>
      <c r="AT728" s="205" t="s">
        <v>161</v>
      </c>
      <c r="AU728" s="205" t="s">
        <v>80</v>
      </c>
      <c r="AV728" s="11" t="s">
        <v>80</v>
      </c>
      <c r="AW728" s="11" t="s">
        <v>34</v>
      </c>
      <c r="AX728" s="11" t="s">
        <v>71</v>
      </c>
      <c r="AY728" s="205" t="s">
        <v>153</v>
      </c>
    </row>
    <row r="729" spans="2:51" s="11" customFormat="1" ht="13.5">
      <c r="B729" s="194"/>
      <c r="C729" s="195"/>
      <c r="D729" s="196" t="s">
        <v>161</v>
      </c>
      <c r="E729" s="197" t="s">
        <v>19</v>
      </c>
      <c r="F729" s="198" t="s">
        <v>963</v>
      </c>
      <c r="G729" s="195"/>
      <c r="H729" s="199">
        <v>3.2</v>
      </c>
      <c r="I729" s="200"/>
      <c r="J729" s="195"/>
      <c r="K729" s="195"/>
      <c r="L729" s="201"/>
      <c r="M729" s="202"/>
      <c r="N729" s="203"/>
      <c r="O729" s="203"/>
      <c r="P729" s="203"/>
      <c r="Q729" s="203"/>
      <c r="R729" s="203"/>
      <c r="S729" s="203"/>
      <c r="T729" s="204"/>
      <c r="AT729" s="205" t="s">
        <v>161</v>
      </c>
      <c r="AU729" s="205" t="s">
        <v>80</v>
      </c>
      <c r="AV729" s="11" t="s">
        <v>80</v>
      </c>
      <c r="AW729" s="11" t="s">
        <v>34</v>
      </c>
      <c r="AX729" s="11" t="s">
        <v>71</v>
      </c>
      <c r="AY729" s="205" t="s">
        <v>153</v>
      </c>
    </row>
    <row r="730" spans="2:51" s="11" customFormat="1" ht="13.5">
      <c r="B730" s="194"/>
      <c r="C730" s="195"/>
      <c r="D730" s="196" t="s">
        <v>161</v>
      </c>
      <c r="E730" s="197" t="s">
        <v>19</v>
      </c>
      <c r="F730" s="198" t="s">
        <v>964</v>
      </c>
      <c r="G730" s="195"/>
      <c r="H730" s="199">
        <v>25.6</v>
      </c>
      <c r="I730" s="200"/>
      <c r="J730" s="195"/>
      <c r="K730" s="195"/>
      <c r="L730" s="201"/>
      <c r="M730" s="202"/>
      <c r="N730" s="203"/>
      <c r="O730" s="203"/>
      <c r="P730" s="203"/>
      <c r="Q730" s="203"/>
      <c r="R730" s="203"/>
      <c r="S730" s="203"/>
      <c r="T730" s="204"/>
      <c r="AT730" s="205" t="s">
        <v>161</v>
      </c>
      <c r="AU730" s="205" t="s">
        <v>80</v>
      </c>
      <c r="AV730" s="11" t="s">
        <v>80</v>
      </c>
      <c r="AW730" s="11" t="s">
        <v>34</v>
      </c>
      <c r="AX730" s="11" t="s">
        <v>71</v>
      </c>
      <c r="AY730" s="205" t="s">
        <v>153</v>
      </c>
    </row>
    <row r="731" spans="2:51" s="11" customFormat="1" ht="13.5">
      <c r="B731" s="194"/>
      <c r="C731" s="195"/>
      <c r="D731" s="196" t="s">
        <v>161</v>
      </c>
      <c r="E731" s="197" t="s">
        <v>19</v>
      </c>
      <c r="F731" s="198" t="s">
        <v>965</v>
      </c>
      <c r="G731" s="195"/>
      <c r="H731" s="199">
        <v>12</v>
      </c>
      <c r="I731" s="200"/>
      <c r="J731" s="195"/>
      <c r="K731" s="195"/>
      <c r="L731" s="201"/>
      <c r="M731" s="202"/>
      <c r="N731" s="203"/>
      <c r="O731" s="203"/>
      <c r="P731" s="203"/>
      <c r="Q731" s="203"/>
      <c r="R731" s="203"/>
      <c r="S731" s="203"/>
      <c r="T731" s="204"/>
      <c r="AT731" s="205" t="s">
        <v>161</v>
      </c>
      <c r="AU731" s="205" t="s">
        <v>80</v>
      </c>
      <c r="AV731" s="11" t="s">
        <v>80</v>
      </c>
      <c r="AW731" s="11" t="s">
        <v>34</v>
      </c>
      <c r="AX731" s="11" t="s">
        <v>71</v>
      </c>
      <c r="AY731" s="205" t="s">
        <v>153</v>
      </c>
    </row>
    <row r="732" spans="2:51" s="11" customFormat="1" ht="13.5">
      <c r="B732" s="194"/>
      <c r="C732" s="195"/>
      <c r="D732" s="196" t="s">
        <v>161</v>
      </c>
      <c r="E732" s="197" t="s">
        <v>19</v>
      </c>
      <c r="F732" s="198" t="s">
        <v>966</v>
      </c>
      <c r="G732" s="195"/>
      <c r="H732" s="199">
        <v>130</v>
      </c>
      <c r="I732" s="200"/>
      <c r="J732" s="195"/>
      <c r="K732" s="195"/>
      <c r="L732" s="201"/>
      <c r="M732" s="202"/>
      <c r="N732" s="203"/>
      <c r="O732" s="203"/>
      <c r="P732" s="203"/>
      <c r="Q732" s="203"/>
      <c r="R732" s="203"/>
      <c r="S732" s="203"/>
      <c r="T732" s="204"/>
      <c r="AT732" s="205" t="s">
        <v>161</v>
      </c>
      <c r="AU732" s="205" t="s">
        <v>80</v>
      </c>
      <c r="AV732" s="11" t="s">
        <v>80</v>
      </c>
      <c r="AW732" s="11" t="s">
        <v>34</v>
      </c>
      <c r="AX732" s="11" t="s">
        <v>71</v>
      </c>
      <c r="AY732" s="205" t="s">
        <v>153</v>
      </c>
    </row>
    <row r="733" spans="2:51" s="12" customFormat="1" ht="13.5">
      <c r="B733" s="206"/>
      <c r="C733" s="207"/>
      <c r="D733" s="208" t="s">
        <v>161</v>
      </c>
      <c r="E733" s="209" t="s">
        <v>19</v>
      </c>
      <c r="F733" s="210" t="s">
        <v>163</v>
      </c>
      <c r="G733" s="207"/>
      <c r="H733" s="211">
        <v>232.4</v>
      </c>
      <c r="I733" s="212"/>
      <c r="J733" s="207"/>
      <c r="K733" s="207"/>
      <c r="L733" s="213"/>
      <c r="M733" s="214"/>
      <c r="N733" s="215"/>
      <c r="O733" s="215"/>
      <c r="P733" s="215"/>
      <c r="Q733" s="215"/>
      <c r="R733" s="215"/>
      <c r="S733" s="215"/>
      <c r="T733" s="216"/>
      <c r="AT733" s="217" t="s">
        <v>161</v>
      </c>
      <c r="AU733" s="217" t="s">
        <v>80</v>
      </c>
      <c r="AV733" s="12" t="s">
        <v>160</v>
      </c>
      <c r="AW733" s="12" t="s">
        <v>34</v>
      </c>
      <c r="AX733" s="12" t="s">
        <v>78</v>
      </c>
      <c r="AY733" s="217" t="s">
        <v>153</v>
      </c>
    </row>
    <row r="734" spans="2:65" s="1" customFormat="1" ht="22.5" customHeight="1">
      <c r="B734" s="34"/>
      <c r="C734" s="182" t="s">
        <v>967</v>
      </c>
      <c r="D734" s="182" t="s">
        <v>155</v>
      </c>
      <c r="E734" s="183" t="s">
        <v>968</v>
      </c>
      <c r="F734" s="184" t="s">
        <v>969</v>
      </c>
      <c r="G734" s="185" t="s">
        <v>246</v>
      </c>
      <c r="H734" s="186">
        <v>14.6</v>
      </c>
      <c r="I734" s="187"/>
      <c r="J734" s="188">
        <f>ROUND(I734*H734,2)</f>
        <v>0</v>
      </c>
      <c r="K734" s="184" t="s">
        <v>159</v>
      </c>
      <c r="L734" s="54"/>
      <c r="M734" s="189" t="s">
        <v>19</v>
      </c>
      <c r="N734" s="190" t="s">
        <v>42</v>
      </c>
      <c r="O734" s="35"/>
      <c r="P734" s="191">
        <f>O734*H734</f>
        <v>0</v>
      </c>
      <c r="Q734" s="191">
        <v>8.2E-05</v>
      </c>
      <c r="R734" s="191">
        <f>Q734*H734</f>
        <v>0.0011972</v>
      </c>
      <c r="S734" s="191">
        <v>0</v>
      </c>
      <c r="T734" s="192">
        <f>S734*H734</f>
        <v>0</v>
      </c>
      <c r="AR734" s="17" t="s">
        <v>230</v>
      </c>
      <c r="AT734" s="17" t="s">
        <v>155</v>
      </c>
      <c r="AU734" s="17" t="s">
        <v>80</v>
      </c>
      <c r="AY734" s="17" t="s">
        <v>153</v>
      </c>
      <c r="BE734" s="193">
        <f>IF(N734="základní",J734,0)</f>
        <v>0</v>
      </c>
      <c r="BF734" s="193">
        <f>IF(N734="snížená",J734,0)</f>
        <v>0</v>
      </c>
      <c r="BG734" s="193">
        <f>IF(N734="zákl. přenesená",J734,0)</f>
        <v>0</v>
      </c>
      <c r="BH734" s="193">
        <f>IF(N734="sníž. přenesená",J734,0)</f>
        <v>0</v>
      </c>
      <c r="BI734" s="193">
        <f>IF(N734="nulová",J734,0)</f>
        <v>0</v>
      </c>
      <c r="BJ734" s="17" t="s">
        <v>78</v>
      </c>
      <c r="BK734" s="193">
        <f>ROUND(I734*H734,2)</f>
        <v>0</v>
      </c>
      <c r="BL734" s="17" t="s">
        <v>230</v>
      </c>
      <c r="BM734" s="17" t="s">
        <v>954</v>
      </c>
    </row>
    <row r="735" spans="2:51" s="11" customFormat="1" ht="13.5">
      <c r="B735" s="194"/>
      <c r="C735" s="195"/>
      <c r="D735" s="196" t="s">
        <v>161</v>
      </c>
      <c r="E735" s="197" t="s">
        <v>19</v>
      </c>
      <c r="F735" s="198" t="s">
        <v>970</v>
      </c>
      <c r="G735" s="195"/>
      <c r="H735" s="199">
        <v>7.5</v>
      </c>
      <c r="I735" s="200"/>
      <c r="J735" s="195"/>
      <c r="K735" s="195"/>
      <c r="L735" s="201"/>
      <c r="M735" s="202"/>
      <c r="N735" s="203"/>
      <c r="O735" s="203"/>
      <c r="P735" s="203"/>
      <c r="Q735" s="203"/>
      <c r="R735" s="203"/>
      <c r="S735" s="203"/>
      <c r="T735" s="204"/>
      <c r="AT735" s="205" t="s">
        <v>161</v>
      </c>
      <c r="AU735" s="205" t="s">
        <v>80</v>
      </c>
      <c r="AV735" s="11" t="s">
        <v>80</v>
      </c>
      <c r="AW735" s="11" t="s">
        <v>34</v>
      </c>
      <c r="AX735" s="11" t="s">
        <v>71</v>
      </c>
      <c r="AY735" s="205" t="s">
        <v>153</v>
      </c>
    </row>
    <row r="736" spans="2:51" s="11" customFormat="1" ht="13.5">
      <c r="B736" s="194"/>
      <c r="C736" s="195"/>
      <c r="D736" s="196" t="s">
        <v>161</v>
      </c>
      <c r="E736" s="197" t="s">
        <v>19</v>
      </c>
      <c r="F736" s="198" t="s">
        <v>971</v>
      </c>
      <c r="G736" s="195"/>
      <c r="H736" s="199">
        <v>2.7</v>
      </c>
      <c r="I736" s="200"/>
      <c r="J736" s="195"/>
      <c r="K736" s="195"/>
      <c r="L736" s="201"/>
      <c r="M736" s="202"/>
      <c r="N736" s="203"/>
      <c r="O736" s="203"/>
      <c r="P736" s="203"/>
      <c r="Q736" s="203"/>
      <c r="R736" s="203"/>
      <c r="S736" s="203"/>
      <c r="T736" s="204"/>
      <c r="AT736" s="205" t="s">
        <v>161</v>
      </c>
      <c r="AU736" s="205" t="s">
        <v>80</v>
      </c>
      <c r="AV736" s="11" t="s">
        <v>80</v>
      </c>
      <c r="AW736" s="11" t="s">
        <v>34</v>
      </c>
      <c r="AX736" s="11" t="s">
        <v>71</v>
      </c>
      <c r="AY736" s="205" t="s">
        <v>153</v>
      </c>
    </row>
    <row r="737" spans="2:51" s="11" customFormat="1" ht="13.5">
      <c r="B737" s="194"/>
      <c r="C737" s="195"/>
      <c r="D737" s="196" t="s">
        <v>161</v>
      </c>
      <c r="E737" s="197" t="s">
        <v>19</v>
      </c>
      <c r="F737" s="198" t="s">
        <v>972</v>
      </c>
      <c r="G737" s="195"/>
      <c r="H737" s="199">
        <v>4.4</v>
      </c>
      <c r="I737" s="200"/>
      <c r="J737" s="195"/>
      <c r="K737" s="195"/>
      <c r="L737" s="201"/>
      <c r="M737" s="202"/>
      <c r="N737" s="203"/>
      <c r="O737" s="203"/>
      <c r="P737" s="203"/>
      <c r="Q737" s="203"/>
      <c r="R737" s="203"/>
      <c r="S737" s="203"/>
      <c r="T737" s="204"/>
      <c r="AT737" s="205" t="s">
        <v>161</v>
      </c>
      <c r="AU737" s="205" t="s">
        <v>80</v>
      </c>
      <c r="AV737" s="11" t="s">
        <v>80</v>
      </c>
      <c r="AW737" s="11" t="s">
        <v>34</v>
      </c>
      <c r="AX737" s="11" t="s">
        <v>71</v>
      </c>
      <c r="AY737" s="205" t="s">
        <v>153</v>
      </c>
    </row>
    <row r="738" spans="2:51" s="12" customFormat="1" ht="13.5">
      <c r="B738" s="206"/>
      <c r="C738" s="207"/>
      <c r="D738" s="208" t="s">
        <v>161</v>
      </c>
      <c r="E738" s="209" t="s">
        <v>19</v>
      </c>
      <c r="F738" s="210" t="s">
        <v>163</v>
      </c>
      <c r="G738" s="207"/>
      <c r="H738" s="211">
        <v>14.6</v>
      </c>
      <c r="I738" s="212"/>
      <c r="J738" s="207"/>
      <c r="K738" s="207"/>
      <c r="L738" s="213"/>
      <c r="M738" s="214"/>
      <c r="N738" s="215"/>
      <c r="O738" s="215"/>
      <c r="P738" s="215"/>
      <c r="Q738" s="215"/>
      <c r="R738" s="215"/>
      <c r="S738" s="215"/>
      <c r="T738" s="216"/>
      <c r="AT738" s="217" t="s">
        <v>161</v>
      </c>
      <c r="AU738" s="217" t="s">
        <v>80</v>
      </c>
      <c r="AV738" s="12" t="s">
        <v>160</v>
      </c>
      <c r="AW738" s="12" t="s">
        <v>34</v>
      </c>
      <c r="AX738" s="12" t="s">
        <v>78</v>
      </c>
      <c r="AY738" s="217" t="s">
        <v>153</v>
      </c>
    </row>
    <row r="739" spans="2:65" s="1" customFormat="1" ht="22.5" customHeight="1">
      <c r="B739" s="34"/>
      <c r="C739" s="182" t="s">
        <v>973</v>
      </c>
      <c r="D739" s="182" t="s">
        <v>155</v>
      </c>
      <c r="E739" s="183" t="s">
        <v>974</v>
      </c>
      <c r="F739" s="184" t="s">
        <v>975</v>
      </c>
      <c r="G739" s="185" t="s">
        <v>246</v>
      </c>
      <c r="H739" s="186">
        <v>3</v>
      </c>
      <c r="I739" s="187"/>
      <c r="J739" s="188">
        <f>ROUND(I739*H739,2)</f>
        <v>0</v>
      </c>
      <c r="K739" s="184" t="s">
        <v>159</v>
      </c>
      <c r="L739" s="54"/>
      <c r="M739" s="189" t="s">
        <v>19</v>
      </c>
      <c r="N739" s="190" t="s">
        <v>42</v>
      </c>
      <c r="O739" s="35"/>
      <c r="P739" s="191">
        <f>O739*H739</f>
        <v>0</v>
      </c>
      <c r="Q739" s="191">
        <v>0</v>
      </c>
      <c r="R739" s="191">
        <f>Q739*H739</f>
        <v>0</v>
      </c>
      <c r="S739" s="191">
        <v>0.0044</v>
      </c>
      <c r="T739" s="192">
        <f>S739*H739</f>
        <v>0.0132</v>
      </c>
      <c r="AR739" s="17" t="s">
        <v>230</v>
      </c>
      <c r="AT739" s="17" t="s">
        <v>155</v>
      </c>
      <c r="AU739" s="17" t="s">
        <v>80</v>
      </c>
      <c r="AY739" s="17" t="s">
        <v>153</v>
      </c>
      <c r="BE739" s="193">
        <f>IF(N739="základní",J739,0)</f>
        <v>0</v>
      </c>
      <c r="BF739" s="193">
        <f>IF(N739="snížená",J739,0)</f>
        <v>0</v>
      </c>
      <c r="BG739" s="193">
        <f>IF(N739="zákl. přenesená",J739,0)</f>
        <v>0</v>
      </c>
      <c r="BH739" s="193">
        <f>IF(N739="sníž. přenesená",J739,0)</f>
        <v>0</v>
      </c>
      <c r="BI739" s="193">
        <f>IF(N739="nulová",J739,0)</f>
        <v>0</v>
      </c>
      <c r="BJ739" s="17" t="s">
        <v>78</v>
      </c>
      <c r="BK739" s="193">
        <f>ROUND(I739*H739,2)</f>
        <v>0</v>
      </c>
      <c r="BL739" s="17" t="s">
        <v>230</v>
      </c>
      <c r="BM739" s="17" t="s">
        <v>957</v>
      </c>
    </row>
    <row r="740" spans="2:65" s="1" customFormat="1" ht="22.5" customHeight="1">
      <c r="B740" s="34"/>
      <c r="C740" s="182" t="s">
        <v>976</v>
      </c>
      <c r="D740" s="182" t="s">
        <v>155</v>
      </c>
      <c r="E740" s="183" t="s">
        <v>977</v>
      </c>
      <c r="F740" s="184" t="s">
        <v>978</v>
      </c>
      <c r="G740" s="185" t="s">
        <v>224</v>
      </c>
      <c r="H740" s="186">
        <v>3</v>
      </c>
      <c r="I740" s="187"/>
      <c r="J740" s="188">
        <f>ROUND(I740*H740,2)</f>
        <v>0</v>
      </c>
      <c r="K740" s="184" t="s">
        <v>159</v>
      </c>
      <c r="L740" s="54"/>
      <c r="M740" s="189" t="s">
        <v>19</v>
      </c>
      <c r="N740" s="190" t="s">
        <v>42</v>
      </c>
      <c r="O740" s="35"/>
      <c r="P740" s="191">
        <f>O740*H740</f>
        <v>0</v>
      </c>
      <c r="Q740" s="191">
        <v>0.01946</v>
      </c>
      <c r="R740" s="191">
        <f>Q740*H740</f>
        <v>0.05838</v>
      </c>
      <c r="S740" s="191">
        <v>0</v>
      </c>
      <c r="T740" s="192">
        <f>S740*H740</f>
        <v>0</v>
      </c>
      <c r="AR740" s="17" t="s">
        <v>230</v>
      </c>
      <c r="AT740" s="17" t="s">
        <v>155</v>
      </c>
      <c r="AU740" s="17" t="s">
        <v>80</v>
      </c>
      <c r="AY740" s="17" t="s">
        <v>153</v>
      </c>
      <c r="BE740" s="193">
        <f>IF(N740="základní",J740,0)</f>
        <v>0</v>
      </c>
      <c r="BF740" s="193">
        <f>IF(N740="snížená",J740,0)</f>
        <v>0</v>
      </c>
      <c r="BG740" s="193">
        <f>IF(N740="zákl. přenesená",J740,0)</f>
        <v>0</v>
      </c>
      <c r="BH740" s="193">
        <f>IF(N740="sníž. přenesená",J740,0)</f>
        <v>0</v>
      </c>
      <c r="BI740" s="193">
        <f>IF(N740="nulová",J740,0)</f>
        <v>0</v>
      </c>
      <c r="BJ740" s="17" t="s">
        <v>78</v>
      </c>
      <c r="BK740" s="193">
        <f>ROUND(I740*H740,2)</f>
        <v>0</v>
      </c>
      <c r="BL740" s="17" t="s">
        <v>230</v>
      </c>
      <c r="BM740" s="17" t="s">
        <v>967</v>
      </c>
    </row>
    <row r="741" spans="2:65" s="1" customFormat="1" ht="31.5" customHeight="1">
      <c r="B741" s="34"/>
      <c r="C741" s="182" t="s">
        <v>979</v>
      </c>
      <c r="D741" s="182" t="s">
        <v>155</v>
      </c>
      <c r="E741" s="183" t="s">
        <v>980</v>
      </c>
      <c r="F741" s="184" t="s">
        <v>981</v>
      </c>
      <c r="G741" s="185" t="s">
        <v>224</v>
      </c>
      <c r="H741" s="186">
        <v>144.4</v>
      </c>
      <c r="I741" s="187"/>
      <c r="J741" s="188">
        <f>ROUND(I741*H741,2)</f>
        <v>0</v>
      </c>
      <c r="K741" s="184" t="s">
        <v>159</v>
      </c>
      <c r="L741" s="54"/>
      <c r="M741" s="189" t="s">
        <v>19</v>
      </c>
      <c r="N741" s="190" t="s">
        <v>42</v>
      </c>
      <c r="O741" s="35"/>
      <c r="P741" s="191">
        <f>O741*H741</f>
        <v>0</v>
      </c>
      <c r="Q741" s="191">
        <v>0</v>
      </c>
      <c r="R741" s="191">
        <f>Q741*H741</f>
        <v>0</v>
      </c>
      <c r="S741" s="191">
        <v>0</v>
      </c>
      <c r="T741" s="192">
        <f>S741*H741</f>
        <v>0</v>
      </c>
      <c r="AR741" s="17" t="s">
        <v>230</v>
      </c>
      <c r="AT741" s="17" t="s">
        <v>155</v>
      </c>
      <c r="AU741" s="17" t="s">
        <v>80</v>
      </c>
      <c r="AY741" s="17" t="s">
        <v>153</v>
      </c>
      <c r="BE741" s="193">
        <f>IF(N741="základní",J741,0)</f>
        <v>0</v>
      </c>
      <c r="BF741" s="193">
        <f>IF(N741="snížená",J741,0)</f>
        <v>0</v>
      </c>
      <c r="BG741" s="193">
        <f>IF(N741="zákl. přenesená",J741,0)</f>
        <v>0</v>
      </c>
      <c r="BH741" s="193">
        <f>IF(N741="sníž. přenesená",J741,0)</f>
        <v>0</v>
      </c>
      <c r="BI741" s="193">
        <f>IF(N741="nulová",J741,0)</f>
        <v>0</v>
      </c>
      <c r="BJ741" s="17" t="s">
        <v>78</v>
      </c>
      <c r="BK741" s="193">
        <f>ROUND(I741*H741,2)</f>
        <v>0</v>
      </c>
      <c r="BL741" s="17" t="s">
        <v>230</v>
      </c>
      <c r="BM741" s="17" t="s">
        <v>973</v>
      </c>
    </row>
    <row r="742" spans="2:51" s="13" customFormat="1" ht="13.5">
      <c r="B742" s="218"/>
      <c r="C742" s="219"/>
      <c r="D742" s="196" t="s">
        <v>161</v>
      </c>
      <c r="E742" s="220" t="s">
        <v>19</v>
      </c>
      <c r="F742" s="221" t="s">
        <v>982</v>
      </c>
      <c r="G742" s="219"/>
      <c r="H742" s="222" t="s">
        <v>19</v>
      </c>
      <c r="I742" s="223"/>
      <c r="J742" s="219"/>
      <c r="K742" s="219"/>
      <c r="L742" s="224"/>
      <c r="M742" s="225"/>
      <c r="N742" s="226"/>
      <c r="O742" s="226"/>
      <c r="P742" s="226"/>
      <c r="Q742" s="226"/>
      <c r="R742" s="226"/>
      <c r="S742" s="226"/>
      <c r="T742" s="227"/>
      <c r="AT742" s="228" t="s">
        <v>161</v>
      </c>
      <c r="AU742" s="228" t="s">
        <v>80</v>
      </c>
      <c r="AV742" s="13" t="s">
        <v>78</v>
      </c>
      <c r="AW742" s="13" t="s">
        <v>34</v>
      </c>
      <c r="AX742" s="13" t="s">
        <v>71</v>
      </c>
      <c r="AY742" s="228" t="s">
        <v>153</v>
      </c>
    </row>
    <row r="743" spans="2:51" s="11" customFormat="1" ht="13.5">
      <c r="B743" s="194"/>
      <c r="C743" s="195"/>
      <c r="D743" s="196" t="s">
        <v>161</v>
      </c>
      <c r="E743" s="197" t="s">
        <v>19</v>
      </c>
      <c r="F743" s="198" t="s">
        <v>983</v>
      </c>
      <c r="G743" s="195"/>
      <c r="H743" s="199">
        <v>144.4</v>
      </c>
      <c r="I743" s="200"/>
      <c r="J743" s="195"/>
      <c r="K743" s="195"/>
      <c r="L743" s="201"/>
      <c r="M743" s="202"/>
      <c r="N743" s="203"/>
      <c r="O743" s="203"/>
      <c r="P743" s="203"/>
      <c r="Q743" s="203"/>
      <c r="R743" s="203"/>
      <c r="S743" s="203"/>
      <c r="T743" s="204"/>
      <c r="AT743" s="205" t="s">
        <v>161</v>
      </c>
      <c r="AU743" s="205" t="s">
        <v>80</v>
      </c>
      <c r="AV743" s="11" t="s">
        <v>80</v>
      </c>
      <c r="AW743" s="11" t="s">
        <v>34</v>
      </c>
      <c r="AX743" s="11" t="s">
        <v>71</v>
      </c>
      <c r="AY743" s="205" t="s">
        <v>153</v>
      </c>
    </row>
    <row r="744" spans="2:51" s="12" customFormat="1" ht="13.5">
      <c r="B744" s="206"/>
      <c r="C744" s="207"/>
      <c r="D744" s="208" t="s">
        <v>161</v>
      </c>
      <c r="E744" s="209" t="s">
        <v>19</v>
      </c>
      <c r="F744" s="210" t="s">
        <v>163</v>
      </c>
      <c r="G744" s="207"/>
      <c r="H744" s="211">
        <v>144.4</v>
      </c>
      <c r="I744" s="212"/>
      <c r="J744" s="207"/>
      <c r="K744" s="207"/>
      <c r="L744" s="213"/>
      <c r="M744" s="214"/>
      <c r="N744" s="215"/>
      <c r="O744" s="215"/>
      <c r="P744" s="215"/>
      <c r="Q744" s="215"/>
      <c r="R744" s="215"/>
      <c r="S744" s="215"/>
      <c r="T744" s="216"/>
      <c r="AT744" s="217" t="s">
        <v>161</v>
      </c>
      <c r="AU744" s="217" t="s">
        <v>80</v>
      </c>
      <c r="AV744" s="12" t="s">
        <v>160</v>
      </c>
      <c r="AW744" s="12" t="s">
        <v>34</v>
      </c>
      <c r="AX744" s="12" t="s">
        <v>78</v>
      </c>
      <c r="AY744" s="217" t="s">
        <v>153</v>
      </c>
    </row>
    <row r="745" spans="2:65" s="1" customFormat="1" ht="22.5" customHeight="1">
      <c r="B745" s="34"/>
      <c r="C745" s="229" t="s">
        <v>984</v>
      </c>
      <c r="D745" s="229" t="s">
        <v>184</v>
      </c>
      <c r="E745" s="230" t="s">
        <v>985</v>
      </c>
      <c r="F745" s="231" t="s">
        <v>986</v>
      </c>
      <c r="G745" s="232" t="s">
        <v>224</v>
      </c>
      <c r="H745" s="233">
        <v>155.952</v>
      </c>
      <c r="I745" s="234"/>
      <c r="J745" s="235">
        <f>ROUND(I745*H745,2)</f>
        <v>0</v>
      </c>
      <c r="K745" s="231" t="s">
        <v>159</v>
      </c>
      <c r="L745" s="236"/>
      <c r="M745" s="237" t="s">
        <v>19</v>
      </c>
      <c r="N745" s="238" t="s">
        <v>42</v>
      </c>
      <c r="O745" s="35"/>
      <c r="P745" s="191">
        <f>O745*H745</f>
        <v>0</v>
      </c>
      <c r="Q745" s="191">
        <v>0.0128</v>
      </c>
      <c r="R745" s="191">
        <f>Q745*H745</f>
        <v>1.9961856</v>
      </c>
      <c r="S745" s="191">
        <v>0</v>
      </c>
      <c r="T745" s="192">
        <f>S745*H745</f>
        <v>0</v>
      </c>
      <c r="AR745" s="17" t="s">
        <v>295</v>
      </c>
      <c r="AT745" s="17" t="s">
        <v>184</v>
      </c>
      <c r="AU745" s="17" t="s">
        <v>80</v>
      </c>
      <c r="AY745" s="17" t="s">
        <v>153</v>
      </c>
      <c r="BE745" s="193">
        <f>IF(N745="základní",J745,0)</f>
        <v>0</v>
      </c>
      <c r="BF745" s="193">
        <f>IF(N745="snížená",J745,0)</f>
        <v>0</v>
      </c>
      <c r="BG745" s="193">
        <f>IF(N745="zákl. přenesená",J745,0)</f>
        <v>0</v>
      </c>
      <c r="BH745" s="193">
        <f>IF(N745="sníž. přenesená",J745,0)</f>
        <v>0</v>
      </c>
      <c r="BI745" s="193">
        <f>IF(N745="nulová",J745,0)</f>
        <v>0</v>
      </c>
      <c r="BJ745" s="17" t="s">
        <v>78</v>
      </c>
      <c r="BK745" s="193">
        <f>ROUND(I745*H745,2)</f>
        <v>0</v>
      </c>
      <c r="BL745" s="17" t="s">
        <v>230</v>
      </c>
      <c r="BM745" s="17" t="s">
        <v>976</v>
      </c>
    </row>
    <row r="746" spans="2:65" s="1" customFormat="1" ht="31.5" customHeight="1">
      <c r="B746" s="34"/>
      <c r="C746" s="182" t="s">
        <v>987</v>
      </c>
      <c r="D746" s="182" t="s">
        <v>155</v>
      </c>
      <c r="E746" s="183" t="s">
        <v>988</v>
      </c>
      <c r="F746" s="184" t="s">
        <v>981</v>
      </c>
      <c r="G746" s="185" t="s">
        <v>224</v>
      </c>
      <c r="H746" s="186">
        <v>144.4</v>
      </c>
      <c r="I746" s="187"/>
      <c r="J746" s="188">
        <f>ROUND(I746*H746,2)</f>
        <v>0</v>
      </c>
      <c r="K746" s="184" t="s">
        <v>159</v>
      </c>
      <c r="L746" s="54"/>
      <c r="M746" s="189" t="s">
        <v>19</v>
      </c>
      <c r="N746" s="190" t="s">
        <v>42</v>
      </c>
      <c r="O746" s="35"/>
      <c r="P746" s="191">
        <f>O746*H746</f>
        <v>0</v>
      </c>
      <c r="Q746" s="191">
        <v>0</v>
      </c>
      <c r="R746" s="191">
        <f>Q746*H746</f>
        <v>0</v>
      </c>
      <c r="S746" s="191">
        <v>0</v>
      </c>
      <c r="T746" s="192">
        <f>S746*H746</f>
        <v>0</v>
      </c>
      <c r="AR746" s="17" t="s">
        <v>230</v>
      </c>
      <c r="AT746" s="17" t="s">
        <v>155</v>
      </c>
      <c r="AU746" s="17" t="s">
        <v>80</v>
      </c>
      <c r="AY746" s="17" t="s">
        <v>153</v>
      </c>
      <c r="BE746" s="193">
        <f>IF(N746="základní",J746,0)</f>
        <v>0</v>
      </c>
      <c r="BF746" s="193">
        <f>IF(N746="snížená",J746,0)</f>
        <v>0</v>
      </c>
      <c r="BG746" s="193">
        <f>IF(N746="zákl. přenesená",J746,0)</f>
        <v>0</v>
      </c>
      <c r="BH746" s="193">
        <f>IF(N746="sníž. přenesená",J746,0)</f>
        <v>0</v>
      </c>
      <c r="BI746" s="193">
        <f>IF(N746="nulová",J746,0)</f>
        <v>0</v>
      </c>
      <c r="BJ746" s="17" t="s">
        <v>78</v>
      </c>
      <c r="BK746" s="193">
        <f>ROUND(I746*H746,2)</f>
        <v>0</v>
      </c>
      <c r="BL746" s="17" t="s">
        <v>230</v>
      </c>
      <c r="BM746" s="17" t="s">
        <v>979</v>
      </c>
    </row>
    <row r="747" spans="2:65" s="1" customFormat="1" ht="22.5" customHeight="1">
      <c r="B747" s="34"/>
      <c r="C747" s="229" t="s">
        <v>989</v>
      </c>
      <c r="D747" s="229" t="s">
        <v>184</v>
      </c>
      <c r="E747" s="230" t="s">
        <v>990</v>
      </c>
      <c r="F747" s="231" t="s">
        <v>991</v>
      </c>
      <c r="G747" s="232" t="s">
        <v>224</v>
      </c>
      <c r="H747" s="233">
        <v>155.952</v>
      </c>
      <c r="I747" s="234"/>
      <c r="J747" s="235">
        <f>ROUND(I747*H747,2)</f>
        <v>0</v>
      </c>
      <c r="K747" s="231" t="s">
        <v>159</v>
      </c>
      <c r="L747" s="236"/>
      <c r="M747" s="237" t="s">
        <v>19</v>
      </c>
      <c r="N747" s="238" t="s">
        <v>42</v>
      </c>
      <c r="O747" s="35"/>
      <c r="P747" s="191">
        <f>O747*H747</f>
        <v>0</v>
      </c>
      <c r="Q747" s="191">
        <v>0.017</v>
      </c>
      <c r="R747" s="191">
        <f>Q747*H747</f>
        <v>2.651184</v>
      </c>
      <c r="S747" s="191">
        <v>0</v>
      </c>
      <c r="T747" s="192">
        <f>S747*H747</f>
        <v>0</v>
      </c>
      <c r="AR747" s="17" t="s">
        <v>295</v>
      </c>
      <c r="AT747" s="17" t="s">
        <v>184</v>
      </c>
      <c r="AU747" s="17" t="s">
        <v>80</v>
      </c>
      <c r="AY747" s="17" t="s">
        <v>153</v>
      </c>
      <c r="BE747" s="193">
        <f>IF(N747="základní",J747,0)</f>
        <v>0</v>
      </c>
      <c r="BF747" s="193">
        <f>IF(N747="snížená",J747,0)</f>
        <v>0</v>
      </c>
      <c r="BG747" s="193">
        <f>IF(N747="zákl. přenesená",J747,0)</f>
        <v>0</v>
      </c>
      <c r="BH747" s="193">
        <f>IF(N747="sníž. přenesená",J747,0)</f>
        <v>0</v>
      </c>
      <c r="BI747" s="193">
        <f>IF(N747="nulová",J747,0)</f>
        <v>0</v>
      </c>
      <c r="BJ747" s="17" t="s">
        <v>78</v>
      </c>
      <c r="BK747" s="193">
        <f>ROUND(I747*H747,2)</f>
        <v>0</v>
      </c>
      <c r="BL747" s="17" t="s">
        <v>230</v>
      </c>
      <c r="BM747" s="17" t="s">
        <v>984</v>
      </c>
    </row>
    <row r="748" spans="2:65" s="1" customFormat="1" ht="31.5" customHeight="1">
      <c r="B748" s="34"/>
      <c r="C748" s="182" t="s">
        <v>992</v>
      </c>
      <c r="D748" s="182" t="s">
        <v>155</v>
      </c>
      <c r="E748" s="183" t="s">
        <v>993</v>
      </c>
      <c r="F748" s="184" t="s">
        <v>994</v>
      </c>
      <c r="G748" s="185" t="s">
        <v>224</v>
      </c>
      <c r="H748" s="186">
        <v>169.29</v>
      </c>
      <c r="I748" s="187"/>
      <c r="J748" s="188">
        <f>ROUND(I748*H748,2)</f>
        <v>0</v>
      </c>
      <c r="K748" s="184" t="s">
        <v>159</v>
      </c>
      <c r="L748" s="54"/>
      <c r="M748" s="189" t="s">
        <v>19</v>
      </c>
      <c r="N748" s="190" t="s">
        <v>42</v>
      </c>
      <c r="O748" s="35"/>
      <c r="P748" s="191">
        <f>O748*H748</f>
        <v>0</v>
      </c>
      <c r="Q748" s="191">
        <v>0</v>
      </c>
      <c r="R748" s="191">
        <f>Q748*H748</f>
        <v>0</v>
      </c>
      <c r="S748" s="191">
        <v>0</v>
      </c>
      <c r="T748" s="192">
        <f>S748*H748</f>
        <v>0</v>
      </c>
      <c r="AR748" s="17" t="s">
        <v>230</v>
      </c>
      <c r="AT748" s="17" t="s">
        <v>155</v>
      </c>
      <c r="AU748" s="17" t="s">
        <v>80</v>
      </c>
      <c r="AY748" s="17" t="s">
        <v>153</v>
      </c>
      <c r="BE748" s="193">
        <f>IF(N748="základní",J748,0)</f>
        <v>0</v>
      </c>
      <c r="BF748" s="193">
        <f>IF(N748="snížená",J748,0)</f>
        <v>0</v>
      </c>
      <c r="BG748" s="193">
        <f>IF(N748="zákl. přenesená",J748,0)</f>
        <v>0</v>
      </c>
      <c r="BH748" s="193">
        <f>IF(N748="sníž. přenesená",J748,0)</f>
        <v>0</v>
      </c>
      <c r="BI748" s="193">
        <f>IF(N748="nulová",J748,0)</f>
        <v>0</v>
      </c>
      <c r="BJ748" s="17" t="s">
        <v>78</v>
      </c>
      <c r="BK748" s="193">
        <f>ROUND(I748*H748,2)</f>
        <v>0</v>
      </c>
      <c r="BL748" s="17" t="s">
        <v>230</v>
      </c>
      <c r="BM748" s="17" t="s">
        <v>987</v>
      </c>
    </row>
    <row r="749" spans="2:51" s="11" customFormat="1" ht="13.5">
      <c r="B749" s="194"/>
      <c r="C749" s="195"/>
      <c r="D749" s="196" t="s">
        <v>161</v>
      </c>
      <c r="E749" s="197" t="s">
        <v>19</v>
      </c>
      <c r="F749" s="198" t="s">
        <v>995</v>
      </c>
      <c r="G749" s="195"/>
      <c r="H749" s="199">
        <v>169.29</v>
      </c>
      <c r="I749" s="200"/>
      <c r="J749" s="195"/>
      <c r="K749" s="195"/>
      <c r="L749" s="201"/>
      <c r="M749" s="202"/>
      <c r="N749" s="203"/>
      <c r="O749" s="203"/>
      <c r="P749" s="203"/>
      <c r="Q749" s="203"/>
      <c r="R749" s="203"/>
      <c r="S749" s="203"/>
      <c r="T749" s="204"/>
      <c r="AT749" s="205" t="s">
        <v>161</v>
      </c>
      <c r="AU749" s="205" t="s">
        <v>80</v>
      </c>
      <c r="AV749" s="11" t="s">
        <v>80</v>
      </c>
      <c r="AW749" s="11" t="s">
        <v>34</v>
      </c>
      <c r="AX749" s="11" t="s">
        <v>71</v>
      </c>
      <c r="AY749" s="205" t="s">
        <v>153</v>
      </c>
    </row>
    <row r="750" spans="2:51" s="12" customFormat="1" ht="13.5">
      <c r="B750" s="206"/>
      <c r="C750" s="207"/>
      <c r="D750" s="208" t="s">
        <v>161</v>
      </c>
      <c r="E750" s="209" t="s">
        <v>19</v>
      </c>
      <c r="F750" s="210" t="s">
        <v>163</v>
      </c>
      <c r="G750" s="207"/>
      <c r="H750" s="211">
        <v>169.29</v>
      </c>
      <c r="I750" s="212"/>
      <c r="J750" s="207"/>
      <c r="K750" s="207"/>
      <c r="L750" s="213"/>
      <c r="M750" s="214"/>
      <c r="N750" s="215"/>
      <c r="O750" s="215"/>
      <c r="P750" s="215"/>
      <c r="Q750" s="215"/>
      <c r="R750" s="215"/>
      <c r="S750" s="215"/>
      <c r="T750" s="216"/>
      <c r="AT750" s="217" t="s">
        <v>161</v>
      </c>
      <c r="AU750" s="217" t="s">
        <v>80</v>
      </c>
      <c r="AV750" s="12" t="s">
        <v>160</v>
      </c>
      <c r="AW750" s="12" t="s">
        <v>34</v>
      </c>
      <c r="AX750" s="12" t="s">
        <v>78</v>
      </c>
      <c r="AY750" s="217" t="s">
        <v>153</v>
      </c>
    </row>
    <row r="751" spans="2:65" s="1" customFormat="1" ht="22.5" customHeight="1">
      <c r="B751" s="34"/>
      <c r="C751" s="229" t="s">
        <v>996</v>
      </c>
      <c r="D751" s="229" t="s">
        <v>184</v>
      </c>
      <c r="E751" s="230" t="s">
        <v>997</v>
      </c>
      <c r="F751" s="231" t="s">
        <v>998</v>
      </c>
      <c r="G751" s="232" t="s">
        <v>224</v>
      </c>
      <c r="H751" s="233">
        <v>182.833</v>
      </c>
      <c r="I751" s="234"/>
      <c r="J751" s="235">
        <f>ROUND(I751*H751,2)</f>
        <v>0</v>
      </c>
      <c r="K751" s="231" t="s">
        <v>159</v>
      </c>
      <c r="L751" s="236"/>
      <c r="M751" s="237" t="s">
        <v>19</v>
      </c>
      <c r="N751" s="238" t="s">
        <v>42</v>
      </c>
      <c r="O751" s="35"/>
      <c r="P751" s="191">
        <f>O751*H751</f>
        <v>0</v>
      </c>
      <c r="Q751" s="191">
        <v>0.017</v>
      </c>
      <c r="R751" s="191">
        <f>Q751*H751</f>
        <v>3.1081610000000004</v>
      </c>
      <c r="S751" s="191">
        <v>0</v>
      </c>
      <c r="T751" s="192">
        <f>S751*H751</f>
        <v>0</v>
      </c>
      <c r="AR751" s="17" t="s">
        <v>295</v>
      </c>
      <c r="AT751" s="17" t="s">
        <v>184</v>
      </c>
      <c r="AU751" s="17" t="s">
        <v>80</v>
      </c>
      <c r="AY751" s="17" t="s">
        <v>153</v>
      </c>
      <c r="BE751" s="193">
        <f>IF(N751="základní",J751,0)</f>
        <v>0</v>
      </c>
      <c r="BF751" s="193">
        <f>IF(N751="snížená",J751,0)</f>
        <v>0</v>
      </c>
      <c r="BG751" s="193">
        <f>IF(N751="zákl. přenesená",J751,0)</f>
        <v>0</v>
      </c>
      <c r="BH751" s="193">
        <f>IF(N751="sníž. přenesená",J751,0)</f>
        <v>0</v>
      </c>
      <c r="BI751" s="193">
        <f>IF(N751="nulová",J751,0)</f>
        <v>0</v>
      </c>
      <c r="BJ751" s="17" t="s">
        <v>78</v>
      </c>
      <c r="BK751" s="193">
        <f>ROUND(I751*H751,2)</f>
        <v>0</v>
      </c>
      <c r="BL751" s="17" t="s">
        <v>230</v>
      </c>
      <c r="BM751" s="17" t="s">
        <v>989</v>
      </c>
    </row>
    <row r="752" spans="2:65" s="1" customFormat="1" ht="22.5" customHeight="1">
      <c r="B752" s="34"/>
      <c r="C752" s="182" t="s">
        <v>999</v>
      </c>
      <c r="D752" s="182" t="s">
        <v>155</v>
      </c>
      <c r="E752" s="183" t="s">
        <v>1000</v>
      </c>
      <c r="F752" s="184" t="s">
        <v>1001</v>
      </c>
      <c r="G752" s="185" t="s">
        <v>224</v>
      </c>
      <c r="H752" s="186">
        <v>15</v>
      </c>
      <c r="I752" s="187"/>
      <c r="J752" s="188">
        <f>ROUND(I752*H752,2)</f>
        <v>0</v>
      </c>
      <c r="K752" s="184" t="s">
        <v>524</v>
      </c>
      <c r="L752" s="54"/>
      <c r="M752" s="189" t="s">
        <v>19</v>
      </c>
      <c r="N752" s="190" t="s">
        <v>42</v>
      </c>
      <c r="O752" s="35"/>
      <c r="P752" s="191">
        <f>O752*H752</f>
        <v>0</v>
      </c>
      <c r="Q752" s="191">
        <v>0</v>
      </c>
      <c r="R752" s="191">
        <f>Q752*H752</f>
        <v>0</v>
      </c>
      <c r="S752" s="191">
        <v>0</v>
      </c>
      <c r="T752" s="192">
        <f>S752*H752</f>
        <v>0</v>
      </c>
      <c r="AR752" s="17" t="s">
        <v>230</v>
      </c>
      <c r="AT752" s="17" t="s">
        <v>155</v>
      </c>
      <c r="AU752" s="17" t="s">
        <v>80</v>
      </c>
      <c r="AY752" s="17" t="s">
        <v>153</v>
      </c>
      <c r="BE752" s="193">
        <f>IF(N752="základní",J752,0)</f>
        <v>0</v>
      </c>
      <c r="BF752" s="193">
        <f>IF(N752="snížená",J752,0)</f>
        <v>0</v>
      </c>
      <c r="BG752" s="193">
        <f>IF(N752="zákl. přenesená",J752,0)</f>
        <v>0</v>
      </c>
      <c r="BH752" s="193">
        <f>IF(N752="sníž. přenesená",J752,0)</f>
        <v>0</v>
      </c>
      <c r="BI752" s="193">
        <f>IF(N752="nulová",J752,0)</f>
        <v>0</v>
      </c>
      <c r="BJ752" s="17" t="s">
        <v>78</v>
      </c>
      <c r="BK752" s="193">
        <f>ROUND(I752*H752,2)</f>
        <v>0</v>
      </c>
      <c r="BL752" s="17" t="s">
        <v>230</v>
      </c>
      <c r="BM752" s="17" t="s">
        <v>992</v>
      </c>
    </row>
    <row r="753" spans="2:65" s="1" customFormat="1" ht="31.5" customHeight="1">
      <c r="B753" s="34"/>
      <c r="C753" s="182" t="s">
        <v>1002</v>
      </c>
      <c r="D753" s="182" t="s">
        <v>155</v>
      </c>
      <c r="E753" s="183" t="s">
        <v>1003</v>
      </c>
      <c r="F753" s="184" t="s">
        <v>994</v>
      </c>
      <c r="G753" s="185" t="s">
        <v>224</v>
      </c>
      <c r="H753" s="186">
        <v>169.29</v>
      </c>
      <c r="I753" s="187"/>
      <c r="J753" s="188">
        <f>ROUND(I753*H753,2)</f>
        <v>0</v>
      </c>
      <c r="K753" s="184" t="s">
        <v>159</v>
      </c>
      <c r="L753" s="54"/>
      <c r="M753" s="189" t="s">
        <v>19</v>
      </c>
      <c r="N753" s="190" t="s">
        <v>42</v>
      </c>
      <c r="O753" s="35"/>
      <c r="P753" s="191">
        <f>O753*H753</f>
        <v>0</v>
      </c>
      <c r="Q753" s="191">
        <v>0</v>
      </c>
      <c r="R753" s="191">
        <f>Q753*H753</f>
        <v>0</v>
      </c>
      <c r="S753" s="191">
        <v>0</v>
      </c>
      <c r="T753" s="192">
        <f>S753*H753</f>
        <v>0</v>
      </c>
      <c r="AR753" s="17" t="s">
        <v>230</v>
      </c>
      <c r="AT753" s="17" t="s">
        <v>155</v>
      </c>
      <c r="AU753" s="17" t="s">
        <v>80</v>
      </c>
      <c r="AY753" s="17" t="s">
        <v>153</v>
      </c>
      <c r="BE753" s="193">
        <f>IF(N753="základní",J753,0)</f>
        <v>0</v>
      </c>
      <c r="BF753" s="193">
        <f>IF(N753="snížená",J753,0)</f>
        <v>0</v>
      </c>
      <c r="BG753" s="193">
        <f>IF(N753="zákl. přenesená",J753,0)</f>
        <v>0</v>
      </c>
      <c r="BH753" s="193">
        <f>IF(N753="sníž. přenesená",J753,0)</f>
        <v>0</v>
      </c>
      <c r="BI753" s="193">
        <f>IF(N753="nulová",J753,0)</f>
        <v>0</v>
      </c>
      <c r="BJ753" s="17" t="s">
        <v>78</v>
      </c>
      <c r="BK753" s="193">
        <f>ROUND(I753*H753,2)</f>
        <v>0</v>
      </c>
      <c r="BL753" s="17" t="s">
        <v>230</v>
      </c>
      <c r="BM753" s="17" t="s">
        <v>996</v>
      </c>
    </row>
    <row r="754" spans="2:51" s="11" customFormat="1" ht="13.5">
      <c r="B754" s="194"/>
      <c r="C754" s="195"/>
      <c r="D754" s="196" t="s">
        <v>161</v>
      </c>
      <c r="E754" s="197" t="s">
        <v>19</v>
      </c>
      <c r="F754" s="198" t="s">
        <v>995</v>
      </c>
      <c r="G754" s="195"/>
      <c r="H754" s="199">
        <v>169.29</v>
      </c>
      <c r="I754" s="200"/>
      <c r="J754" s="195"/>
      <c r="K754" s="195"/>
      <c r="L754" s="201"/>
      <c r="M754" s="202"/>
      <c r="N754" s="203"/>
      <c r="O754" s="203"/>
      <c r="P754" s="203"/>
      <c r="Q754" s="203"/>
      <c r="R754" s="203"/>
      <c r="S754" s="203"/>
      <c r="T754" s="204"/>
      <c r="AT754" s="205" t="s">
        <v>161</v>
      </c>
      <c r="AU754" s="205" t="s">
        <v>80</v>
      </c>
      <c r="AV754" s="11" t="s">
        <v>80</v>
      </c>
      <c r="AW754" s="11" t="s">
        <v>34</v>
      </c>
      <c r="AX754" s="11" t="s">
        <v>71</v>
      </c>
      <c r="AY754" s="205" t="s">
        <v>153</v>
      </c>
    </row>
    <row r="755" spans="2:51" s="12" customFormat="1" ht="13.5">
      <c r="B755" s="206"/>
      <c r="C755" s="207"/>
      <c r="D755" s="208" t="s">
        <v>161</v>
      </c>
      <c r="E755" s="209" t="s">
        <v>19</v>
      </c>
      <c r="F755" s="210" t="s">
        <v>163</v>
      </c>
      <c r="G755" s="207"/>
      <c r="H755" s="211">
        <v>169.29</v>
      </c>
      <c r="I755" s="212"/>
      <c r="J755" s="207"/>
      <c r="K755" s="207"/>
      <c r="L755" s="213"/>
      <c r="M755" s="214"/>
      <c r="N755" s="215"/>
      <c r="O755" s="215"/>
      <c r="P755" s="215"/>
      <c r="Q755" s="215"/>
      <c r="R755" s="215"/>
      <c r="S755" s="215"/>
      <c r="T755" s="216"/>
      <c r="AT755" s="217" t="s">
        <v>161</v>
      </c>
      <c r="AU755" s="217" t="s">
        <v>80</v>
      </c>
      <c r="AV755" s="12" t="s">
        <v>160</v>
      </c>
      <c r="AW755" s="12" t="s">
        <v>34</v>
      </c>
      <c r="AX755" s="12" t="s">
        <v>78</v>
      </c>
      <c r="AY755" s="217" t="s">
        <v>153</v>
      </c>
    </row>
    <row r="756" spans="2:65" s="1" customFormat="1" ht="22.5" customHeight="1">
      <c r="B756" s="34"/>
      <c r="C756" s="229" t="s">
        <v>1004</v>
      </c>
      <c r="D756" s="229" t="s">
        <v>184</v>
      </c>
      <c r="E756" s="230" t="s">
        <v>1005</v>
      </c>
      <c r="F756" s="231" t="s">
        <v>1006</v>
      </c>
      <c r="G756" s="232" t="s">
        <v>224</v>
      </c>
      <c r="H756" s="233">
        <v>91.417</v>
      </c>
      <c r="I756" s="234"/>
      <c r="J756" s="235">
        <f>ROUND(I756*H756,2)</f>
        <v>0</v>
      </c>
      <c r="K756" s="231" t="s">
        <v>159</v>
      </c>
      <c r="L756" s="236"/>
      <c r="M756" s="237" t="s">
        <v>19</v>
      </c>
      <c r="N756" s="238" t="s">
        <v>42</v>
      </c>
      <c r="O756" s="35"/>
      <c r="P756" s="191">
        <f>O756*H756</f>
        <v>0</v>
      </c>
      <c r="Q756" s="191">
        <v>0.0128</v>
      </c>
      <c r="R756" s="191">
        <f>Q756*H756</f>
        <v>1.1701376</v>
      </c>
      <c r="S756" s="191">
        <v>0</v>
      </c>
      <c r="T756" s="192">
        <f>S756*H756</f>
        <v>0</v>
      </c>
      <c r="AR756" s="17" t="s">
        <v>295</v>
      </c>
      <c r="AT756" s="17" t="s">
        <v>184</v>
      </c>
      <c r="AU756" s="17" t="s">
        <v>80</v>
      </c>
      <c r="AY756" s="17" t="s">
        <v>153</v>
      </c>
      <c r="BE756" s="193">
        <f>IF(N756="základní",J756,0)</f>
        <v>0</v>
      </c>
      <c r="BF756" s="193">
        <f>IF(N756="snížená",J756,0)</f>
        <v>0</v>
      </c>
      <c r="BG756" s="193">
        <f>IF(N756="zákl. přenesená",J756,0)</f>
        <v>0</v>
      </c>
      <c r="BH756" s="193">
        <f>IF(N756="sníž. přenesená",J756,0)</f>
        <v>0</v>
      </c>
      <c r="BI756" s="193">
        <f>IF(N756="nulová",J756,0)</f>
        <v>0</v>
      </c>
      <c r="BJ756" s="17" t="s">
        <v>78</v>
      </c>
      <c r="BK756" s="193">
        <f>ROUND(I756*H756,2)</f>
        <v>0</v>
      </c>
      <c r="BL756" s="17" t="s">
        <v>230</v>
      </c>
      <c r="BM756" s="17" t="s">
        <v>999</v>
      </c>
    </row>
    <row r="757" spans="2:65" s="1" customFormat="1" ht="31.5" customHeight="1">
      <c r="B757" s="34"/>
      <c r="C757" s="229" t="s">
        <v>1007</v>
      </c>
      <c r="D757" s="229" t="s">
        <v>184</v>
      </c>
      <c r="E757" s="230" t="s">
        <v>1008</v>
      </c>
      <c r="F757" s="231" t="s">
        <v>1009</v>
      </c>
      <c r="G757" s="232" t="s">
        <v>224</v>
      </c>
      <c r="H757" s="233">
        <v>91.417</v>
      </c>
      <c r="I757" s="234"/>
      <c r="J757" s="235">
        <f>ROUND(I757*H757,2)</f>
        <v>0</v>
      </c>
      <c r="K757" s="231" t="s">
        <v>159</v>
      </c>
      <c r="L757" s="236"/>
      <c r="M757" s="237" t="s">
        <v>19</v>
      </c>
      <c r="N757" s="238" t="s">
        <v>42</v>
      </c>
      <c r="O757" s="35"/>
      <c r="P757" s="191">
        <f>O757*H757</f>
        <v>0</v>
      </c>
      <c r="Q757" s="191">
        <v>0.012</v>
      </c>
      <c r="R757" s="191">
        <f>Q757*H757</f>
        <v>1.097004</v>
      </c>
      <c r="S757" s="191">
        <v>0</v>
      </c>
      <c r="T757" s="192">
        <f>S757*H757</f>
        <v>0</v>
      </c>
      <c r="AR757" s="17" t="s">
        <v>295</v>
      </c>
      <c r="AT757" s="17" t="s">
        <v>184</v>
      </c>
      <c r="AU757" s="17" t="s">
        <v>80</v>
      </c>
      <c r="AY757" s="17" t="s">
        <v>153</v>
      </c>
      <c r="BE757" s="193">
        <f>IF(N757="základní",J757,0)</f>
        <v>0</v>
      </c>
      <c r="BF757" s="193">
        <f>IF(N757="snížená",J757,0)</f>
        <v>0</v>
      </c>
      <c r="BG757" s="193">
        <f>IF(N757="zákl. přenesená",J757,0)</f>
        <v>0</v>
      </c>
      <c r="BH757" s="193">
        <f>IF(N757="sníž. přenesená",J757,0)</f>
        <v>0</v>
      </c>
      <c r="BI757" s="193">
        <f>IF(N757="nulová",J757,0)</f>
        <v>0</v>
      </c>
      <c r="BJ757" s="17" t="s">
        <v>78</v>
      </c>
      <c r="BK757" s="193">
        <f>ROUND(I757*H757,2)</f>
        <v>0</v>
      </c>
      <c r="BL757" s="17" t="s">
        <v>230</v>
      </c>
      <c r="BM757" s="17" t="s">
        <v>1010</v>
      </c>
    </row>
    <row r="758" spans="2:47" s="1" customFormat="1" ht="27">
      <c r="B758" s="34"/>
      <c r="C758" s="56"/>
      <c r="D758" s="208" t="s">
        <v>881</v>
      </c>
      <c r="E758" s="56"/>
      <c r="F758" s="246" t="s">
        <v>1011</v>
      </c>
      <c r="G758" s="56"/>
      <c r="H758" s="56"/>
      <c r="I758" s="152"/>
      <c r="J758" s="56"/>
      <c r="K758" s="56"/>
      <c r="L758" s="54"/>
      <c r="M758" s="71"/>
      <c r="N758" s="35"/>
      <c r="O758" s="35"/>
      <c r="P758" s="35"/>
      <c r="Q758" s="35"/>
      <c r="R758" s="35"/>
      <c r="S758" s="35"/>
      <c r="T758" s="72"/>
      <c r="AT758" s="17" t="s">
        <v>881</v>
      </c>
      <c r="AU758" s="17" t="s">
        <v>80</v>
      </c>
    </row>
    <row r="759" spans="2:65" s="1" customFormat="1" ht="22.5" customHeight="1">
      <c r="B759" s="34"/>
      <c r="C759" s="182" t="s">
        <v>1012</v>
      </c>
      <c r="D759" s="182" t="s">
        <v>155</v>
      </c>
      <c r="E759" s="183" t="s">
        <v>1013</v>
      </c>
      <c r="F759" s="184" t="s">
        <v>1014</v>
      </c>
      <c r="G759" s="185" t="s">
        <v>224</v>
      </c>
      <c r="H759" s="186">
        <v>156.845</v>
      </c>
      <c r="I759" s="187"/>
      <c r="J759" s="188">
        <f>ROUND(I759*H759,2)</f>
        <v>0</v>
      </c>
      <c r="K759" s="184" t="s">
        <v>524</v>
      </c>
      <c r="L759" s="54"/>
      <c r="M759" s="189" t="s">
        <v>19</v>
      </c>
      <c r="N759" s="190" t="s">
        <v>42</v>
      </c>
      <c r="O759" s="35"/>
      <c r="P759" s="191">
        <f>O759*H759</f>
        <v>0</v>
      </c>
      <c r="Q759" s="191">
        <v>0</v>
      </c>
      <c r="R759" s="191">
        <f>Q759*H759</f>
        <v>0</v>
      </c>
      <c r="S759" s="191">
        <v>0</v>
      </c>
      <c r="T759" s="192">
        <f>S759*H759</f>
        <v>0</v>
      </c>
      <c r="AR759" s="17" t="s">
        <v>230</v>
      </c>
      <c r="AT759" s="17" t="s">
        <v>155</v>
      </c>
      <c r="AU759" s="17" t="s">
        <v>80</v>
      </c>
      <c r="AY759" s="17" t="s">
        <v>153</v>
      </c>
      <c r="BE759" s="193">
        <f>IF(N759="základní",J759,0)</f>
        <v>0</v>
      </c>
      <c r="BF759" s="193">
        <f>IF(N759="snížená",J759,0)</f>
        <v>0</v>
      </c>
      <c r="BG759" s="193">
        <f>IF(N759="zákl. přenesená",J759,0)</f>
        <v>0</v>
      </c>
      <c r="BH759" s="193">
        <f>IF(N759="sníž. přenesená",J759,0)</f>
        <v>0</v>
      </c>
      <c r="BI759" s="193">
        <f>IF(N759="nulová",J759,0)</f>
        <v>0</v>
      </c>
      <c r="BJ759" s="17" t="s">
        <v>78</v>
      </c>
      <c r="BK759" s="193">
        <f>ROUND(I759*H759,2)</f>
        <v>0</v>
      </c>
      <c r="BL759" s="17" t="s">
        <v>230</v>
      </c>
      <c r="BM759" s="17" t="s">
        <v>1004</v>
      </c>
    </row>
    <row r="760" spans="2:51" s="13" customFormat="1" ht="13.5">
      <c r="B760" s="218"/>
      <c r="C760" s="219"/>
      <c r="D760" s="196" t="s">
        <v>161</v>
      </c>
      <c r="E760" s="220" t="s">
        <v>19</v>
      </c>
      <c r="F760" s="221" t="s">
        <v>982</v>
      </c>
      <c r="G760" s="219"/>
      <c r="H760" s="222" t="s">
        <v>19</v>
      </c>
      <c r="I760" s="223"/>
      <c r="J760" s="219"/>
      <c r="K760" s="219"/>
      <c r="L760" s="224"/>
      <c r="M760" s="225"/>
      <c r="N760" s="226"/>
      <c r="O760" s="226"/>
      <c r="P760" s="226"/>
      <c r="Q760" s="226"/>
      <c r="R760" s="226"/>
      <c r="S760" s="226"/>
      <c r="T760" s="227"/>
      <c r="AT760" s="228" t="s">
        <v>161</v>
      </c>
      <c r="AU760" s="228" t="s">
        <v>80</v>
      </c>
      <c r="AV760" s="13" t="s">
        <v>78</v>
      </c>
      <c r="AW760" s="13" t="s">
        <v>34</v>
      </c>
      <c r="AX760" s="13" t="s">
        <v>71</v>
      </c>
      <c r="AY760" s="228" t="s">
        <v>153</v>
      </c>
    </row>
    <row r="761" spans="2:51" s="11" customFormat="1" ht="13.5">
      <c r="B761" s="194"/>
      <c r="C761" s="195"/>
      <c r="D761" s="196" t="s">
        <v>161</v>
      </c>
      <c r="E761" s="197" t="s">
        <v>19</v>
      </c>
      <c r="F761" s="198" t="s">
        <v>1015</v>
      </c>
      <c r="G761" s="195"/>
      <c r="H761" s="199">
        <v>72.2</v>
      </c>
      <c r="I761" s="200"/>
      <c r="J761" s="195"/>
      <c r="K761" s="195"/>
      <c r="L761" s="201"/>
      <c r="M761" s="202"/>
      <c r="N761" s="203"/>
      <c r="O761" s="203"/>
      <c r="P761" s="203"/>
      <c r="Q761" s="203"/>
      <c r="R761" s="203"/>
      <c r="S761" s="203"/>
      <c r="T761" s="204"/>
      <c r="AT761" s="205" t="s">
        <v>161</v>
      </c>
      <c r="AU761" s="205" t="s">
        <v>80</v>
      </c>
      <c r="AV761" s="11" t="s">
        <v>80</v>
      </c>
      <c r="AW761" s="11" t="s">
        <v>34</v>
      </c>
      <c r="AX761" s="11" t="s">
        <v>71</v>
      </c>
      <c r="AY761" s="205" t="s">
        <v>153</v>
      </c>
    </row>
    <row r="762" spans="2:51" s="13" customFormat="1" ht="13.5">
      <c r="B762" s="218"/>
      <c r="C762" s="219"/>
      <c r="D762" s="196" t="s">
        <v>161</v>
      </c>
      <c r="E762" s="220" t="s">
        <v>19</v>
      </c>
      <c r="F762" s="221" t="s">
        <v>1016</v>
      </c>
      <c r="G762" s="219"/>
      <c r="H762" s="222" t="s">
        <v>19</v>
      </c>
      <c r="I762" s="223"/>
      <c r="J762" s="219"/>
      <c r="K762" s="219"/>
      <c r="L762" s="224"/>
      <c r="M762" s="225"/>
      <c r="N762" s="226"/>
      <c r="O762" s="226"/>
      <c r="P762" s="226"/>
      <c r="Q762" s="226"/>
      <c r="R762" s="226"/>
      <c r="S762" s="226"/>
      <c r="T762" s="227"/>
      <c r="AT762" s="228" t="s">
        <v>161</v>
      </c>
      <c r="AU762" s="228" t="s">
        <v>80</v>
      </c>
      <c r="AV762" s="13" t="s">
        <v>78</v>
      </c>
      <c r="AW762" s="13" t="s">
        <v>34</v>
      </c>
      <c r="AX762" s="13" t="s">
        <v>71</v>
      </c>
      <c r="AY762" s="228" t="s">
        <v>153</v>
      </c>
    </row>
    <row r="763" spans="2:51" s="11" customFormat="1" ht="13.5">
      <c r="B763" s="194"/>
      <c r="C763" s="195"/>
      <c r="D763" s="196" t="s">
        <v>161</v>
      </c>
      <c r="E763" s="197" t="s">
        <v>19</v>
      </c>
      <c r="F763" s="198" t="s">
        <v>869</v>
      </c>
      <c r="G763" s="195"/>
      <c r="H763" s="199">
        <v>84.645</v>
      </c>
      <c r="I763" s="200"/>
      <c r="J763" s="195"/>
      <c r="K763" s="195"/>
      <c r="L763" s="201"/>
      <c r="M763" s="202"/>
      <c r="N763" s="203"/>
      <c r="O763" s="203"/>
      <c r="P763" s="203"/>
      <c r="Q763" s="203"/>
      <c r="R763" s="203"/>
      <c r="S763" s="203"/>
      <c r="T763" s="204"/>
      <c r="AT763" s="205" t="s">
        <v>161</v>
      </c>
      <c r="AU763" s="205" t="s">
        <v>80</v>
      </c>
      <c r="AV763" s="11" t="s">
        <v>80</v>
      </c>
      <c r="AW763" s="11" t="s">
        <v>34</v>
      </c>
      <c r="AX763" s="11" t="s">
        <v>71</v>
      </c>
      <c r="AY763" s="205" t="s">
        <v>153</v>
      </c>
    </row>
    <row r="764" spans="2:51" s="12" customFormat="1" ht="13.5">
      <c r="B764" s="206"/>
      <c r="C764" s="207"/>
      <c r="D764" s="208" t="s">
        <v>161</v>
      </c>
      <c r="E764" s="209" t="s">
        <v>19</v>
      </c>
      <c r="F764" s="210" t="s">
        <v>163</v>
      </c>
      <c r="G764" s="207"/>
      <c r="H764" s="211">
        <v>156.845</v>
      </c>
      <c r="I764" s="212"/>
      <c r="J764" s="207"/>
      <c r="K764" s="207"/>
      <c r="L764" s="213"/>
      <c r="M764" s="214"/>
      <c r="N764" s="215"/>
      <c r="O764" s="215"/>
      <c r="P764" s="215"/>
      <c r="Q764" s="215"/>
      <c r="R764" s="215"/>
      <c r="S764" s="215"/>
      <c r="T764" s="216"/>
      <c r="AT764" s="217" t="s">
        <v>161</v>
      </c>
      <c r="AU764" s="217" t="s">
        <v>80</v>
      </c>
      <c r="AV764" s="12" t="s">
        <v>160</v>
      </c>
      <c r="AW764" s="12" t="s">
        <v>34</v>
      </c>
      <c r="AX764" s="12" t="s">
        <v>78</v>
      </c>
      <c r="AY764" s="217" t="s">
        <v>153</v>
      </c>
    </row>
    <row r="765" spans="2:65" s="1" customFormat="1" ht="22.5" customHeight="1">
      <c r="B765" s="34"/>
      <c r="C765" s="182" t="s">
        <v>1017</v>
      </c>
      <c r="D765" s="182" t="s">
        <v>155</v>
      </c>
      <c r="E765" s="183" t="s">
        <v>1018</v>
      </c>
      <c r="F765" s="184" t="s">
        <v>1019</v>
      </c>
      <c r="G765" s="185" t="s">
        <v>224</v>
      </c>
      <c r="H765" s="186">
        <v>103.4</v>
      </c>
      <c r="I765" s="187"/>
      <c r="J765" s="188">
        <f>ROUND(I765*H765,2)</f>
        <v>0</v>
      </c>
      <c r="K765" s="184" t="s">
        <v>159</v>
      </c>
      <c r="L765" s="54"/>
      <c r="M765" s="189" t="s">
        <v>19</v>
      </c>
      <c r="N765" s="190" t="s">
        <v>42</v>
      </c>
      <c r="O765" s="35"/>
      <c r="P765" s="191">
        <f>O765*H765</f>
        <v>0</v>
      </c>
      <c r="Q765" s="191">
        <v>0</v>
      </c>
      <c r="R765" s="191">
        <f>Q765*H765</f>
        <v>0</v>
      </c>
      <c r="S765" s="191">
        <v>0.018</v>
      </c>
      <c r="T765" s="192">
        <f>S765*H765</f>
        <v>1.8612</v>
      </c>
      <c r="AR765" s="17" t="s">
        <v>230</v>
      </c>
      <c r="AT765" s="17" t="s">
        <v>155</v>
      </c>
      <c r="AU765" s="17" t="s">
        <v>80</v>
      </c>
      <c r="AY765" s="17" t="s">
        <v>153</v>
      </c>
      <c r="BE765" s="193">
        <f>IF(N765="základní",J765,0)</f>
        <v>0</v>
      </c>
      <c r="BF765" s="193">
        <f>IF(N765="snížená",J765,0)</f>
        <v>0</v>
      </c>
      <c r="BG765" s="193">
        <f>IF(N765="zákl. přenesená",J765,0)</f>
        <v>0</v>
      </c>
      <c r="BH765" s="193">
        <f>IF(N765="sníž. přenesená",J765,0)</f>
        <v>0</v>
      </c>
      <c r="BI765" s="193">
        <f>IF(N765="nulová",J765,0)</f>
        <v>0</v>
      </c>
      <c r="BJ765" s="17" t="s">
        <v>78</v>
      </c>
      <c r="BK765" s="193">
        <f>ROUND(I765*H765,2)</f>
        <v>0</v>
      </c>
      <c r="BL765" s="17" t="s">
        <v>230</v>
      </c>
      <c r="BM765" s="17" t="s">
        <v>1007</v>
      </c>
    </row>
    <row r="766" spans="2:51" s="13" customFormat="1" ht="13.5">
      <c r="B766" s="218"/>
      <c r="C766" s="219"/>
      <c r="D766" s="196" t="s">
        <v>161</v>
      </c>
      <c r="E766" s="220" t="s">
        <v>19</v>
      </c>
      <c r="F766" s="221" t="s">
        <v>220</v>
      </c>
      <c r="G766" s="219"/>
      <c r="H766" s="222" t="s">
        <v>19</v>
      </c>
      <c r="I766" s="223"/>
      <c r="J766" s="219"/>
      <c r="K766" s="219"/>
      <c r="L766" s="224"/>
      <c r="M766" s="225"/>
      <c r="N766" s="226"/>
      <c r="O766" s="226"/>
      <c r="P766" s="226"/>
      <c r="Q766" s="226"/>
      <c r="R766" s="226"/>
      <c r="S766" s="226"/>
      <c r="T766" s="227"/>
      <c r="AT766" s="228" t="s">
        <v>161</v>
      </c>
      <c r="AU766" s="228" t="s">
        <v>80</v>
      </c>
      <c r="AV766" s="13" t="s">
        <v>78</v>
      </c>
      <c r="AW766" s="13" t="s">
        <v>34</v>
      </c>
      <c r="AX766" s="13" t="s">
        <v>71</v>
      </c>
      <c r="AY766" s="228" t="s">
        <v>153</v>
      </c>
    </row>
    <row r="767" spans="2:51" s="11" customFormat="1" ht="13.5">
      <c r="B767" s="194"/>
      <c r="C767" s="195"/>
      <c r="D767" s="196" t="s">
        <v>161</v>
      </c>
      <c r="E767" s="197" t="s">
        <v>19</v>
      </c>
      <c r="F767" s="198" t="s">
        <v>1020</v>
      </c>
      <c r="G767" s="195"/>
      <c r="H767" s="199">
        <v>73</v>
      </c>
      <c r="I767" s="200"/>
      <c r="J767" s="195"/>
      <c r="K767" s="195"/>
      <c r="L767" s="201"/>
      <c r="M767" s="202"/>
      <c r="N767" s="203"/>
      <c r="O767" s="203"/>
      <c r="P767" s="203"/>
      <c r="Q767" s="203"/>
      <c r="R767" s="203"/>
      <c r="S767" s="203"/>
      <c r="T767" s="204"/>
      <c r="AT767" s="205" t="s">
        <v>161</v>
      </c>
      <c r="AU767" s="205" t="s">
        <v>80</v>
      </c>
      <c r="AV767" s="11" t="s">
        <v>80</v>
      </c>
      <c r="AW767" s="11" t="s">
        <v>34</v>
      </c>
      <c r="AX767" s="11" t="s">
        <v>71</v>
      </c>
      <c r="AY767" s="205" t="s">
        <v>153</v>
      </c>
    </row>
    <row r="768" spans="2:51" s="13" customFormat="1" ht="13.5">
      <c r="B768" s="218"/>
      <c r="C768" s="219"/>
      <c r="D768" s="196" t="s">
        <v>161</v>
      </c>
      <c r="E768" s="220" t="s">
        <v>19</v>
      </c>
      <c r="F768" s="221" t="s">
        <v>236</v>
      </c>
      <c r="G768" s="219"/>
      <c r="H768" s="222" t="s">
        <v>19</v>
      </c>
      <c r="I768" s="223"/>
      <c r="J768" s="219"/>
      <c r="K768" s="219"/>
      <c r="L768" s="224"/>
      <c r="M768" s="225"/>
      <c r="N768" s="226"/>
      <c r="O768" s="226"/>
      <c r="P768" s="226"/>
      <c r="Q768" s="226"/>
      <c r="R768" s="226"/>
      <c r="S768" s="226"/>
      <c r="T768" s="227"/>
      <c r="AT768" s="228" t="s">
        <v>161</v>
      </c>
      <c r="AU768" s="228" t="s">
        <v>80</v>
      </c>
      <c r="AV768" s="13" t="s">
        <v>78</v>
      </c>
      <c r="AW768" s="13" t="s">
        <v>34</v>
      </c>
      <c r="AX768" s="13" t="s">
        <v>71</v>
      </c>
      <c r="AY768" s="228" t="s">
        <v>153</v>
      </c>
    </row>
    <row r="769" spans="2:51" s="11" customFormat="1" ht="13.5">
      <c r="B769" s="194"/>
      <c r="C769" s="195"/>
      <c r="D769" s="196" t="s">
        <v>161</v>
      </c>
      <c r="E769" s="197" t="s">
        <v>19</v>
      </c>
      <c r="F769" s="198" t="s">
        <v>1021</v>
      </c>
      <c r="G769" s="195"/>
      <c r="H769" s="199">
        <v>30.4</v>
      </c>
      <c r="I769" s="200"/>
      <c r="J769" s="195"/>
      <c r="K769" s="195"/>
      <c r="L769" s="201"/>
      <c r="M769" s="202"/>
      <c r="N769" s="203"/>
      <c r="O769" s="203"/>
      <c r="P769" s="203"/>
      <c r="Q769" s="203"/>
      <c r="R769" s="203"/>
      <c r="S769" s="203"/>
      <c r="T769" s="204"/>
      <c r="AT769" s="205" t="s">
        <v>161</v>
      </c>
      <c r="AU769" s="205" t="s">
        <v>80</v>
      </c>
      <c r="AV769" s="11" t="s">
        <v>80</v>
      </c>
      <c r="AW769" s="11" t="s">
        <v>34</v>
      </c>
      <c r="AX769" s="11" t="s">
        <v>71</v>
      </c>
      <c r="AY769" s="205" t="s">
        <v>153</v>
      </c>
    </row>
    <row r="770" spans="2:51" s="12" customFormat="1" ht="13.5">
      <c r="B770" s="206"/>
      <c r="C770" s="207"/>
      <c r="D770" s="208" t="s">
        <v>161</v>
      </c>
      <c r="E770" s="209" t="s">
        <v>19</v>
      </c>
      <c r="F770" s="210" t="s">
        <v>163</v>
      </c>
      <c r="G770" s="207"/>
      <c r="H770" s="211">
        <v>103.4</v>
      </c>
      <c r="I770" s="212"/>
      <c r="J770" s="207"/>
      <c r="K770" s="207"/>
      <c r="L770" s="213"/>
      <c r="M770" s="214"/>
      <c r="N770" s="215"/>
      <c r="O770" s="215"/>
      <c r="P770" s="215"/>
      <c r="Q770" s="215"/>
      <c r="R770" s="215"/>
      <c r="S770" s="215"/>
      <c r="T770" s="216"/>
      <c r="AT770" s="217" t="s">
        <v>161</v>
      </c>
      <c r="AU770" s="217" t="s">
        <v>80</v>
      </c>
      <c r="AV770" s="12" t="s">
        <v>160</v>
      </c>
      <c r="AW770" s="12" t="s">
        <v>34</v>
      </c>
      <c r="AX770" s="12" t="s">
        <v>78</v>
      </c>
      <c r="AY770" s="217" t="s">
        <v>153</v>
      </c>
    </row>
    <row r="771" spans="2:65" s="1" customFormat="1" ht="22.5" customHeight="1">
      <c r="B771" s="34"/>
      <c r="C771" s="182" t="s">
        <v>1022</v>
      </c>
      <c r="D771" s="182" t="s">
        <v>155</v>
      </c>
      <c r="E771" s="183" t="s">
        <v>1023</v>
      </c>
      <c r="F771" s="184" t="s">
        <v>1024</v>
      </c>
      <c r="G771" s="185" t="s">
        <v>224</v>
      </c>
      <c r="H771" s="186">
        <v>42.6</v>
      </c>
      <c r="I771" s="187"/>
      <c r="J771" s="188">
        <f>ROUND(I771*H771,2)</f>
        <v>0</v>
      </c>
      <c r="K771" s="184" t="s">
        <v>159</v>
      </c>
      <c r="L771" s="54"/>
      <c r="M771" s="189" t="s">
        <v>19</v>
      </c>
      <c r="N771" s="190" t="s">
        <v>42</v>
      </c>
      <c r="O771" s="35"/>
      <c r="P771" s="191">
        <f>O771*H771</f>
        <v>0</v>
      </c>
      <c r="Q771" s="191">
        <v>0</v>
      </c>
      <c r="R771" s="191">
        <f>Q771*H771</f>
        <v>0</v>
      </c>
      <c r="S771" s="191">
        <v>0.03</v>
      </c>
      <c r="T771" s="192">
        <f>S771*H771</f>
        <v>1.278</v>
      </c>
      <c r="AR771" s="17" t="s">
        <v>230</v>
      </c>
      <c r="AT771" s="17" t="s">
        <v>155</v>
      </c>
      <c r="AU771" s="17" t="s">
        <v>80</v>
      </c>
      <c r="AY771" s="17" t="s">
        <v>153</v>
      </c>
      <c r="BE771" s="193">
        <f>IF(N771="základní",J771,0)</f>
        <v>0</v>
      </c>
      <c r="BF771" s="193">
        <f>IF(N771="snížená",J771,0)</f>
        <v>0</v>
      </c>
      <c r="BG771" s="193">
        <f>IF(N771="zákl. přenesená",J771,0)</f>
        <v>0</v>
      </c>
      <c r="BH771" s="193">
        <f>IF(N771="sníž. přenesená",J771,0)</f>
        <v>0</v>
      </c>
      <c r="BI771" s="193">
        <f>IF(N771="nulová",J771,0)</f>
        <v>0</v>
      </c>
      <c r="BJ771" s="17" t="s">
        <v>78</v>
      </c>
      <c r="BK771" s="193">
        <f>ROUND(I771*H771,2)</f>
        <v>0</v>
      </c>
      <c r="BL771" s="17" t="s">
        <v>230</v>
      </c>
      <c r="BM771" s="17" t="s">
        <v>1012</v>
      </c>
    </row>
    <row r="772" spans="2:51" s="11" customFormat="1" ht="13.5">
      <c r="B772" s="194"/>
      <c r="C772" s="195"/>
      <c r="D772" s="196" t="s">
        <v>161</v>
      </c>
      <c r="E772" s="197" t="s">
        <v>19</v>
      </c>
      <c r="F772" s="198" t="s">
        <v>1025</v>
      </c>
      <c r="G772" s="195"/>
      <c r="H772" s="199">
        <v>42.6</v>
      </c>
      <c r="I772" s="200"/>
      <c r="J772" s="195"/>
      <c r="K772" s="195"/>
      <c r="L772" s="201"/>
      <c r="M772" s="202"/>
      <c r="N772" s="203"/>
      <c r="O772" s="203"/>
      <c r="P772" s="203"/>
      <c r="Q772" s="203"/>
      <c r="R772" s="203"/>
      <c r="S772" s="203"/>
      <c r="T772" s="204"/>
      <c r="AT772" s="205" t="s">
        <v>161</v>
      </c>
      <c r="AU772" s="205" t="s">
        <v>80</v>
      </c>
      <c r="AV772" s="11" t="s">
        <v>80</v>
      </c>
      <c r="AW772" s="11" t="s">
        <v>34</v>
      </c>
      <c r="AX772" s="11" t="s">
        <v>71</v>
      </c>
      <c r="AY772" s="205" t="s">
        <v>153</v>
      </c>
    </row>
    <row r="773" spans="2:51" s="12" customFormat="1" ht="13.5">
      <c r="B773" s="206"/>
      <c r="C773" s="207"/>
      <c r="D773" s="208" t="s">
        <v>161</v>
      </c>
      <c r="E773" s="209" t="s">
        <v>19</v>
      </c>
      <c r="F773" s="210" t="s">
        <v>163</v>
      </c>
      <c r="G773" s="207"/>
      <c r="H773" s="211">
        <v>42.6</v>
      </c>
      <c r="I773" s="212"/>
      <c r="J773" s="207"/>
      <c r="K773" s="207"/>
      <c r="L773" s="213"/>
      <c r="M773" s="214"/>
      <c r="N773" s="215"/>
      <c r="O773" s="215"/>
      <c r="P773" s="215"/>
      <c r="Q773" s="215"/>
      <c r="R773" s="215"/>
      <c r="S773" s="215"/>
      <c r="T773" s="216"/>
      <c r="AT773" s="217" t="s">
        <v>161</v>
      </c>
      <c r="AU773" s="217" t="s">
        <v>80</v>
      </c>
      <c r="AV773" s="12" t="s">
        <v>160</v>
      </c>
      <c r="AW773" s="12" t="s">
        <v>34</v>
      </c>
      <c r="AX773" s="12" t="s">
        <v>78</v>
      </c>
      <c r="AY773" s="217" t="s">
        <v>153</v>
      </c>
    </row>
    <row r="774" spans="2:65" s="1" customFormat="1" ht="22.5" customHeight="1">
      <c r="B774" s="34"/>
      <c r="C774" s="182" t="s">
        <v>1026</v>
      </c>
      <c r="D774" s="182" t="s">
        <v>155</v>
      </c>
      <c r="E774" s="183" t="s">
        <v>1027</v>
      </c>
      <c r="F774" s="184" t="s">
        <v>1028</v>
      </c>
      <c r="G774" s="185" t="s">
        <v>224</v>
      </c>
      <c r="H774" s="186">
        <v>147</v>
      </c>
      <c r="I774" s="187"/>
      <c r="J774" s="188">
        <f>ROUND(I774*H774,2)</f>
        <v>0</v>
      </c>
      <c r="K774" s="184" t="s">
        <v>159</v>
      </c>
      <c r="L774" s="54"/>
      <c r="M774" s="189" t="s">
        <v>19</v>
      </c>
      <c r="N774" s="190" t="s">
        <v>42</v>
      </c>
      <c r="O774" s="35"/>
      <c r="P774" s="191">
        <f>O774*H774</f>
        <v>0</v>
      </c>
      <c r="Q774" s="191">
        <v>0</v>
      </c>
      <c r="R774" s="191">
        <f>Q774*H774</f>
        <v>0</v>
      </c>
      <c r="S774" s="191">
        <v>0.014</v>
      </c>
      <c r="T774" s="192">
        <f>S774*H774</f>
        <v>2.058</v>
      </c>
      <c r="AR774" s="17" t="s">
        <v>230</v>
      </c>
      <c r="AT774" s="17" t="s">
        <v>155</v>
      </c>
      <c r="AU774" s="17" t="s">
        <v>80</v>
      </c>
      <c r="AY774" s="17" t="s">
        <v>153</v>
      </c>
      <c r="BE774" s="193">
        <f>IF(N774="základní",J774,0)</f>
        <v>0</v>
      </c>
      <c r="BF774" s="193">
        <f>IF(N774="snížená",J774,0)</f>
        <v>0</v>
      </c>
      <c r="BG774" s="193">
        <f>IF(N774="zákl. přenesená",J774,0)</f>
        <v>0</v>
      </c>
      <c r="BH774" s="193">
        <f>IF(N774="sníž. přenesená",J774,0)</f>
        <v>0</v>
      </c>
      <c r="BI774" s="193">
        <f>IF(N774="nulová",J774,0)</f>
        <v>0</v>
      </c>
      <c r="BJ774" s="17" t="s">
        <v>78</v>
      </c>
      <c r="BK774" s="193">
        <f>ROUND(I774*H774,2)</f>
        <v>0</v>
      </c>
      <c r="BL774" s="17" t="s">
        <v>230</v>
      </c>
      <c r="BM774" s="17" t="s">
        <v>1017</v>
      </c>
    </row>
    <row r="775" spans="2:51" s="13" customFormat="1" ht="13.5">
      <c r="B775" s="218"/>
      <c r="C775" s="219"/>
      <c r="D775" s="196" t="s">
        <v>161</v>
      </c>
      <c r="E775" s="220" t="s">
        <v>19</v>
      </c>
      <c r="F775" s="221" t="s">
        <v>236</v>
      </c>
      <c r="G775" s="219"/>
      <c r="H775" s="222" t="s">
        <v>19</v>
      </c>
      <c r="I775" s="223"/>
      <c r="J775" s="219"/>
      <c r="K775" s="219"/>
      <c r="L775" s="224"/>
      <c r="M775" s="225"/>
      <c r="N775" s="226"/>
      <c r="O775" s="226"/>
      <c r="P775" s="226"/>
      <c r="Q775" s="226"/>
      <c r="R775" s="226"/>
      <c r="S775" s="226"/>
      <c r="T775" s="227"/>
      <c r="AT775" s="228" t="s">
        <v>161</v>
      </c>
      <c r="AU775" s="228" t="s">
        <v>80</v>
      </c>
      <c r="AV775" s="13" t="s">
        <v>78</v>
      </c>
      <c r="AW775" s="13" t="s">
        <v>34</v>
      </c>
      <c r="AX775" s="13" t="s">
        <v>71</v>
      </c>
      <c r="AY775" s="228" t="s">
        <v>153</v>
      </c>
    </row>
    <row r="776" spans="2:51" s="11" customFormat="1" ht="13.5">
      <c r="B776" s="194"/>
      <c r="C776" s="195"/>
      <c r="D776" s="196" t="s">
        <v>161</v>
      </c>
      <c r="E776" s="197" t="s">
        <v>19</v>
      </c>
      <c r="F776" s="198" t="s">
        <v>1020</v>
      </c>
      <c r="G776" s="195"/>
      <c r="H776" s="199">
        <v>73</v>
      </c>
      <c r="I776" s="200"/>
      <c r="J776" s="195"/>
      <c r="K776" s="195"/>
      <c r="L776" s="201"/>
      <c r="M776" s="202"/>
      <c r="N776" s="203"/>
      <c r="O776" s="203"/>
      <c r="P776" s="203"/>
      <c r="Q776" s="203"/>
      <c r="R776" s="203"/>
      <c r="S776" s="203"/>
      <c r="T776" s="204"/>
      <c r="AT776" s="205" t="s">
        <v>161</v>
      </c>
      <c r="AU776" s="205" t="s">
        <v>80</v>
      </c>
      <c r="AV776" s="11" t="s">
        <v>80</v>
      </c>
      <c r="AW776" s="11" t="s">
        <v>34</v>
      </c>
      <c r="AX776" s="11" t="s">
        <v>71</v>
      </c>
      <c r="AY776" s="205" t="s">
        <v>153</v>
      </c>
    </row>
    <row r="777" spans="2:51" s="13" customFormat="1" ht="13.5">
      <c r="B777" s="218"/>
      <c r="C777" s="219"/>
      <c r="D777" s="196" t="s">
        <v>161</v>
      </c>
      <c r="E777" s="220" t="s">
        <v>19</v>
      </c>
      <c r="F777" s="221" t="s">
        <v>240</v>
      </c>
      <c r="G777" s="219"/>
      <c r="H777" s="222" t="s">
        <v>19</v>
      </c>
      <c r="I777" s="223"/>
      <c r="J777" s="219"/>
      <c r="K777" s="219"/>
      <c r="L777" s="224"/>
      <c r="M777" s="225"/>
      <c r="N777" s="226"/>
      <c r="O777" s="226"/>
      <c r="P777" s="226"/>
      <c r="Q777" s="226"/>
      <c r="R777" s="226"/>
      <c r="S777" s="226"/>
      <c r="T777" s="227"/>
      <c r="AT777" s="228" t="s">
        <v>161</v>
      </c>
      <c r="AU777" s="228" t="s">
        <v>80</v>
      </c>
      <c r="AV777" s="13" t="s">
        <v>78</v>
      </c>
      <c r="AW777" s="13" t="s">
        <v>34</v>
      </c>
      <c r="AX777" s="13" t="s">
        <v>71</v>
      </c>
      <c r="AY777" s="228" t="s">
        <v>153</v>
      </c>
    </row>
    <row r="778" spans="2:51" s="11" customFormat="1" ht="13.5">
      <c r="B778" s="194"/>
      <c r="C778" s="195"/>
      <c r="D778" s="196" t="s">
        <v>161</v>
      </c>
      <c r="E778" s="197" t="s">
        <v>19</v>
      </c>
      <c r="F778" s="198" t="s">
        <v>1029</v>
      </c>
      <c r="G778" s="195"/>
      <c r="H778" s="199">
        <v>74</v>
      </c>
      <c r="I778" s="200"/>
      <c r="J778" s="195"/>
      <c r="K778" s="195"/>
      <c r="L778" s="201"/>
      <c r="M778" s="202"/>
      <c r="N778" s="203"/>
      <c r="O778" s="203"/>
      <c r="P778" s="203"/>
      <c r="Q778" s="203"/>
      <c r="R778" s="203"/>
      <c r="S778" s="203"/>
      <c r="T778" s="204"/>
      <c r="AT778" s="205" t="s">
        <v>161</v>
      </c>
      <c r="AU778" s="205" t="s">
        <v>80</v>
      </c>
      <c r="AV778" s="11" t="s">
        <v>80</v>
      </c>
      <c r="AW778" s="11" t="s">
        <v>34</v>
      </c>
      <c r="AX778" s="11" t="s">
        <v>71</v>
      </c>
      <c r="AY778" s="205" t="s">
        <v>153</v>
      </c>
    </row>
    <row r="779" spans="2:51" s="12" customFormat="1" ht="13.5">
      <c r="B779" s="206"/>
      <c r="C779" s="207"/>
      <c r="D779" s="208" t="s">
        <v>161</v>
      </c>
      <c r="E779" s="209" t="s">
        <v>19</v>
      </c>
      <c r="F779" s="210" t="s">
        <v>163</v>
      </c>
      <c r="G779" s="207"/>
      <c r="H779" s="211">
        <v>147</v>
      </c>
      <c r="I779" s="212"/>
      <c r="J779" s="207"/>
      <c r="K779" s="207"/>
      <c r="L779" s="213"/>
      <c r="M779" s="214"/>
      <c r="N779" s="215"/>
      <c r="O779" s="215"/>
      <c r="P779" s="215"/>
      <c r="Q779" s="215"/>
      <c r="R779" s="215"/>
      <c r="S779" s="215"/>
      <c r="T779" s="216"/>
      <c r="AT779" s="217" t="s">
        <v>161</v>
      </c>
      <c r="AU779" s="217" t="s">
        <v>80</v>
      </c>
      <c r="AV779" s="12" t="s">
        <v>160</v>
      </c>
      <c r="AW779" s="12" t="s">
        <v>34</v>
      </c>
      <c r="AX779" s="12" t="s">
        <v>78</v>
      </c>
      <c r="AY779" s="217" t="s">
        <v>153</v>
      </c>
    </row>
    <row r="780" spans="2:65" s="1" customFormat="1" ht="31.5" customHeight="1">
      <c r="B780" s="34"/>
      <c r="C780" s="182" t="s">
        <v>1030</v>
      </c>
      <c r="D780" s="182" t="s">
        <v>155</v>
      </c>
      <c r="E780" s="183" t="s">
        <v>1031</v>
      </c>
      <c r="F780" s="184" t="s">
        <v>1032</v>
      </c>
      <c r="G780" s="185" t="s">
        <v>246</v>
      </c>
      <c r="H780" s="186">
        <v>266</v>
      </c>
      <c r="I780" s="187"/>
      <c r="J780" s="188">
        <f>ROUND(I780*H780,2)</f>
        <v>0</v>
      </c>
      <c r="K780" s="184" t="s">
        <v>159</v>
      </c>
      <c r="L780" s="54"/>
      <c r="M780" s="189" t="s">
        <v>19</v>
      </c>
      <c r="N780" s="190" t="s">
        <v>42</v>
      </c>
      <c r="O780" s="35"/>
      <c r="P780" s="191">
        <f>O780*H780</f>
        <v>0</v>
      </c>
      <c r="Q780" s="191">
        <v>0</v>
      </c>
      <c r="R780" s="191">
        <f>Q780*H780</f>
        <v>0</v>
      </c>
      <c r="S780" s="191">
        <v>0</v>
      </c>
      <c r="T780" s="192">
        <f>S780*H780</f>
        <v>0</v>
      </c>
      <c r="AR780" s="17" t="s">
        <v>230</v>
      </c>
      <c r="AT780" s="17" t="s">
        <v>155</v>
      </c>
      <c r="AU780" s="17" t="s">
        <v>80</v>
      </c>
      <c r="AY780" s="17" t="s">
        <v>153</v>
      </c>
      <c r="BE780" s="193">
        <f>IF(N780="základní",J780,0)</f>
        <v>0</v>
      </c>
      <c r="BF780" s="193">
        <f>IF(N780="snížená",J780,0)</f>
        <v>0</v>
      </c>
      <c r="BG780" s="193">
        <f>IF(N780="zákl. přenesená",J780,0)</f>
        <v>0</v>
      </c>
      <c r="BH780" s="193">
        <f>IF(N780="sníž. přenesená",J780,0)</f>
        <v>0</v>
      </c>
      <c r="BI780" s="193">
        <f>IF(N780="nulová",J780,0)</f>
        <v>0</v>
      </c>
      <c r="BJ780" s="17" t="s">
        <v>78</v>
      </c>
      <c r="BK780" s="193">
        <f>ROUND(I780*H780,2)</f>
        <v>0</v>
      </c>
      <c r="BL780" s="17" t="s">
        <v>230</v>
      </c>
      <c r="BM780" s="17" t="s">
        <v>1022</v>
      </c>
    </row>
    <row r="781" spans="2:65" s="1" customFormat="1" ht="31.5" customHeight="1">
      <c r="B781" s="34"/>
      <c r="C781" s="182" t="s">
        <v>1033</v>
      </c>
      <c r="D781" s="182" t="s">
        <v>155</v>
      </c>
      <c r="E781" s="183" t="s">
        <v>1034</v>
      </c>
      <c r="F781" s="184" t="s">
        <v>1035</v>
      </c>
      <c r="G781" s="185" t="s">
        <v>246</v>
      </c>
      <c r="H781" s="186">
        <v>300</v>
      </c>
      <c r="I781" s="187"/>
      <c r="J781" s="188">
        <f>ROUND(I781*H781,2)</f>
        <v>0</v>
      </c>
      <c r="K781" s="184" t="s">
        <v>159</v>
      </c>
      <c r="L781" s="54"/>
      <c r="M781" s="189" t="s">
        <v>19</v>
      </c>
      <c r="N781" s="190" t="s">
        <v>42</v>
      </c>
      <c r="O781" s="35"/>
      <c r="P781" s="191">
        <f>O781*H781</f>
        <v>0</v>
      </c>
      <c r="Q781" s="191">
        <v>0</v>
      </c>
      <c r="R781" s="191">
        <f>Q781*H781</f>
        <v>0</v>
      </c>
      <c r="S781" s="191">
        <v>0</v>
      </c>
      <c r="T781" s="192">
        <f>S781*H781</f>
        <v>0</v>
      </c>
      <c r="AR781" s="17" t="s">
        <v>230</v>
      </c>
      <c r="AT781" s="17" t="s">
        <v>155</v>
      </c>
      <c r="AU781" s="17" t="s">
        <v>80</v>
      </c>
      <c r="AY781" s="17" t="s">
        <v>153</v>
      </c>
      <c r="BE781" s="193">
        <f>IF(N781="základní",J781,0)</f>
        <v>0</v>
      </c>
      <c r="BF781" s="193">
        <f>IF(N781="snížená",J781,0)</f>
        <v>0</v>
      </c>
      <c r="BG781" s="193">
        <f>IF(N781="zákl. přenesená",J781,0)</f>
        <v>0</v>
      </c>
      <c r="BH781" s="193">
        <f>IF(N781="sníž. přenesená",J781,0)</f>
        <v>0</v>
      </c>
      <c r="BI781" s="193">
        <f>IF(N781="nulová",J781,0)</f>
        <v>0</v>
      </c>
      <c r="BJ781" s="17" t="s">
        <v>78</v>
      </c>
      <c r="BK781" s="193">
        <f>ROUND(I781*H781,2)</f>
        <v>0</v>
      </c>
      <c r="BL781" s="17" t="s">
        <v>230</v>
      </c>
      <c r="BM781" s="17" t="s">
        <v>1026</v>
      </c>
    </row>
    <row r="782" spans="2:65" s="1" customFormat="1" ht="22.5" customHeight="1">
      <c r="B782" s="34"/>
      <c r="C782" s="182" t="s">
        <v>1036</v>
      </c>
      <c r="D782" s="182" t="s">
        <v>155</v>
      </c>
      <c r="E782" s="183" t="s">
        <v>1037</v>
      </c>
      <c r="F782" s="184" t="s">
        <v>1038</v>
      </c>
      <c r="G782" s="185" t="s">
        <v>224</v>
      </c>
      <c r="H782" s="186">
        <v>147</v>
      </c>
      <c r="I782" s="187"/>
      <c r="J782" s="188">
        <f>ROUND(I782*H782,2)</f>
        <v>0</v>
      </c>
      <c r="K782" s="184" t="s">
        <v>159</v>
      </c>
      <c r="L782" s="54"/>
      <c r="M782" s="189" t="s">
        <v>19</v>
      </c>
      <c r="N782" s="190" t="s">
        <v>42</v>
      </c>
      <c r="O782" s="35"/>
      <c r="P782" s="191">
        <f>O782*H782</f>
        <v>0</v>
      </c>
      <c r="Q782" s="191">
        <v>0</v>
      </c>
      <c r="R782" s="191">
        <f>Q782*H782</f>
        <v>0</v>
      </c>
      <c r="S782" s="191">
        <v>0.04</v>
      </c>
      <c r="T782" s="192">
        <f>S782*H782</f>
        <v>5.88</v>
      </c>
      <c r="AR782" s="17" t="s">
        <v>230</v>
      </c>
      <c r="AT782" s="17" t="s">
        <v>155</v>
      </c>
      <c r="AU782" s="17" t="s">
        <v>80</v>
      </c>
      <c r="AY782" s="17" t="s">
        <v>153</v>
      </c>
      <c r="BE782" s="193">
        <f>IF(N782="základní",J782,0)</f>
        <v>0</v>
      </c>
      <c r="BF782" s="193">
        <f>IF(N782="snížená",J782,0)</f>
        <v>0</v>
      </c>
      <c r="BG782" s="193">
        <f>IF(N782="zákl. přenesená",J782,0)</f>
        <v>0</v>
      </c>
      <c r="BH782" s="193">
        <f>IF(N782="sníž. přenesená",J782,0)</f>
        <v>0</v>
      </c>
      <c r="BI782" s="193">
        <f>IF(N782="nulová",J782,0)</f>
        <v>0</v>
      </c>
      <c r="BJ782" s="17" t="s">
        <v>78</v>
      </c>
      <c r="BK782" s="193">
        <f>ROUND(I782*H782,2)</f>
        <v>0</v>
      </c>
      <c r="BL782" s="17" t="s">
        <v>230</v>
      </c>
      <c r="BM782" s="17" t="s">
        <v>1030</v>
      </c>
    </row>
    <row r="783" spans="2:51" s="13" customFormat="1" ht="13.5">
      <c r="B783" s="218"/>
      <c r="C783" s="219"/>
      <c r="D783" s="196" t="s">
        <v>161</v>
      </c>
      <c r="E783" s="220" t="s">
        <v>19</v>
      </c>
      <c r="F783" s="221" t="s">
        <v>236</v>
      </c>
      <c r="G783" s="219"/>
      <c r="H783" s="222" t="s">
        <v>19</v>
      </c>
      <c r="I783" s="223"/>
      <c r="J783" s="219"/>
      <c r="K783" s="219"/>
      <c r="L783" s="224"/>
      <c r="M783" s="225"/>
      <c r="N783" s="226"/>
      <c r="O783" s="226"/>
      <c r="P783" s="226"/>
      <c r="Q783" s="226"/>
      <c r="R783" s="226"/>
      <c r="S783" s="226"/>
      <c r="T783" s="227"/>
      <c r="AT783" s="228" t="s">
        <v>161</v>
      </c>
      <c r="AU783" s="228" t="s">
        <v>80</v>
      </c>
      <c r="AV783" s="13" t="s">
        <v>78</v>
      </c>
      <c r="AW783" s="13" t="s">
        <v>34</v>
      </c>
      <c r="AX783" s="13" t="s">
        <v>71</v>
      </c>
      <c r="AY783" s="228" t="s">
        <v>153</v>
      </c>
    </row>
    <row r="784" spans="2:51" s="11" customFormat="1" ht="13.5">
      <c r="B784" s="194"/>
      <c r="C784" s="195"/>
      <c r="D784" s="196" t="s">
        <v>161</v>
      </c>
      <c r="E784" s="197" t="s">
        <v>19</v>
      </c>
      <c r="F784" s="198" t="s">
        <v>1020</v>
      </c>
      <c r="G784" s="195"/>
      <c r="H784" s="199">
        <v>73</v>
      </c>
      <c r="I784" s="200"/>
      <c r="J784" s="195"/>
      <c r="K784" s="195"/>
      <c r="L784" s="201"/>
      <c r="M784" s="202"/>
      <c r="N784" s="203"/>
      <c r="O784" s="203"/>
      <c r="P784" s="203"/>
      <c r="Q784" s="203"/>
      <c r="R784" s="203"/>
      <c r="S784" s="203"/>
      <c r="T784" s="204"/>
      <c r="AT784" s="205" t="s">
        <v>161</v>
      </c>
      <c r="AU784" s="205" t="s">
        <v>80</v>
      </c>
      <c r="AV784" s="11" t="s">
        <v>80</v>
      </c>
      <c r="AW784" s="11" t="s">
        <v>34</v>
      </c>
      <c r="AX784" s="11" t="s">
        <v>71</v>
      </c>
      <c r="AY784" s="205" t="s">
        <v>153</v>
      </c>
    </row>
    <row r="785" spans="2:51" s="13" customFormat="1" ht="13.5">
      <c r="B785" s="218"/>
      <c r="C785" s="219"/>
      <c r="D785" s="196" t="s">
        <v>161</v>
      </c>
      <c r="E785" s="220" t="s">
        <v>19</v>
      </c>
      <c r="F785" s="221" t="s">
        <v>240</v>
      </c>
      <c r="G785" s="219"/>
      <c r="H785" s="222" t="s">
        <v>19</v>
      </c>
      <c r="I785" s="223"/>
      <c r="J785" s="219"/>
      <c r="K785" s="219"/>
      <c r="L785" s="224"/>
      <c r="M785" s="225"/>
      <c r="N785" s="226"/>
      <c r="O785" s="226"/>
      <c r="P785" s="226"/>
      <c r="Q785" s="226"/>
      <c r="R785" s="226"/>
      <c r="S785" s="226"/>
      <c r="T785" s="227"/>
      <c r="AT785" s="228" t="s">
        <v>161</v>
      </c>
      <c r="AU785" s="228" t="s">
        <v>80</v>
      </c>
      <c r="AV785" s="13" t="s">
        <v>78</v>
      </c>
      <c r="AW785" s="13" t="s">
        <v>34</v>
      </c>
      <c r="AX785" s="13" t="s">
        <v>71</v>
      </c>
      <c r="AY785" s="228" t="s">
        <v>153</v>
      </c>
    </row>
    <row r="786" spans="2:51" s="11" customFormat="1" ht="13.5">
      <c r="B786" s="194"/>
      <c r="C786" s="195"/>
      <c r="D786" s="196" t="s">
        <v>161</v>
      </c>
      <c r="E786" s="197" t="s">
        <v>19</v>
      </c>
      <c r="F786" s="198" t="s">
        <v>1029</v>
      </c>
      <c r="G786" s="195"/>
      <c r="H786" s="199">
        <v>74</v>
      </c>
      <c r="I786" s="200"/>
      <c r="J786" s="195"/>
      <c r="K786" s="195"/>
      <c r="L786" s="201"/>
      <c r="M786" s="202"/>
      <c r="N786" s="203"/>
      <c r="O786" s="203"/>
      <c r="P786" s="203"/>
      <c r="Q786" s="203"/>
      <c r="R786" s="203"/>
      <c r="S786" s="203"/>
      <c r="T786" s="204"/>
      <c r="AT786" s="205" t="s">
        <v>161</v>
      </c>
      <c r="AU786" s="205" t="s">
        <v>80</v>
      </c>
      <c r="AV786" s="11" t="s">
        <v>80</v>
      </c>
      <c r="AW786" s="11" t="s">
        <v>34</v>
      </c>
      <c r="AX786" s="11" t="s">
        <v>71</v>
      </c>
      <c r="AY786" s="205" t="s">
        <v>153</v>
      </c>
    </row>
    <row r="787" spans="2:51" s="12" customFormat="1" ht="13.5">
      <c r="B787" s="206"/>
      <c r="C787" s="207"/>
      <c r="D787" s="208" t="s">
        <v>161</v>
      </c>
      <c r="E787" s="209" t="s">
        <v>19</v>
      </c>
      <c r="F787" s="210" t="s">
        <v>163</v>
      </c>
      <c r="G787" s="207"/>
      <c r="H787" s="211">
        <v>147</v>
      </c>
      <c r="I787" s="212"/>
      <c r="J787" s="207"/>
      <c r="K787" s="207"/>
      <c r="L787" s="213"/>
      <c r="M787" s="214"/>
      <c r="N787" s="215"/>
      <c r="O787" s="215"/>
      <c r="P787" s="215"/>
      <c r="Q787" s="215"/>
      <c r="R787" s="215"/>
      <c r="S787" s="215"/>
      <c r="T787" s="216"/>
      <c r="AT787" s="217" t="s">
        <v>161</v>
      </c>
      <c r="AU787" s="217" t="s">
        <v>80</v>
      </c>
      <c r="AV787" s="12" t="s">
        <v>160</v>
      </c>
      <c r="AW787" s="12" t="s">
        <v>34</v>
      </c>
      <c r="AX787" s="12" t="s">
        <v>78</v>
      </c>
      <c r="AY787" s="217" t="s">
        <v>153</v>
      </c>
    </row>
    <row r="788" spans="2:65" s="1" customFormat="1" ht="31.5" customHeight="1">
      <c r="B788" s="34"/>
      <c r="C788" s="229" t="s">
        <v>1039</v>
      </c>
      <c r="D788" s="229" t="s">
        <v>184</v>
      </c>
      <c r="E788" s="230" t="s">
        <v>1040</v>
      </c>
      <c r="F788" s="231" t="s">
        <v>1041</v>
      </c>
      <c r="G788" s="232" t="s">
        <v>158</v>
      </c>
      <c r="H788" s="233">
        <v>4.309</v>
      </c>
      <c r="I788" s="234"/>
      <c r="J788" s="235">
        <f aca="true" t="shared" si="10" ref="J788:J794">ROUND(I788*H788,2)</f>
        <v>0</v>
      </c>
      <c r="K788" s="231" t="s">
        <v>159</v>
      </c>
      <c r="L788" s="236"/>
      <c r="M788" s="237" t="s">
        <v>19</v>
      </c>
      <c r="N788" s="238" t="s">
        <v>42</v>
      </c>
      <c r="O788" s="35"/>
      <c r="P788" s="191">
        <f aca="true" t="shared" si="11" ref="P788:P794">O788*H788</f>
        <v>0</v>
      </c>
      <c r="Q788" s="191">
        <v>0.55</v>
      </c>
      <c r="R788" s="191">
        <f aca="true" t="shared" si="12" ref="R788:R794">Q788*H788</f>
        <v>2.3699500000000002</v>
      </c>
      <c r="S788" s="191">
        <v>0</v>
      </c>
      <c r="T788" s="192">
        <f aca="true" t="shared" si="13" ref="T788:T794">S788*H788</f>
        <v>0</v>
      </c>
      <c r="AR788" s="17" t="s">
        <v>295</v>
      </c>
      <c r="AT788" s="17" t="s">
        <v>184</v>
      </c>
      <c r="AU788" s="17" t="s">
        <v>80</v>
      </c>
      <c r="AY788" s="17" t="s">
        <v>153</v>
      </c>
      <c r="BE788" s="193">
        <f aca="true" t="shared" si="14" ref="BE788:BE794">IF(N788="základní",J788,0)</f>
        <v>0</v>
      </c>
      <c r="BF788" s="193">
        <f aca="true" t="shared" si="15" ref="BF788:BF794">IF(N788="snížená",J788,0)</f>
        <v>0</v>
      </c>
      <c r="BG788" s="193">
        <f aca="true" t="shared" si="16" ref="BG788:BG794">IF(N788="zákl. přenesená",J788,0)</f>
        <v>0</v>
      </c>
      <c r="BH788" s="193">
        <f aca="true" t="shared" si="17" ref="BH788:BH794">IF(N788="sníž. přenesená",J788,0)</f>
        <v>0</v>
      </c>
      <c r="BI788" s="193">
        <f aca="true" t="shared" si="18" ref="BI788:BI794">IF(N788="nulová",J788,0)</f>
        <v>0</v>
      </c>
      <c r="BJ788" s="17" t="s">
        <v>78</v>
      </c>
      <c r="BK788" s="193">
        <f aca="true" t="shared" si="19" ref="BK788:BK794">ROUND(I788*H788,2)</f>
        <v>0</v>
      </c>
      <c r="BL788" s="17" t="s">
        <v>230</v>
      </c>
      <c r="BM788" s="17" t="s">
        <v>1042</v>
      </c>
    </row>
    <row r="789" spans="2:65" s="1" customFormat="1" ht="31.5" customHeight="1">
      <c r="B789" s="34"/>
      <c r="C789" s="229" t="s">
        <v>1043</v>
      </c>
      <c r="D789" s="229" t="s">
        <v>184</v>
      </c>
      <c r="E789" s="230" t="s">
        <v>1044</v>
      </c>
      <c r="F789" s="231" t="s">
        <v>1045</v>
      </c>
      <c r="G789" s="232" t="s">
        <v>158</v>
      </c>
      <c r="H789" s="233">
        <v>2.423</v>
      </c>
      <c r="I789" s="234"/>
      <c r="J789" s="235">
        <f t="shared" si="10"/>
        <v>0</v>
      </c>
      <c r="K789" s="231" t="s">
        <v>159</v>
      </c>
      <c r="L789" s="236"/>
      <c r="M789" s="237" t="s">
        <v>19</v>
      </c>
      <c r="N789" s="238" t="s">
        <v>42</v>
      </c>
      <c r="O789" s="35"/>
      <c r="P789" s="191">
        <f t="shared" si="11"/>
        <v>0</v>
      </c>
      <c r="Q789" s="191">
        <v>0.55</v>
      </c>
      <c r="R789" s="191">
        <f t="shared" si="12"/>
        <v>1.3326500000000001</v>
      </c>
      <c r="S789" s="191">
        <v>0</v>
      </c>
      <c r="T789" s="192">
        <f t="shared" si="13"/>
        <v>0</v>
      </c>
      <c r="AR789" s="17" t="s">
        <v>295</v>
      </c>
      <c r="AT789" s="17" t="s">
        <v>184</v>
      </c>
      <c r="AU789" s="17" t="s">
        <v>80</v>
      </c>
      <c r="AY789" s="17" t="s">
        <v>153</v>
      </c>
      <c r="BE789" s="193">
        <f t="shared" si="14"/>
        <v>0</v>
      </c>
      <c r="BF789" s="193">
        <f t="shared" si="15"/>
        <v>0</v>
      </c>
      <c r="BG789" s="193">
        <f t="shared" si="16"/>
        <v>0</v>
      </c>
      <c r="BH789" s="193">
        <f t="shared" si="17"/>
        <v>0</v>
      </c>
      <c r="BI789" s="193">
        <f t="shared" si="18"/>
        <v>0</v>
      </c>
      <c r="BJ789" s="17" t="s">
        <v>78</v>
      </c>
      <c r="BK789" s="193">
        <f t="shared" si="19"/>
        <v>0</v>
      </c>
      <c r="BL789" s="17" t="s">
        <v>230</v>
      </c>
      <c r="BM789" s="17" t="s">
        <v>1046</v>
      </c>
    </row>
    <row r="790" spans="2:65" s="1" customFormat="1" ht="22.5" customHeight="1">
      <c r="B790" s="34"/>
      <c r="C790" s="229" t="s">
        <v>1047</v>
      </c>
      <c r="D790" s="229" t="s">
        <v>184</v>
      </c>
      <c r="E790" s="230" t="s">
        <v>1048</v>
      </c>
      <c r="F790" s="231" t="s">
        <v>1049</v>
      </c>
      <c r="G790" s="232" t="s">
        <v>158</v>
      </c>
      <c r="H790" s="233">
        <v>0.266</v>
      </c>
      <c r="I790" s="234"/>
      <c r="J790" s="235">
        <f t="shared" si="10"/>
        <v>0</v>
      </c>
      <c r="K790" s="231" t="s">
        <v>159</v>
      </c>
      <c r="L790" s="236"/>
      <c r="M790" s="237" t="s">
        <v>19</v>
      </c>
      <c r="N790" s="238" t="s">
        <v>42</v>
      </c>
      <c r="O790" s="35"/>
      <c r="P790" s="191">
        <f t="shared" si="11"/>
        <v>0</v>
      </c>
      <c r="Q790" s="191">
        <v>0.55</v>
      </c>
      <c r="R790" s="191">
        <f t="shared" si="12"/>
        <v>0.1463</v>
      </c>
      <c r="S790" s="191">
        <v>0</v>
      </c>
      <c r="T790" s="192">
        <f t="shared" si="13"/>
        <v>0</v>
      </c>
      <c r="AR790" s="17" t="s">
        <v>295</v>
      </c>
      <c r="AT790" s="17" t="s">
        <v>184</v>
      </c>
      <c r="AU790" s="17" t="s">
        <v>80</v>
      </c>
      <c r="AY790" s="17" t="s">
        <v>153</v>
      </c>
      <c r="BE790" s="193">
        <f t="shared" si="14"/>
        <v>0</v>
      </c>
      <c r="BF790" s="193">
        <f t="shared" si="15"/>
        <v>0</v>
      </c>
      <c r="BG790" s="193">
        <f t="shared" si="16"/>
        <v>0</v>
      </c>
      <c r="BH790" s="193">
        <f t="shared" si="17"/>
        <v>0</v>
      </c>
      <c r="BI790" s="193">
        <f t="shared" si="18"/>
        <v>0</v>
      </c>
      <c r="BJ790" s="17" t="s">
        <v>78</v>
      </c>
      <c r="BK790" s="193">
        <f t="shared" si="19"/>
        <v>0</v>
      </c>
      <c r="BL790" s="17" t="s">
        <v>230</v>
      </c>
      <c r="BM790" s="17" t="s">
        <v>1050</v>
      </c>
    </row>
    <row r="791" spans="2:65" s="1" customFormat="1" ht="22.5" customHeight="1">
      <c r="B791" s="34"/>
      <c r="C791" s="182" t="s">
        <v>1051</v>
      </c>
      <c r="D791" s="182" t="s">
        <v>155</v>
      </c>
      <c r="E791" s="183" t="s">
        <v>1052</v>
      </c>
      <c r="F791" s="184" t="s">
        <v>1053</v>
      </c>
      <c r="G791" s="185" t="s">
        <v>158</v>
      </c>
      <c r="H791" s="186">
        <v>3.99</v>
      </c>
      <c r="I791" s="187"/>
      <c r="J791" s="188">
        <f t="shared" si="10"/>
        <v>0</v>
      </c>
      <c r="K791" s="184" t="s">
        <v>159</v>
      </c>
      <c r="L791" s="54"/>
      <c r="M791" s="189" t="s">
        <v>19</v>
      </c>
      <c r="N791" s="190" t="s">
        <v>42</v>
      </c>
      <c r="O791" s="35"/>
      <c r="P791" s="191">
        <f t="shared" si="11"/>
        <v>0</v>
      </c>
      <c r="Q791" s="191">
        <v>0.002808</v>
      </c>
      <c r="R791" s="191">
        <f t="shared" si="12"/>
        <v>0.011203920000000001</v>
      </c>
      <c r="S791" s="191">
        <v>0</v>
      </c>
      <c r="T791" s="192">
        <f t="shared" si="13"/>
        <v>0</v>
      </c>
      <c r="AR791" s="17" t="s">
        <v>230</v>
      </c>
      <c r="AT791" s="17" t="s">
        <v>155</v>
      </c>
      <c r="AU791" s="17" t="s">
        <v>80</v>
      </c>
      <c r="AY791" s="17" t="s">
        <v>153</v>
      </c>
      <c r="BE791" s="193">
        <f t="shared" si="14"/>
        <v>0</v>
      </c>
      <c r="BF791" s="193">
        <f t="shared" si="15"/>
        <v>0</v>
      </c>
      <c r="BG791" s="193">
        <f t="shared" si="16"/>
        <v>0</v>
      </c>
      <c r="BH791" s="193">
        <f t="shared" si="17"/>
        <v>0</v>
      </c>
      <c r="BI791" s="193">
        <f t="shared" si="18"/>
        <v>0</v>
      </c>
      <c r="BJ791" s="17" t="s">
        <v>78</v>
      </c>
      <c r="BK791" s="193">
        <f t="shared" si="19"/>
        <v>0</v>
      </c>
      <c r="BL791" s="17" t="s">
        <v>230</v>
      </c>
      <c r="BM791" s="17" t="s">
        <v>1043</v>
      </c>
    </row>
    <row r="792" spans="2:65" s="1" customFormat="1" ht="22.5" customHeight="1">
      <c r="B792" s="34"/>
      <c r="C792" s="182" t="s">
        <v>1054</v>
      </c>
      <c r="D792" s="182" t="s">
        <v>155</v>
      </c>
      <c r="E792" s="183" t="s">
        <v>1055</v>
      </c>
      <c r="F792" s="184" t="s">
        <v>1056</v>
      </c>
      <c r="G792" s="185" t="s">
        <v>158</v>
      </c>
      <c r="H792" s="186">
        <v>0.65</v>
      </c>
      <c r="I792" s="187"/>
      <c r="J792" s="188">
        <f t="shared" si="10"/>
        <v>0</v>
      </c>
      <c r="K792" s="184" t="s">
        <v>159</v>
      </c>
      <c r="L792" s="54"/>
      <c r="M792" s="189" t="s">
        <v>19</v>
      </c>
      <c r="N792" s="190" t="s">
        <v>42</v>
      </c>
      <c r="O792" s="35"/>
      <c r="P792" s="191">
        <f t="shared" si="11"/>
        <v>0</v>
      </c>
      <c r="Q792" s="191">
        <v>0.002808</v>
      </c>
      <c r="R792" s="191">
        <f t="shared" si="12"/>
        <v>0.0018252000000000001</v>
      </c>
      <c r="S792" s="191">
        <v>0</v>
      </c>
      <c r="T792" s="192">
        <f t="shared" si="13"/>
        <v>0</v>
      </c>
      <c r="AR792" s="17" t="s">
        <v>230</v>
      </c>
      <c r="AT792" s="17" t="s">
        <v>155</v>
      </c>
      <c r="AU792" s="17" t="s">
        <v>80</v>
      </c>
      <c r="AY792" s="17" t="s">
        <v>153</v>
      </c>
      <c r="BE792" s="193">
        <f t="shared" si="14"/>
        <v>0</v>
      </c>
      <c r="BF792" s="193">
        <f t="shared" si="15"/>
        <v>0</v>
      </c>
      <c r="BG792" s="193">
        <f t="shared" si="16"/>
        <v>0</v>
      </c>
      <c r="BH792" s="193">
        <f t="shared" si="17"/>
        <v>0</v>
      </c>
      <c r="BI792" s="193">
        <f t="shared" si="18"/>
        <v>0</v>
      </c>
      <c r="BJ792" s="17" t="s">
        <v>78</v>
      </c>
      <c r="BK792" s="193">
        <f t="shared" si="19"/>
        <v>0</v>
      </c>
      <c r="BL792" s="17" t="s">
        <v>230</v>
      </c>
      <c r="BM792" s="17" t="s">
        <v>1047</v>
      </c>
    </row>
    <row r="793" spans="2:65" s="1" customFormat="1" ht="22.5" customHeight="1">
      <c r="B793" s="34"/>
      <c r="C793" s="229" t="s">
        <v>1057</v>
      </c>
      <c r="D793" s="229" t="s">
        <v>184</v>
      </c>
      <c r="E793" s="230" t="s">
        <v>1058</v>
      </c>
      <c r="F793" s="231" t="s">
        <v>1059</v>
      </c>
      <c r="G793" s="232" t="s">
        <v>158</v>
      </c>
      <c r="H793" s="233">
        <v>0.702</v>
      </c>
      <c r="I793" s="234"/>
      <c r="J793" s="235">
        <f t="shared" si="10"/>
        <v>0</v>
      </c>
      <c r="K793" s="231" t="s">
        <v>159</v>
      </c>
      <c r="L793" s="236"/>
      <c r="M793" s="237" t="s">
        <v>19</v>
      </c>
      <c r="N793" s="238" t="s">
        <v>42</v>
      </c>
      <c r="O793" s="35"/>
      <c r="P793" s="191">
        <f t="shared" si="11"/>
        <v>0</v>
      </c>
      <c r="Q793" s="191">
        <v>0.5</v>
      </c>
      <c r="R793" s="191">
        <f t="shared" si="12"/>
        <v>0.351</v>
      </c>
      <c r="S793" s="191">
        <v>0</v>
      </c>
      <c r="T793" s="192">
        <f t="shared" si="13"/>
        <v>0</v>
      </c>
      <c r="AR793" s="17" t="s">
        <v>295</v>
      </c>
      <c r="AT793" s="17" t="s">
        <v>184</v>
      </c>
      <c r="AU793" s="17" t="s">
        <v>80</v>
      </c>
      <c r="AY793" s="17" t="s">
        <v>153</v>
      </c>
      <c r="BE793" s="193">
        <f t="shared" si="14"/>
        <v>0</v>
      </c>
      <c r="BF793" s="193">
        <f t="shared" si="15"/>
        <v>0</v>
      </c>
      <c r="BG793" s="193">
        <f t="shared" si="16"/>
        <v>0</v>
      </c>
      <c r="BH793" s="193">
        <f t="shared" si="17"/>
        <v>0</v>
      </c>
      <c r="BI793" s="193">
        <f t="shared" si="18"/>
        <v>0</v>
      </c>
      <c r="BJ793" s="17" t="s">
        <v>78</v>
      </c>
      <c r="BK793" s="193">
        <f t="shared" si="19"/>
        <v>0</v>
      </c>
      <c r="BL793" s="17" t="s">
        <v>230</v>
      </c>
      <c r="BM793" s="17" t="s">
        <v>1060</v>
      </c>
    </row>
    <row r="794" spans="2:65" s="1" customFormat="1" ht="22.5" customHeight="1">
      <c r="B794" s="34"/>
      <c r="C794" s="182" t="s">
        <v>1061</v>
      </c>
      <c r="D794" s="182" t="s">
        <v>155</v>
      </c>
      <c r="E794" s="183" t="s">
        <v>1062</v>
      </c>
      <c r="F794" s="184" t="s">
        <v>1063</v>
      </c>
      <c r="G794" s="185" t="s">
        <v>861</v>
      </c>
      <c r="H794" s="245"/>
      <c r="I794" s="187"/>
      <c r="J794" s="188">
        <f t="shared" si="10"/>
        <v>0</v>
      </c>
      <c r="K794" s="184" t="s">
        <v>159</v>
      </c>
      <c r="L794" s="54"/>
      <c r="M794" s="189" t="s">
        <v>19</v>
      </c>
      <c r="N794" s="190" t="s">
        <v>42</v>
      </c>
      <c r="O794" s="35"/>
      <c r="P794" s="191">
        <f t="shared" si="11"/>
        <v>0</v>
      </c>
      <c r="Q794" s="191">
        <v>0</v>
      </c>
      <c r="R794" s="191">
        <f t="shared" si="12"/>
        <v>0</v>
      </c>
      <c r="S794" s="191">
        <v>0</v>
      </c>
      <c r="T794" s="192">
        <f t="shared" si="13"/>
        <v>0</v>
      </c>
      <c r="AR794" s="17" t="s">
        <v>230</v>
      </c>
      <c r="AT794" s="17" t="s">
        <v>155</v>
      </c>
      <c r="AU794" s="17" t="s">
        <v>80</v>
      </c>
      <c r="AY794" s="17" t="s">
        <v>153</v>
      </c>
      <c r="BE794" s="193">
        <f t="shared" si="14"/>
        <v>0</v>
      </c>
      <c r="BF794" s="193">
        <f t="shared" si="15"/>
        <v>0</v>
      </c>
      <c r="BG794" s="193">
        <f t="shared" si="16"/>
        <v>0</v>
      </c>
      <c r="BH794" s="193">
        <f t="shared" si="17"/>
        <v>0</v>
      </c>
      <c r="BI794" s="193">
        <f t="shared" si="18"/>
        <v>0</v>
      </c>
      <c r="BJ794" s="17" t="s">
        <v>78</v>
      </c>
      <c r="BK794" s="193">
        <f t="shared" si="19"/>
        <v>0</v>
      </c>
      <c r="BL794" s="17" t="s">
        <v>230</v>
      </c>
      <c r="BM794" s="17" t="s">
        <v>1054</v>
      </c>
    </row>
    <row r="795" spans="2:63" s="10" customFormat="1" ht="29.85" customHeight="1">
      <c r="B795" s="165"/>
      <c r="C795" s="166"/>
      <c r="D795" s="179" t="s">
        <v>70</v>
      </c>
      <c r="E795" s="180" t="s">
        <v>1064</v>
      </c>
      <c r="F795" s="180" t="s">
        <v>1065</v>
      </c>
      <c r="G795" s="166"/>
      <c r="H795" s="166"/>
      <c r="I795" s="169"/>
      <c r="J795" s="181">
        <f>BK795</f>
        <v>0</v>
      </c>
      <c r="K795" s="166"/>
      <c r="L795" s="171"/>
      <c r="M795" s="172"/>
      <c r="N795" s="173"/>
      <c r="O795" s="173"/>
      <c r="P795" s="174">
        <f>SUM(P796:P862)</f>
        <v>0</v>
      </c>
      <c r="Q795" s="173"/>
      <c r="R795" s="174">
        <f>SUM(R796:R862)</f>
        <v>10.46666997152</v>
      </c>
      <c r="S795" s="173"/>
      <c r="T795" s="175">
        <f>SUM(T796:T862)</f>
        <v>0</v>
      </c>
      <c r="AR795" s="176" t="s">
        <v>80</v>
      </c>
      <c r="AT795" s="177" t="s">
        <v>70</v>
      </c>
      <c r="AU795" s="177" t="s">
        <v>78</v>
      </c>
      <c r="AY795" s="176" t="s">
        <v>153</v>
      </c>
      <c r="BK795" s="178">
        <f>SUM(BK796:BK862)</f>
        <v>0</v>
      </c>
    </row>
    <row r="796" spans="2:65" s="1" customFormat="1" ht="31.5" customHeight="1">
      <c r="B796" s="34"/>
      <c r="C796" s="182" t="s">
        <v>1066</v>
      </c>
      <c r="D796" s="182" t="s">
        <v>155</v>
      </c>
      <c r="E796" s="183" t="s">
        <v>1067</v>
      </c>
      <c r="F796" s="184" t="s">
        <v>1068</v>
      </c>
      <c r="G796" s="185" t="s">
        <v>224</v>
      </c>
      <c r="H796" s="186">
        <v>199.919</v>
      </c>
      <c r="I796" s="187"/>
      <c r="J796" s="188">
        <f>ROUND(I796*H796,2)</f>
        <v>0</v>
      </c>
      <c r="K796" s="184" t="s">
        <v>159</v>
      </c>
      <c r="L796" s="54"/>
      <c r="M796" s="189" t="s">
        <v>19</v>
      </c>
      <c r="N796" s="190" t="s">
        <v>42</v>
      </c>
      <c r="O796" s="35"/>
      <c r="P796" s="191">
        <f>O796*H796</f>
        <v>0</v>
      </c>
      <c r="Q796" s="191">
        <v>0</v>
      </c>
      <c r="R796" s="191">
        <f>Q796*H796</f>
        <v>0</v>
      </c>
      <c r="S796" s="191">
        <v>0</v>
      </c>
      <c r="T796" s="192">
        <f>S796*H796</f>
        <v>0</v>
      </c>
      <c r="AR796" s="17" t="s">
        <v>230</v>
      </c>
      <c r="AT796" s="17" t="s">
        <v>155</v>
      </c>
      <c r="AU796" s="17" t="s">
        <v>80</v>
      </c>
      <c r="AY796" s="17" t="s">
        <v>153</v>
      </c>
      <c r="BE796" s="193">
        <f>IF(N796="základní",J796,0)</f>
        <v>0</v>
      </c>
      <c r="BF796" s="193">
        <f>IF(N796="snížená",J796,0)</f>
        <v>0</v>
      </c>
      <c r="BG796" s="193">
        <f>IF(N796="zákl. přenesená",J796,0)</f>
        <v>0</v>
      </c>
      <c r="BH796" s="193">
        <f>IF(N796="sníž. přenesená",J796,0)</f>
        <v>0</v>
      </c>
      <c r="BI796" s="193">
        <f>IF(N796="nulová",J796,0)</f>
        <v>0</v>
      </c>
      <c r="BJ796" s="17" t="s">
        <v>78</v>
      </c>
      <c r="BK796" s="193">
        <f>ROUND(I796*H796,2)</f>
        <v>0</v>
      </c>
      <c r="BL796" s="17" t="s">
        <v>230</v>
      </c>
      <c r="BM796" s="17" t="s">
        <v>1069</v>
      </c>
    </row>
    <row r="797" spans="2:65" s="1" customFormat="1" ht="31.5" customHeight="1">
      <c r="B797" s="34"/>
      <c r="C797" s="229" t="s">
        <v>1070</v>
      </c>
      <c r="D797" s="229" t="s">
        <v>184</v>
      </c>
      <c r="E797" s="230" t="s">
        <v>1071</v>
      </c>
      <c r="F797" s="231" t="s">
        <v>1072</v>
      </c>
      <c r="G797" s="232" t="s">
        <v>224</v>
      </c>
      <c r="H797" s="233">
        <v>241.902</v>
      </c>
      <c r="I797" s="234"/>
      <c r="J797" s="235">
        <f>ROUND(I797*H797,2)</f>
        <v>0</v>
      </c>
      <c r="K797" s="231" t="s">
        <v>159</v>
      </c>
      <c r="L797" s="236"/>
      <c r="M797" s="237" t="s">
        <v>19</v>
      </c>
      <c r="N797" s="238" t="s">
        <v>42</v>
      </c>
      <c r="O797" s="35"/>
      <c r="P797" s="191">
        <f>O797*H797</f>
        <v>0</v>
      </c>
      <c r="Q797" s="191">
        <v>0.00017</v>
      </c>
      <c r="R797" s="191">
        <f>Q797*H797</f>
        <v>0.04112334</v>
      </c>
      <c r="S797" s="191">
        <v>0</v>
      </c>
      <c r="T797" s="192">
        <f>S797*H797</f>
        <v>0</v>
      </c>
      <c r="AR797" s="17" t="s">
        <v>295</v>
      </c>
      <c r="AT797" s="17" t="s">
        <v>184</v>
      </c>
      <c r="AU797" s="17" t="s">
        <v>80</v>
      </c>
      <c r="AY797" s="17" t="s">
        <v>153</v>
      </c>
      <c r="BE797" s="193">
        <f>IF(N797="základní",J797,0)</f>
        <v>0</v>
      </c>
      <c r="BF797" s="193">
        <f>IF(N797="snížená",J797,0)</f>
        <v>0</v>
      </c>
      <c r="BG797" s="193">
        <f>IF(N797="zákl. přenesená",J797,0)</f>
        <v>0</v>
      </c>
      <c r="BH797" s="193">
        <f>IF(N797="sníž. přenesená",J797,0)</f>
        <v>0</v>
      </c>
      <c r="BI797" s="193">
        <f>IF(N797="nulová",J797,0)</f>
        <v>0</v>
      </c>
      <c r="BJ797" s="17" t="s">
        <v>78</v>
      </c>
      <c r="BK797" s="193">
        <f>ROUND(I797*H797,2)</f>
        <v>0</v>
      </c>
      <c r="BL797" s="17" t="s">
        <v>230</v>
      </c>
      <c r="BM797" s="17" t="s">
        <v>1073</v>
      </c>
    </row>
    <row r="798" spans="2:47" s="1" customFormat="1" ht="27">
      <c r="B798" s="34"/>
      <c r="C798" s="56"/>
      <c r="D798" s="196" t="s">
        <v>881</v>
      </c>
      <c r="E798" s="56"/>
      <c r="F798" s="247" t="s">
        <v>1074</v>
      </c>
      <c r="G798" s="56"/>
      <c r="H798" s="56"/>
      <c r="I798" s="152"/>
      <c r="J798" s="56"/>
      <c r="K798" s="56"/>
      <c r="L798" s="54"/>
      <c r="M798" s="71"/>
      <c r="N798" s="35"/>
      <c r="O798" s="35"/>
      <c r="P798" s="35"/>
      <c r="Q798" s="35"/>
      <c r="R798" s="35"/>
      <c r="S798" s="35"/>
      <c r="T798" s="72"/>
      <c r="AT798" s="17" t="s">
        <v>881</v>
      </c>
      <c r="AU798" s="17" t="s">
        <v>80</v>
      </c>
    </row>
    <row r="799" spans="2:51" s="11" customFormat="1" ht="13.5">
      <c r="B799" s="194"/>
      <c r="C799" s="195"/>
      <c r="D799" s="196" t="s">
        <v>161</v>
      </c>
      <c r="E799" s="197" t="s">
        <v>19</v>
      </c>
      <c r="F799" s="198" t="s">
        <v>1075</v>
      </c>
      <c r="G799" s="195"/>
      <c r="H799" s="199">
        <v>219.911</v>
      </c>
      <c r="I799" s="200"/>
      <c r="J799" s="195"/>
      <c r="K799" s="195"/>
      <c r="L799" s="201"/>
      <c r="M799" s="202"/>
      <c r="N799" s="203"/>
      <c r="O799" s="203"/>
      <c r="P799" s="203"/>
      <c r="Q799" s="203"/>
      <c r="R799" s="203"/>
      <c r="S799" s="203"/>
      <c r="T799" s="204"/>
      <c r="AT799" s="205" t="s">
        <v>161</v>
      </c>
      <c r="AU799" s="205" t="s">
        <v>80</v>
      </c>
      <c r="AV799" s="11" t="s">
        <v>80</v>
      </c>
      <c r="AW799" s="11" t="s">
        <v>34</v>
      </c>
      <c r="AX799" s="11" t="s">
        <v>78</v>
      </c>
      <c r="AY799" s="205" t="s">
        <v>153</v>
      </c>
    </row>
    <row r="800" spans="2:51" s="11" customFormat="1" ht="13.5">
      <c r="B800" s="194"/>
      <c r="C800" s="195"/>
      <c r="D800" s="208" t="s">
        <v>161</v>
      </c>
      <c r="E800" s="195"/>
      <c r="F800" s="243" t="s">
        <v>1076</v>
      </c>
      <c r="G800" s="195"/>
      <c r="H800" s="244">
        <v>241.902</v>
      </c>
      <c r="I800" s="200"/>
      <c r="J800" s="195"/>
      <c r="K800" s="195"/>
      <c r="L800" s="201"/>
      <c r="M800" s="202"/>
      <c r="N800" s="203"/>
      <c r="O800" s="203"/>
      <c r="P800" s="203"/>
      <c r="Q800" s="203"/>
      <c r="R800" s="203"/>
      <c r="S800" s="203"/>
      <c r="T800" s="204"/>
      <c r="AT800" s="205" t="s">
        <v>161</v>
      </c>
      <c r="AU800" s="205" t="s">
        <v>80</v>
      </c>
      <c r="AV800" s="11" t="s">
        <v>80</v>
      </c>
      <c r="AW800" s="11" t="s">
        <v>4</v>
      </c>
      <c r="AX800" s="11" t="s">
        <v>78</v>
      </c>
      <c r="AY800" s="205" t="s">
        <v>153</v>
      </c>
    </row>
    <row r="801" spans="2:65" s="1" customFormat="1" ht="22.5" customHeight="1">
      <c r="B801" s="34"/>
      <c r="C801" s="182" t="s">
        <v>1077</v>
      </c>
      <c r="D801" s="182" t="s">
        <v>155</v>
      </c>
      <c r="E801" s="183" t="s">
        <v>1078</v>
      </c>
      <c r="F801" s="184" t="s">
        <v>1079</v>
      </c>
      <c r="G801" s="185" t="s">
        <v>224</v>
      </c>
      <c r="H801" s="186">
        <v>20.604</v>
      </c>
      <c r="I801" s="187"/>
      <c r="J801" s="188">
        <f>ROUND(I801*H801,2)</f>
        <v>0</v>
      </c>
      <c r="K801" s="184" t="s">
        <v>159</v>
      </c>
      <c r="L801" s="54"/>
      <c r="M801" s="189" t="s">
        <v>19</v>
      </c>
      <c r="N801" s="190" t="s">
        <v>42</v>
      </c>
      <c r="O801" s="35"/>
      <c r="P801" s="191">
        <f>O801*H801</f>
        <v>0</v>
      </c>
      <c r="Q801" s="191">
        <v>0.02503606</v>
      </c>
      <c r="R801" s="191">
        <f>Q801*H801</f>
        <v>0.51584298024</v>
      </c>
      <c r="S801" s="191">
        <v>0</v>
      </c>
      <c r="T801" s="192">
        <f>S801*H801</f>
        <v>0</v>
      </c>
      <c r="AR801" s="17" t="s">
        <v>230</v>
      </c>
      <c r="AT801" s="17" t="s">
        <v>155</v>
      </c>
      <c r="AU801" s="17" t="s">
        <v>80</v>
      </c>
      <c r="AY801" s="17" t="s">
        <v>153</v>
      </c>
      <c r="BE801" s="193">
        <f>IF(N801="základní",J801,0)</f>
        <v>0</v>
      </c>
      <c r="BF801" s="193">
        <f>IF(N801="snížená",J801,0)</f>
        <v>0</v>
      </c>
      <c r="BG801" s="193">
        <f>IF(N801="zákl. přenesená",J801,0)</f>
        <v>0</v>
      </c>
      <c r="BH801" s="193">
        <f>IF(N801="sníž. přenesená",J801,0)</f>
        <v>0</v>
      </c>
      <c r="BI801" s="193">
        <f>IF(N801="nulová",J801,0)</f>
        <v>0</v>
      </c>
      <c r="BJ801" s="17" t="s">
        <v>78</v>
      </c>
      <c r="BK801" s="193">
        <f>ROUND(I801*H801,2)</f>
        <v>0</v>
      </c>
      <c r="BL801" s="17" t="s">
        <v>230</v>
      </c>
      <c r="BM801" s="17" t="s">
        <v>1061</v>
      </c>
    </row>
    <row r="802" spans="2:51" s="11" customFormat="1" ht="13.5">
      <c r="B802" s="194"/>
      <c r="C802" s="195"/>
      <c r="D802" s="196" t="s">
        <v>161</v>
      </c>
      <c r="E802" s="197" t="s">
        <v>19</v>
      </c>
      <c r="F802" s="198" t="s">
        <v>1080</v>
      </c>
      <c r="G802" s="195"/>
      <c r="H802" s="199">
        <v>20.604</v>
      </c>
      <c r="I802" s="200"/>
      <c r="J802" s="195"/>
      <c r="K802" s="195"/>
      <c r="L802" s="201"/>
      <c r="M802" s="202"/>
      <c r="N802" s="203"/>
      <c r="O802" s="203"/>
      <c r="P802" s="203"/>
      <c r="Q802" s="203"/>
      <c r="R802" s="203"/>
      <c r="S802" s="203"/>
      <c r="T802" s="204"/>
      <c r="AT802" s="205" t="s">
        <v>161</v>
      </c>
      <c r="AU802" s="205" t="s">
        <v>80</v>
      </c>
      <c r="AV802" s="11" t="s">
        <v>80</v>
      </c>
      <c r="AW802" s="11" t="s">
        <v>34</v>
      </c>
      <c r="AX802" s="11" t="s">
        <v>71</v>
      </c>
      <c r="AY802" s="205" t="s">
        <v>153</v>
      </c>
    </row>
    <row r="803" spans="2:51" s="12" customFormat="1" ht="13.5">
      <c r="B803" s="206"/>
      <c r="C803" s="207"/>
      <c r="D803" s="208" t="s">
        <v>161</v>
      </c>
      <c r="E803" s="209" t="s">
        <v>19</v>
      </c>
      <c r="F803" s="210" t="s">
        <v>163</v>
      </c>
      <c r="G803" s="207"/>
      <c r="H803" s="211">
        <v>20.604</v>
      </c>
      <c r="I803" s="212"/>
      <c r="J803" s="207"/>
      <c r="K803" s="207"/>
      <c r="L803" s="213"/>
      <c r="M803" s="214"/>
      <c r="N803" s="215"/>
      <c r="O803" s="215"/>
      <c r="P803" s="215"/>
      <c r="Q803" s="215"/>
      <c r="R803" s="215"/>
      <c r="S803" s="215"/>
      <c r="T803" s="216"/>
      <c r="AT803" s="217" t="s">
        <v>161</v>
      </c>
      <c r="AU803" s="217" t="s">
        <v>80</v>
      </c>
      <c r="AV803" s="12" t="s">
        <v>160</v>
      </c>
      <c r="AW803" s="12" t="s">
        <v>34</v>
      </c>
      <c r="AX803" s="12" t="s">
        <v>78</v>
      </c>
      <c r="AY803" s="217" t="s">
        <v>153</v>
      </c>
    </row>
    <row r="804" spans="2:65" s="1" customFormat="1" ht="22.5" customHeight="1">
      <c r="B804" s="34"/>
      <c r="C804" s="182" t="s">
        <v>1081</v>
      </c>
      <c r="D804" s="182" t="s">
        <v>155</v>
      </c>
      <c r="E804" s="183" t="s">
        <v>1082</v>
      </c>
      <c r="F804" s="184" t="s">
        <v>1083</v>
      </c>
      <c r="G804" s="185" t="s">
        <v>224</v>
      </c>
      <c r="H804" s="186">
        <v>9.17</v>
      </c>
      <c r="I804" s="187"/>
      <c r="J804" s="188">
        <f>ROUND(I804*H804,2)</f>
        <v>0</v>
      </c>
      <c r="K804" s="184" t="s">
        <v>159</v>
      </c>
      <c r="L804" s="54"/>
      <c r="M804" s="189" t="s">
        <v>19</v>
      </c>
      <c r="N804" s="190" t="s">
        <v>42</v>
      </c>
      <c r="O804" s="35"/>
      <c r="P804" s="191">
        <f>O804*H804</f>
        <v>0</v>
      </c>
      <c r="Q804" s="191">
        <v>0.03001726</v>
      </c>
      <c r="R804" s="191">
        <f>Q804*H804</f>
        <v>0.2752582742</v>
      </c>
      <c r="S804" s="191">
        <v>0</v>
      </c>
      <c r="T804" s="192">
        <f>S804*H804</f>
        <v>0</v>
      </c>
      <c r="AR804" s="17" t="s">
        <v>230</v>
      </c>
      <c r="AT804" s="17" t="s">
        <v>155</v>
      </c>
      <c r="AU804" s="17" t="s">
        <v>80</v>
      </c>
      <c r="AY804" s="17" t="s">
        <v>153</v>
      </c>
      <c r="BE804" s="193">
        <f>IF(N804="základní",J804,0)</f>
        <v>0</v>
      </c>
      <c r="BF804" s="193">
        <f>IF(N804="snížená",J804,0)</f>
        <v>0</v>
      </c>
      <c r="BG804" s="193">
        <f>IF(N804="zákl. přenesená",J804,0)</f>
        <v>0</v>
      </c>
      <c r="BH804" s="193">
        <f>IF(N804="sníž. přenesená",J804,0)</f>
        <v>0</v>
      </c>
      <c r="BI804" s="193">
        <f>IF(N804="nulová",J804,0)</f>
        <v>0</v>
      </c>
      <c r="BJ804" s="17" t="s">
        <v>78</v>
      </c>
      <c r="BK804" s="193">
        <f>ROUND(I804*H804,2)</f>
        <v>0</v>
      </c>
      <c r="BL804" s="17" t="s">
        <v>230</v>
      </c>
      <c r="BM804" s="17" t="s">
        <v>1066</v>
      </c>
    </row>
    <row r="805" spans="2:51" s="11" customFormat="1" ht="13.5">
      <c r="B805" s="194"/>
      <c r="C805" s="195"/>
      <c r="D805" s="196" t="s">
        <v>161</v>
      </c>
      <c r="E805" s="197" t="s">
        <v>19</v>
      </c>
      <c r="F805" s="198" t="s">
        <v>1084</v>
      </c>
      <c r="G805" s="195"/>
      <c r="H805" s="199">
        <v>10.746</v>
      </c>
      <c r="I805" s="200"/>
      <c r="J805" s="195"/>
      <c r="K805" s="195"/>
      <c r="L805" s="201"/>
      <c r="M805" s="202"/>
      <c r="N805" s="203"/>
      <c r="O805" s="203"/>
      <c r="P805" s="203"/>
      <c r="Q805" s="203"/>
      <c r="R805" s="203"/>
      <c r="S805" s="203"/>
      <c r="T805" s="204"/>
      <c r="AT805" s="205" t="s">
        <v>161</v>
      </c>
      <c r="AU805" s="205" t="s">
        <v>80</v>
      </c>
      <c r="AV805" s="11" t="s">
        <v>80</v>
      </c>
      <c r="AW805" s="11" t="s">
        <v>34</v>
      </c>
      <c r="AX805" s="11" t="s">
        <v>71</v>
      </c>
      <c r="AY805" s="205" t="s">
        <v>153</v>
      </c>
    </row>
    <row r="806" spans="2:51" s="11" customFormat="1" ht="13.5">
      <c r="B806" s="194"/>
      <c r="C806" s="195"/>
      <c r="D806" s="196" t="s">
        <v>161</v>
      </c>
      <c r="E806" s="197" t="s">
        <v>19</v>
      </c>
      <c r="F806" s="198" t="s">
        <v>228</v>
      </c>
      <c r="G806" s="195"/>
      <c r="H806" s="199">
        <v>-1.576</v>
      </c>
      <c r="I806" s="200"/>
      <c r="J806" s="195"/>
      <c r="K806" s="195"/>
      <c r="L806" s="201"/>
      <c r="M806" s="202"/>
      <c r="N806" s="203"/>
      <c r="O806" s="203"/>
      <c r="P806" s="203"/>
      <c r="Q806" s="203"/>
      <c r="R806" s="203"/>
      <c r="S806" s="203"/>
      <c r="T806" s="204"/>
      <c r="AT806" s="205" t="s">
        <v>161</v>
      </c>
      <c r="AU806" s="205" t="s">
        <v>80</v>
      </c>
      <c r="AV806" s="11" t="s">
        <v>80</v>
      </c>
      <c r="AW806" s="11" t="s">
        <v>34</v>
      </c>
      <c r="AX806" s="11" t="s">
        <v>71</v>
      </c>
      <c r="AY806" s="205" t="s">
        <v>153</v>
      </c>
    </row>
    <row r="807" spans="2:51" s="12" customFormat="1" ht="13.5">
      <c r="B807" s="206"/>
      <c r="C807" s="207"/>
      <c r="D807" s="208" t="s">
        <v>161</v>
      </c>
      <c r="E807" s="209" t="s">
        <v>19</v>
      </c>
      <c r="F807" s="210" t="s">
        <v>163</v>
      </c>
      <c r="G807" s="207"/>
      <c r="H807" s="211">
        <v>9.17</v>
      </c>
      <c r="I807" s="212"/>
      <c r="J807" s="207"/>
      <c r="K807" s="207"/>
      <c r="L807" s="213"/>
      <c r="M807" s="214"/>
      <c r="N807" s="215"/>
      <c r="O807" s="215"/>
      <c r="P807" s="215"/>
      <c r="Q807" s="215"/>
      <c r="R807" s="215"/>
      <c r="S807" s="215"/>
      <c r="T807" s="216"/>
      <c r="AT807" s="217" t="s">
        <v>161</v>
      </c>
      <c r="AU807" s="217" t="s">
        <v>80</v>
      </c>
      <c r="AV807" s="12" t="s">
        <v>160</v>
      </c>
      <c r="AW807" s="12" t="s">
        <v>34</v>
      </c>
      <c r="AX807" s="12" t="s">
        <v>78</v>
      </c>
      <c r="AY807" s="217" t="s">
        <v>153</v>
      </c>
    </row>
    <row r="808" spans="2:65" s="1" customFormat="1" ht="22.5" customHeight="1">
      <c r="B808" s="34"/>
      <c r="C808" s="182" t="s">
        <v>1085</v>
      </c>
      <c r="D808" s="182" t="s">
        <v>155</v>
      </c>
      <c r="E808" s="183" t="s">
        <v>1086</v>
      </c>
      <c r="F808" s="184" t="s">
        <v>1087</v>
      </c>
      <c r="G808" s="185" t="s">
        <v>224</v>
      </c>
      <c r="H808" s="186">
        <v>63.15</v>
      </c>
      <c r="I808" s="187"/>
      <c r="J808" s="188">
        <f>ROUND(I808*H808,2)</f>
        <v>0</v>
      </c>
      <c r="K808" s="184" t="s">
        <v>159</v>
      </c>
      <c r="L808" s="54"/>
      <c r="M808" s="189" t="s">
        <v>19</v>
      </c>
      <c r="N808" s="190" t="s">
        <v>42</v>
      </c>
      <c r="O808" s="35"/>
      <c r="P808" s="191">
        <f>O808*H808</f>
        <v>0</v>
      </c>
      <c r="Q808" s="191">
        <v>0.02566606</v>
      </c>
      <c r="R808" s="191">
        <f>Q808*H808</f>
        <v>1.620811689</v>
      </c>
      <c r="S808" s="191">
        <v>0</v>
      </c>
      <c r="T808" s="192">
        <f>S808*H808</f>
        <v>0</v>
      </c>
      <c r="AR808" s="17" t="s">
        <v>230</v>
      </c>
      <c r="AT808" s="17" t="s">
        <v>155</v>
      </c>
      <c r="AU808" s="17" t="s">
        <v>80</v>
      </c>
      <c r="AY808" s="17" t="s">
        <v>153</v>
      </c>
      <c r="BE808" s="193">
        <f>IF(N808="základní",J808,0)</f>
        <v>0</v>
      </c>
      <c r="BF808" s="193">
        <f>IF(N808="snížená",J808,0)</f>
        <v>0</v>
      </c>
      <c r="BG808" s="193">
        <f>IF(N808="zákl. přenesená",J808,0)</f>
        <v>0</v>
      </c>
      <c r="BH808" s="193">
        <f>IF(N808="sníž. přenesená",J808,0)</f>
        <v>0</v>
      </c>
      <c r="BI808" s="193">
        <f>IF(N808="nulová",J808,0)</f>
        <v>0</v>
      </c>
      <c r="BJ808" s="17" t="s">
        <v>78</v>
      </c>
      <c r="BK808" s="193">
        <f>ROUND(I808*H808,2)</f>
        <v>0</v>
      </c>
      <c r="BL808" s="17" t="s">
        <v>230</v>
      </c>
      <c r="BM808" s="17" t="s">
        <v>1070</v>
      </c>
    </row>
    <row r="809" spans="2:51" s="13" customFormat="1" ht="13.5">
      <c r="B809" s="218"/>
      <c r="C809" s="219"/>
      <c r="D809" s="196" t="s">
        <v>161</v>
      </c>
      <c r="E809" s="220" t="s">
        <v>19</v>
      </c>
      <c r="F809" s="221" t="s">
        <v>220</v>
      </c>
      <c r="G809" s="219"/>
      <c r="H809" s="222" t="s">
        <v>19</v>
      </c>
      <c r="I809" s="223"/>
      <c r="J809" s="219"/>
      <c r="K809" s="219"/>
      <c r="L809" s="224"/>
      <c r="M809" s="225"/>
      <c r="N809" s="226"/>
      <c r="O809" s="226"/>
      <c r="P809" s="226"/>
      <c r="Q809" s="226"/>
      <c r="R809" s="226"/>
      <c r="S809" s="226"/>
      <c r="T809" s="227"/>
      <c r="AT809" s="228" t="s">
        <v>161</v>
      </c>
      <c r="AU809" s="228" t="s">
        <v>80</v>
      </c>
      <c r="AV809" s="13" t="s">
        <v>78</v>
      </c>
      <c r="AW809" s="13" t="s">
        <v>34</v>
      </c>
      <c r="AX809" s="13" t="s">
        <v>71</v>
      </c>
      <c r="AY809" s="228" t="s">
        <v>153</v>
      </c>
    </row>
    <row r="810" spans="2:51" s="11" customFormat="1" ht="13.5">
      <c r="B810" s="194"/>
      <c r="C810" s="195"/>
      <c r="D810" s="196" t="s">
        <v>161</v>
      </c>
      <c r="E810" s="197" t="s">
        <v>19</v>
      </c>
      <c r="F810" s="198" t="s">
        <v>1088</v>
      </c>
      <c r="G810" s="195"/>
      <c r="H810" s="199">
        <v>21.735</v>
      </c>
      <c r="I810" s="200"/>
      <c r="J810" s="195"/>
      <c r="K810" s="195"/>
      <c r="L810" s="201"/>
      <c r="M810" s="202"/>
      <c r="N810" s="203"/>
      <c r="O810" s="203"/>
      <c r="P810" s="203"/>
      <c r="Q810" s="203"/>
      <c r="R810" s="203"/>
      <c r="S810" s="203"/>
      <c r="T810" s="204"/>
      <c r="AT810" s="205" t="s">
        <v>161</v>
      </c>
      <c r="AU810" s="205" t="s">
        <v>80</v>
      </c>
      <c r="AV810" s="11" t="s">
        <v>80</v>
      </c>
      <c r="AW810" s="11" t="s">
        <v>34</v>
      </c>
      <c r="AX810" s="11" t="s">
        <v>71</v>
      </c>
      <c r="AY810" s="205" t="s">
        <v>153</v>
      </c>
    </row>
    <row r="811" spans="2:51" s="11" customFormat="1" ht="13.5">
      <c r="B811" s="194"/>
      <c r="C811" s="195"/>
      <c r="D811" s="196" t="s">
        <v>161</v>
      </c>
      <c r="E811" s="197" t="s">
        <v>19</v>
      </c>
      <c r="F811" s="198" t="s">
        <v>239</v>
      </c>
      <c r="G811" s="195"/>
      <c r="H811" s="199">
        <v>-2.758</v>
      </c>
      <c r="I811" s="200"/>
      <c r="J811" s="195"/>
      <c r="K811" s="195"/>
      <c r="L811" s="201"/>
      <c r="M811" s="202"/>
      <c r="N811" s="203"/>
      <c r="O811" s="203"/>
      <c r="P811" s="203"/>
      <c r="Q811" s="203"/>
      <c r="R811" s="203"/>
      <c r="S811" s="203"/>
      <c r="T811" s="204"/>
      <c r="AT811" s="205" t="s">
        <v>161</v>
      </c>
      <c r="AU811" s="205" t="s">
        <v>80</v>
      </c>
      <c r="AV811" s="11" t="s">
        <v>80</v>
      </c>
      <c r="AW811" s="11" t="s">
        <v>34</v>
      </c>
      <c r="AX811" s="11" t="s">
        <v>71</v>
      </c>
      <c r="AY811" s="205" t="s">
        <v>153</v>
      </c>
    </row>
    <row r="812" spans="2:51" s="13" customFormat="1" ht="13.5">
      <c r="B812" s="218"/>
      <c r="C812" s="219"/>
      <c r="D812" s="196" t="s">
        <v>161</v>
      </c>
      <c r="E812" s="220" t="s">
        <v>19</v>
      </c>
      <c r="F812" s="221" t="s">
        <v>236</v>
      </c>
      <c r="G812" s="219"/>
      <c r="H812" s="222" t="s">
        <v>19</v>
      </c>
      <c r="I812" s="223"/>
      <c r="J812" s="219"/>
      <c r="K812" s="219"/>
      <c r="L812" s="224"/>
      <c r="M812" s="225"/>
      <c r="N812" s="226"/>
      <c r="O812" s="226"/>
      <c r="P812" s="226"/>
      <c r="Q812" s="226"/>
      <c r="R812" s="226"/>
      <c r="S812" s="226"/>
      <c r="T812" s="227"/>
      <c r="AT812" s="228" t="s">
        <v>161</v>
      </c>
      <c r="AU812" s="228" t="s">
        <v>80</v>
      </c>
      <c r="AV812" s="13" t="s">
        <v>78</v>
      </c>
      <c r="AW812" s="13" t="s">
        <v>34</v>
      </c>
      <c r="AX812" s="13" t="s">
        <v>71</v>
      </c>
      <c r="AY812" s="228" t="s">
        <v>153</v>
      </c>
    </row>
    <row r="813" spans="2:51" s="11" customFormat="1" ht="13.5">
      <c r="B813" s="194"/>
      <c r="C813" s="195"/>
      <c r="D813" s="196" t="s">
        <v>161</v>
      </c>
      <c r="E813" s="197" t="s">
        <v>19</v>
      </c>
      <c r="F813" s="198" t="s">
        <v>1089</v>
      </c>
      <c r="G813" s="195"/>
      <c r="H813" s="199">
        <v>10.78</v>
      </c>
      <c r="I813" s="200"/>
      <c r="J813" s="195"/>
      <c r="K813" s="195"/>
      <c r="L813" s="201"/>
      <c r="M813" s="202"/>
      <c r="N813" s="203"/>
      <c r="O813" s="203"/>
      <c r="P813" s="203"/>
      <c r="Q813" s="203"/>
      <c r="R813" s="203"/>
      <c r="S813" s="203"/>
      <c r="T813" s="204"/>
      <c r="AT813" s="205" t="s">
        <v>161</v>
      </c>
      <c r="AU813" s="205" t="s">
        <v>80</v>
      </c>
      <c r="AV813" s="11" t="s">
        <v>80</v>
      </c>
      <c r="AW813" s="11" t="s">
        <v>34</v>
      </c>
      <c r="AX813" s="11" t="s">
        <v>71</v>
      </c>
      <c r="AY813" s="205" t="s">
        <v>153</v>
      </c>
    </row>
    <row r="814" spans="2:51" s="11" customFormat="1" ht="13.5">
      <c r="B814" s="194"/>
      <c r="C814" s="195"/>
      <c r="D814" s="196" t="s">
        <v>161</v>
      </c>
      <c r="E814" s="197" t="s">
        <v>19</v>
      </c>
      <c r="F814" s="198" t="s">
        <v>235</v>
      </c>
      <c r="G814" s="195"/>
      <c r="H814" s="199">
        <v>-1.379</v>
      </c>
      <c r="I814" s="200"/>
      <c r="J814" s="195"/>
      <c r="K814" s="195"/>
      <c r="L814" s="201"/>
      <c r="M814" s="202"/>
      <c r="N814" s="203"/>
      <c r="O814" s="203"/>
      <c r="P814" s="203"/>
      <c r="Q814" s="203"/>
      <c r="R814" s="203"/>
      <c r="S814" s="203"/>
      <c r="T814" s="204"/>
      <c r="AT814" s="205" t="s">
        <v>161</v>
      </c>
      <c r="AU814" s="205" t="s">
        <v>80</v>
      </c>
      <c r="AV814" s="11" t="s">
        <v>80</v>
      </c>
      <c r="AW814" s="11" t="s">
        <v>34</v>
      </c>
      <c r="AX814" s="11" t="s">
        <v>71</v>
      </c>
      <c r="AY814" s="205" t="s">
        <v>153</v>
      </c>
    </row>
    <row r="815" spans="2:51" s="13" customFormat="1" ht="13.5">
      <c r="B815" s="218"/>
      <c r="C815" s="219"/>
      <c r="D815" s="196" t="s">
        <v>161</v>
      </c>
      <c r="E815" s="220" t="s">
        <v>19</v>
      </c>
      <c r="F815" s="221" t="s">
        <v>240</v>
      </c>
      <c r="G815" s="219"/>
      <c r="H815" s="222" t="s">
        <v>19</v>
      </c>
      <c r="I815" s="223"/>
      <c r="J815" s="219"/>
      <c r="K815" s="219"/>
      <c r="L815" s="224"/>
      <c r="M815" s="225"/>
      <c r="N815" s="226"/>
      <c r="O815" s="226"/>
      <c r="P815" s="226"/>
      <c r="Q815" s="226"/>
      <c r="R815" s="226"/>
      <c r="S815" s="226"/>
      <c r="T815" s="227"/>
      <c r="AT815" s="228" t="s">
        <v>161</v>
      </c>
      <c r="AU815" s="228" t="s">
        <v>80</v>
      </c>
      <c r="AV815" s="13" t="s">
        <v>78</v>
      </c>
      <c r="AW815" s="13" t="s">
        <v>34</v>
      </c>
      <c r="AX815" s="13" t="s">
        <v>71</v>
      </c>
      <c r="AY815" s="228" t="s">
        <v>153</v>
      </c>
    </row>
    <row r="816" spans="2:51" s="11" customFormat="1" ht="13.5">
      <c r="B816" s="194"/>
      <c r="C816" s="195"/>
      <c r="D816" s="196" t="s">
        <v>161</v>
      </c>
      <c r="E816" s="197" t="s">
        <v>19</v>
      </c>
      <c r="F816" s="198" t="s">
        <v>1090</v>
      </c>
      <c r="G816" s="195"/>
      <c r="H816" s="199">
        <v>37.53</v>
      </c>
      <c r="I816" s="200"/>
      <c r="J816" s="195"/>
      <c r="K816" s="195"/>
      <c r="L816" s="201"/>
      <c r="M816" s="202"/>
      <c r="N816" s="203"/>
      <c r="O816" s="203"/>
      <c r="P816" s="203"/>
      <c r="Q816" s="203"/>
      <c r="R816" s="203"/>
      <c r="S816" s="203"/>
      <c r="T816" s="204"/>
      <c r="AT816" s="205" t="s">
        <v>161</v>
      </c>
      <c r="AU816" s="205" t="s">
        <v>80</v>
      </c>
      <c r="AV816" s="11" t="s">
        <v>80</v>
      </c>
      <c r="AW816" s="11" t="s">
        <v>34</v>
      </c>
      <c r="AX816" s="11" t="s">
        <v>71</v>
      </c>
      <c r="AY816" s="205" t="s">
        <v>153</v>
      </c>
    </row>
    <row r="817" spans="2:51" s="11" customFormat="1" ht="13.5">
      <c r="B817" s="194"/>
      <c r="C817" s="195"/>
      <c r="D817" s="196" t="s">
        <v>161</v>
      </c>
      <c r="E817" s="197" t="s">
        <v>19</v>
      </c>
      <c r="F817" s="198" t="s">
        <v>239</v>
      </c>
      <c r="G817" s="195"/>
      <c r="H817" s="199">
        <v>-2.758</v>
      </c>
      <c r="I817" s="200"/>
      <c r="J817" s="195"/>
      <c r="K817" s="195"/>
      <c r="L817" s="201"/>
      <c r="M817" s="202"/>
      <c r="N817" s="203"/>
      <c r="O817" s="203"/>
      <c r="P817" s="203"/>
      <c r="Q817" s="203"/>
      <c r="R817" s="203"/>
      <c r="S817" s="203"/>
      <c r="T817" s="204"/>
      <c r="AT817" s="205" t="s">
        <v>161</v>
      </c>
      <c r="AU817" s="205" t="s">
        <v>80</v>
      </c>
      <c r="AV817" s="11" t="s">
        <v>80</v>
      </c>
      <c r="AW817" s="11" t="s">
        <v>34</v>
      </c>
      <c r="AX817" s="11" t="s">
        <v>71</v>
      </c>
      <c r="AY817" s="205" t="s">
        <v>153</v>
      </c>
    </row>
    <row r="818" spans="2:51" s="12" customFormat="1" ht="13.5">
      <c r="B818" s="206"/>
      <c r="C818" s="207"/>
      <c r="D818" s="208" t="s">
        <v>161</v>
      </c>
      <c r="E818" s="209" t="s">
        <v>19</v>
      </c>
      <c r="F818" s="210" t="s">
        <v>163</v>
      </c>
      <c r="G818" s="207"/>
      <c r="H818" s="211">
        <v>63.15</v>
      </c>
      <c r="I818" s="212"/>
      <c r="J818" s="207"/>
      <c r="K818" s="207"/>
      <c r="L818" s="213"/>
      <c r="M818" s="214"/>
      <c r="N818" s="215"/>
      <c r="O818" s="215"/>
      <c r="P818" s="215"/>
      <c r="Q818" s="215"/>
      <c r="R818" s="215"/>
      <c r="S818" s="215"/>
      <c r="T818" s="216"/>
      <c r="AT818" s="217" t="s">
        <v>161</v>
      </c>
      <c r="AU818" s="217" t="s">
        <v>80</v>
      </c>
      <c r="AV818" s="12" t="s">
        <v>160</v>
      </c>
      <c r="AW818" s="12" t="s">
        <v>34</v>
      </c>
      <c r="AX818" s="12" t="s">
        <v>78</v>
      </c>
      <c r="AY818" s="217" t="s">
        <v>153</v>
      </c>
    </row>
    <row r="819" spans="2:65" s="1" customFormat="1" ht="22.5" customHeight="1">
      <c r="B819" s="34"/>
      <c r="C819" s="182" t="s">
        <v>1091</v>
      </c>
      <c r="D819" s="182" t="s">
        <v>155</v>
      </c>
      <c r="E819" s="183" t="s">
        <v>1092</v>
      </c>
      <c r="F819" s="184" t="s">
        <v>1093</v>
      </c>
      <c r="G819" s="185" t="s">
        <v>224</v>
      </c>
      <c r="H819" s="186">
        <v>2.97</v>
      </c>
      <c r="I819" s="187"/>
      <c r="J819" s="188">
        <f>ROUND(I819*H819,2)</f>
        <v>0</v>
      </c>
      <c r="K819" s="184" t="s">
        <v>159</v>
      </c>
      <c r="L819" s="54"/>
      <c r="M819" s="189" t="s">
        <v>19</v>
      </c>
      <c r="N819" s="190" t="s">
        <v>42</v>
      </c>
      <c r="O819" s="35"/>
      <c r="P819" s="191">
        <f>O819*H819</f>
        <v>0</v>
      </c>
      <c r="Q819" s="191">
        <v>0.04727622</v>
      </c>
      <c r="R819" s="191">
        <f>Q819*H819</f>
        <v>0.1404103734</v>
      </c>
      <c r="S819" s="191">
        <v>0</v>
      </c>
      <c r="T819" s="192">
        <f>S819*H819</f>
        <v>0</v>
      </c>
      <c r="AR819" s="17" t="s">
        <v>230</v>
      </c>
      <c r="AT819" s="17" t="s">
        <v>155</v>
      </c>
      <c r="AU819" s="17" t="s">
        <v>80</v>
      </c>
      <c r="AY819" s="17" t="s">
        <v>153</v>
      </c>
      <c r="BE819" s="193">
        <f>IF(N819="základní",J819,0)</f>
        <v>0</v>
      </c>
      <c r="BF819" s="193">
        <f>IF(N819="snížená",J819,0)</f>
        <v>0</v>
      </c>
      <c r="BG819" s="193">
        <f>IF(N819="zákl. přenesená",J819,0)</f>
        <v>0</v>
      </c>
      <c r="BH819" s="193">
        <f>IF(N819="sníž. přenesená",J819,0)</f>
        <v>0</v>
      </c>
      <c r="BI819" s="193">
        <f>IF(N819="nulová",J819,0)</f>
        <v>0</v>
      </c>
      <c r="BJ819" s="17" t="s">
        <v>78</v>
      </c>
      <c r="BK819" s="193">
        <f>ROUND(I819*H819,2)</f>
        <v>0</v>
      </c>
      <c r="BL819" s="17" t="s">
        <v>230</v>
      </c>
      <c r="BM819" s="17" t="s">
        <v>1077</v>
      </c>
    </row>
    <row r="820" spans="2:51" s="13" customFormat="1" ht="13.5">
      <c r="B820" s="218"/>
      <c r="C820" s="219"/>
      <c r="D820" s="196" t="s">
        <v>161</v>
      </c>
      <c r="E820" s="220" t="s">
        <v>19</v>
      </c>
      <c r="F820" s="221" t="s">
        <v>220</v>
      </c>
      <c r="G820" s="219"/>
      <c r="H820" s="222" t="s">
        <v>19</v>
      </c>
      <c r="I820" s="223"/>
      <c r="J820" s="219"/>
      <c r="K820" s="219"/>
      <c r="L820" s="224"/>
      <c r="M820" s="225"/>
      <c r="N820" s="226"/>
      <c r="O820" s="226"/>
      <c r="P820" s="226"/>
      <c r="Q820" s="226"/>
      <c r="R820" s="226"/>
      <c r="S820" s="226"/>
      <c r="T820" s="227"/>
      <c r="AT820" s="228" t="s">
        <v>161</v>
      </c>
      <c r="AU820" s="228" t="s">
        <v>80</v>
      </c>
      <c r="AV820" s="13" t="s">
        <v>78</v>
      </c>
      <c r="AW820" s="13" t="s">
        <v>34</v>
      </c>
      <c r="AX820" s="13" t="s">
        <v>71</v>
      </c>
      <c r="AY820" s="228" t="s">
        <v>153</v>
      </c>
    </row>
    <row r="821" spans="2:51" s="11" customFormat="1" ht="13.5">
      <c r="B821" s="194"/>
      <c r="C821" s="195"/>
      <c r="D821" s="196" t="s">
        <v>161</v>
      </c>
      <c r="E821" s="197" t="s">
        <v>19</v>
      </c>
      <c r="F821" s="198" t="s">
        <v>1094</v>
      </c>
      <c r="G821" s="195"/>
      <c r="H821" s="199">
        <v>2.97</v>
      </c>
      <c r="I821" s="200"/>
      <c r="J821" s="195"/>
      <c r="K821" s="195"/>
      <c r="L821" s="201"/>
      <c r="M821" s="202"/>
      <c r="N821" s="203"/>
      <c r="O821" s="203"/>
      <c r="P821" s="203"/>
      <c r="Q821" s="203"/>
      <c r="R821" s="203"/>
      <c r="S821" s="203"/>
      <c r="T821" s="204"/>
      <c r="AT821" s="205" t="s">
        <v>161</v>
      </c>
      <c r="AU821" s="205" t="s">
        <v>80</v>
      </c>
      <c r="AV821" s="11" t="s">
        <v>80</v>
      </c>
      <c r="AW821" s="11" t="s">
        <v>34</v>
      </c>
      <c r="AX821" s="11" t="s">
        <v>71</v>
      </c>
      <c r="AY821" s="205" t="s">
        <v>153</v>
      </c>
    </row>
    <row r="822" spans="2:51" s="12" customFormat="1" ht="13.5">
      <c r="B822" s="206"/>
      <c r="C822" s="207"/>
      <c r="D822" s="208" t="s">
        <v>161</v>
      </c>
      <c r="E822" s="209" t="s">
        <v>19</v>
      </c>
      <c r="F822" s="210" t="s">
        <v>163</v>
      </c>
      <c r="G822" s="207"/>
      <c r="H822" s="211">
        <v>2.97</v>
      </c>
      <c r="I822" s="212"/>
      <c r="J822" s="207"/>
      <c r="K822" s="207"/>
      <c r="L822" s="213"/>
      <c r="M822" s="214"/>
      <c r="N822" s="215"/>
      <c r="O822" s="215"/>
      <c r="P822" s="215"/>
      <c r="Q822" s="215"/>
      <c r="R822" s="215"/>
      <c r="S822" s="215"/>
      <c r="T822" s="216"/>
      <c r="AT822" s="217" t="s">
        <v>161</v>
      </c>
      <c r="AU822" s="217" t="s">
        <v>80</v>
      </c>
      <c r="AV822" s="12" t="s">
        <v>160</v>
      </c>
      <c r="AW822" s="12" t="s">
        <v>34</v>
      </c>
      <c r="AX822" s="12" t="s">
        <v>78</v>
      </c>
      <c r="AY822" s="217" t="s">
        <v>153</v>
      </c>
    </row>
    <row r="823" spans="2:65" s="1" customFormat="1" ht="31.5" customHeight="1">
      <c r="B823" s="34"/>
      <c r="C823" s="182" t="s">
        <v>1095</v>
      </c>
      <c r="D823" s="182" t="s">
        <v>155</v>
      </c>
      <c r="E823" s="183" t="s">
        <v>1096</v>
      </c>
      <c r="F823" s="184" t="s">
        <v>1097</v>
      </c>
      <c r="G823" s="185" t="s">
        <v>224</v>
      </c>
      <c r="H823" s="186">
        <v>138.5</v>
      </c>
      <c r="I823" s="187"/>
      <c r="J823" s="188">
        <f>ROUND(I823*H823,2)</f>
        <v>0</v>
      </c>
      <c r="K823" s="184" t="s">
        <v>159</v>
      </c>
      <c r="L823" s="54"/>
      <c r="M823" s="189" t="s">
        <v>19</v>
      </c>
      <c r="N823" s="190" t="s">
        <v>42</v>
      </c>
      <c r="O823" s="35"/>
      <c r="P823" s="191">
        <f>O823*H823</f>
        <v>0</v>
      </c>
      <c r="Q823" s="191">
        <v>0.025721</v>
      </c>
      <c r="R823" s="191">
        <f>Q823*H823</f>
        <v>3.5623585</v>
      </c>
      <c r="S823" s="191">
        <v>0</v>
      </c>
      <c r="T823" s="192">
        <f>S823*H823</f>
        <v>0</v>
      </c>
      <c r="AR823" s="17" t="s">
        <v>230</v>
      </c>
      <c r="AT823" s="17" t="s">
        <v>155</v>
      </c>
      <c r="AU823" s="17" t="s">
        <v>80</v>
      </c>
      <c r="AY823" s="17" t="s">
        <v>153</v>
      </c>
      <c r="BE823" s="193">
        <f>IF(N823="základní",J823,0)</f>
        <v>0</v>
      </c>
      <c r="BF823" s="193">
        <f>IF(N823="snížená",J823,0)</f>
        <v>0</v>
      </c>
      <c r="BG823" s="193">
        <f>IF(N823="zákl. přenesená",J823,0)</f>
        <v>0</v>
      </c>
      <c r="BH823" s="193">
        <f>IF(N823="sníž. přenesená",J823,0)</f>
        <v>0</v>
      </c>
      <c r="BI823" s="193">
        <f>IF(N823="nulová",J823,0)</f>
        <v>0</v>
      </c>
      <c r="BJ823" s="17" t="s">
        <v>78</v>
      </c>
      <c r="BK823" s="193">
        <f>ROUND(I823*H823,2)</f>
        <v>0</v>
      </c>
      <c r="BL823" s="17" t="s">
        <v>230</v>
      </c>
      <c r="BM823" s="17" t="s">
        <v>1081</v>
      </c>
    </row>
    <row r="824" spans="2:51" s="11" customFormat="1" ht="13.5">
      <c r="B824" s="194"/>
      <c r="C824" s="195"/>
      <c r="D824" s="196" t="s">
        <v>161</v>
      </c>
      <c r="E824" s="197" t="s">
        <v>19</v>
      </c>
      <c r="F824" s="198" t="s">
        <v>1098</v>
      </c>
      <c r="G824" s="195"/>
      <c r="H824" s="199">
        <v>66.3</v>
      </c>
      <c r="I824" s="200"/>
      <c r="J824" s="195"/>
      <c r="K824" s="195"/>
      <c r="L824" s="201"/>
      <c r="M824" s="202"/>
      <c r="N824" s="203"/>
      <c r="O824" s="203"/>
      <c r="P824" s="203"/>
      <c r="Q824" s="203"/>
      <c r="R824" s="203"/>
      <c r="S824" s="203"/>
      <c r="T824" s="204"/>
      <c r="AT824" s="205" t="s">
        <v>161</v>
      </c>
      <c r="AU824" s="205" t="s">
        <v>80</v>
      </c>
      <c r="AV824" s="11" t="s">
        <v>80</v>
      </c>
      <c r="AW824" s="11" t="s">
        <v>34</v>
      </c>
      <c r="AX824" s="11" t="s">
        <v>71</v>
      </c>
      <c r="AY824" s="205" t="s">
        <v>153</v>
      </c>
    </row>
    <row r="825" spans="2:51" s="13" customFormat="1" ht="13.5">
      <c r="B825" s="218"/>
      <c r="C825" s="219"/>
      <c r="D825" s="196" t="s">
        <v>161</v>
      </c>
      <c r="E825" s="220" t="s">
        <v>19</v>
      </c>
      <c r="F825" s="221" t="s">
        <v>236</v>
      </c>
      <c r="G825" s="219"/>
      <c r="H825" s="222" t="s">
        <v>19</v>
      </c>
      <c r="I825" s="223"/>
      <c r="J825" s="219"/>
      <c r="K825" s="219"/>
      <c r="L825" s="224"/>
      <c r="M825" s="225"/>
      <c r="N825" s="226"/>
      <c r="O825" s="226"/>
      <c r="P825" s="226"/>
      <c r="Q825" s="226"/>
      <c r="R825" s="226"/>
      <c r="S825" s="226"/>
      <c r="T825" s="227"/>
      <c r="AT825" s="228" t="s">
        <v>161</v>
      </c>
      <c r="AU825" s="228" t="s">
        <v>80</v>
      </c>
      <c r="AV825" s="13" t="s">
        <v>78</v>
      </c>
      <c r="AW825" s="13" t="s">
        <v>34</v>
      </c>
      <c r="AX825" s="13" t="s">
        <v>71</v>
      </c>
      <c r="AY825" s="228" t="s">
        <v>153</v>
      </c>
    </row>
    <row r="826" spans="2:51" s="11" customFormat="1" ht="13.5">
      <c r="B826" s="194"/>
      <c r="C826" s="195"/>
      <c r="D826" s="196" t="s">
        <v>161</v>
      </c>
      <c r="E826" s="197" t="s">
        <v>19</v>
      </c>
      <c r="F826" s="198" t="s">
        <v>1015</v>
      </c>
      <c r="G826" s="195"/>
      <c r="H826" s="199">
        <v>72.2</v>
      </c>
      <c r="I826" s="200"/>
      <c r="J826" s="195"/>
      <c r="K826" s="195"/>
      <c r="L826" s="201"/>
      <c r="M826" s="202"/>
      <c r="N826" s="203"/>
      <c r="O826" s="203"/>
      <c r="P826" s="203"/>
      <c r="Q826" s="203"/>
      <c r="R826" s="203"/>
      <c r="S826" s="203"/>
      <c r="T826" s="204"/>
      <c r="AT826" s="205" t="s">
        <v>161</v>
      </c>
      <c r="AU826" s="205" t="s">
        <v>80</v>
      </c>
      <c r="AV826" s="11" t="s">
        <v>80</v>
      </c>
      <c r="AW826" s="11" t="s">
        <v>34</v>
      </c>
      <c r="AX826" s="11" t="s">
        <v>71</v>
      </c>
      <c r="AY826" s="205" t="s">
        <v>153</v>
      </c>
    </row>
    <row r="827" spans="2:51" s="12" customFormat="1" ht="13.5">
      <c r="B827" s="206"/>
      <c r="C827" s="207"/>
      <c r="D827" s="208" t="s">
        <v>161</v>
      </c>
      <c r="E827" s="209" t="s">
        <v>19</v>
      </c>
      <c r="F827" s="210" t="s">
        <v>163</v>
      </c>
      <c r="G827" s="207"/>
      <c r="H827" s="211">
        <v>138.5</v>
      </c>
      <c r="I827" s="212"/>
      <c r="J827" s="207"/>
      <c r="K827" s="207"/>
      <c r="L827" s="213"/>
      <c r="M827" s="214"/>
      <c r="N827" s="215"/>
      <c r="O827" s="215"/>
      <c r="P827" s="215"/>
      <c r="Q827" s="215"/>
      <c r="R827" s="215"/>
      <c r="S827" s="215"/>
      <c r="T827" s="216"/>
      <c r="AT827" s="217" t="s">
        <v>161</v>
      </c>
      <c r="AU827" s="217" t="s">
        <v>80</v>
      </c>
      <c r="AV827" s="12" t="s">
        <v>160</v>
      </c>
      <c r="AW827" s="12" t="s">
        <v>34</v>
      </c>
      <c r="AX827" s="12" t="s">
        <v>78</v>
      </c>
      <c r="AY827" s="217" t="s">
        <v>153</v>
      </c>
    </row>
    <row r="828" spans="2:65" s="1" customFormat="1" ht="31.5" customHeight="1">
      <c r="B828" s="34"/>
      <c r="C828" s="182" t="s">
        <v>1099</v>
      </c>
      <c r="D828" s="182" t="s">
        <v>155</v>
      </c>
      <c r="E828" s="183" t="s">
        <v>1100</v>
      </c>
      <c r="F828" s="184" t="s">
        <v>1101</v>
      </c>
      <c r="G828" s="185" t="s">
        <v>224</v>
      </c>
      <c r="H828" s="186">
        <v>8.6</v>
      </c>
      <c r="I828" s="187"/>
      <c r="J828" s="188">
        <f>ROUND(I828*H828,2)</f>
        <v>0</v>
      </c>
      <c r="K828" s="184" t="s">
        <v>159</v>
      </c>
      <c r="L828" s="54"/>
      <c r="M828" s="189" t="s">
        <v>19</v>
      </c>
      <c r="N828" s="190" t="s">
        <v>42</v>
      </c>
      <c r="O828" s="35"/>
      <c r="P828" s="191">
        <f>O828*H828</f>
        <v>0</v>
      </c>
      <c r="Q828" s="191">
        <v>0.025721</v>
      </c>
      <c r="R828" s="191">
        <f>Q828*H828</f>
        <v>0.2212006</v>
      </c>
      <c r="S828" s="191">
        <v>0</v>
      </c>
      <c r="T828" s="192">
        <f>S828*H828</f>
        <v>0</v>
      </c>
      <c r="AR828" s="17" t="s">
        <v>230</v>
      </c>
      <c r="AT828" s="17" t="s">
        <v>155</v>
      </c>
      <c r="AU828" s="17" t="s">
        <v>80</v>
      </c>
      <c r="AY828" s="17" t="s">
        <v>153</v>
      </c>
      <c r="BE828" s="193">
        <f>IF(N828="základní",J828,0)</f>
        <v>0</v>
      </c>
      <c r="BF828" s="193">
        <f>IF(N828="snížená",J828,0)</f>
        <v>0</v>
      </c>
      <c r="BG828" s="193">
        <f>IF(N828="zákl. přenesená",J828,0)</f>
        <v>0</v>
      </c>
      <c r="BH828" s="193">
        <f>IF(N828="sníž. přenesená",J828,0)</f>
        <v>0</v>
      </c>
      <c r="BI828" s="193">
        <f>IF(N828="nulová",J828,0)</f>
        <v>0</v>
      </c>
      <c r="BJ828" s="17" t="s">
        <v>78</v>
      </c>
      <c r="BK828" s="193">
        <f>ROUND(I828*H828,2)</f>
        <v>0</v>
      </c>
      <c r="BL828" s="17" t="s">
        <v>230</v>
      </c>
      <c r="BM828" s="17" t="s">
        <v>1085</v>
      </c>
    </row>
    <row r="829" spans="2:51" s="11" customFormat="1" ht="13.5">
      <c r="B829" s="194"/>
      <c r="C829" s="195"/>
      <c r="D829" s="196" t="s">
        <v>161</v>
      </c>
      <c r="E829" s="197" t="s">
        <v>19</v>
      </c>
      <c r="F829" s="198" t="s">
        <v>1102</v>
      </c>
      <c r="G829" s="195"/>
      <c r="H829" s="199">
        <v>8.6</v>
      </c>
      <c r="I829" s="200"/>
      <c r="J829" s="195"/>
      <c r="K829" s="195"/>
      <c r="L829" s="201"/>
      <c r="M829" s="202"/>
      <c r="N829" s="203"/>
      <c r="O829" s="203"/>
      <c r="P829" s="203"/>
      <c r="Q829" s="203"/>
      <c r="R829" s="203"/>
      <c r="S829" s="203"/>
      <c r="T829" s="204"/>
      <c r="AT829" s="205" t="s">
        <v>161</v>
      </c>
      <c r="AU829" s="205" t="s">
        <v>80</v>
      </c>
      <c r="AV829" s="11" t="s">
        <v>80</v>
      </c>
      <c r="AW829" s="11" t="s">
        <v>34</v>
      </c>
      <c r="AX829" s="11" t="s">
        <v>71</v>
      </c>
      <c r="AY829" s="205" t="s">
        <v>153</v>
      </c>
    </row>
    <row r="830" spans="2:51" s="12" customFormat="1" ht="13.5">
      <c r="B830" s="206"/>
      <c r="C830" s="207"/>
      <c r="D830" s="208" t="s">
        <v>161</v>
      </c>
      <c r="E830" s="209" t="s">
        <v>19</v>
      </c>
      <c r="F830" s="210" t="s">
        <v>163</v>
      </c>
      <c r="G830" s="207"/>
      <c r="H830" s="211">
        <v>8.6</v>
      </c>
      <c r="I830" s="212"/>
      <c r="J830" s="207"/>
      <c r="K830" s="207"/>
      <c r="L830" s="213"/>
      <c r="M830" s="214"/>
      <c r="N830" s="215"/>
      <c r="O830" s="215"/>
      <c r="P830" s="215"/>
      <c r="Q830" s="215"/>
      <c r="R830" s="215"/>
      <c r="S830" s="215"/>
      <c r="T830" s="216"/>
      <c r="AT830" s="217" t="s">
        <v>161</v>
      </c>
      <c r="AU830" s="217" t="s">
        <v>80</v>
      </c>
      <c r="AV830" s="12" t="s">
        <v>160</v>
      </c>
      <c r="AW830" s="12" t="s">
        <v>34</v>
      </c>
      <c r="AX830" s="12" t="s">
        <v>78</v>
      </c>
      <c r="AY830" s="217" t="s">
        <v>153</v>
      </c>
    </row>
    <row r="831" spans="2:65" s="1" customFormat="1" ht="22.5" customHeight="1">
      <c r="B831" s="34"/>
      <c r="C831" s="182" t="s">
        <v>1103</v>
      </c>
      <c r="D831" s="182" t="s">
        <v>155</v>
      </c>
      <c r="E831" s="183" t="s">
        <v>1104</v>
      </c>
      <c r="F831" s="184" t="s">
        <v>1105</v>
      </c>
      <c r="G831" s="185" t="s">
        <v>224</v>
      </c>
      <c r="H831" s="186">
        <v>3.52</v>
      </c>
      <c r="I831" s="187"/>
      <c r="J831" s="188">
        <f>ROUND(I831*H831,2)</f>
        <v>0</v>
      </c>
      <c r="K831" s="184" t="s">
        <v>159</v>
      </c>
      <c r="L831" s="54"/>
      <c r="M831" s="189" t="s">
        <v>19</v>
      </c>
      <c r="N831" s="190" t="s">
        <v>42</v>
      </c>
      <c r="O831" s="35"/>
      <c r="P831" s="191">
        <f>O831*H831</f>
        <v>0</v>
      </c>
      <c r="Q831" s="191">
        <v>0.01222886</v>
      </c>
      <c r="R831" s="191">
        <f>Q831*H831</f>
        <v>0.0430455872</v>
      </c>
      <c r="S831" s="191">
        <v>0</v>
      </c>
      <c r="T831" s="192">
        <f>S831*H831</f>
        <v>0</v>
      </c>
      <c r="AR831" s="17" t="s">
        <v>230</v>
      </c>
      <c r="AT831" s="17" t="s">
        <v>155</v>
      </c>
      <c r="AU831" s="17" t="s">
        <v>80</v>
      </c>
      <c r="AY831" s="17" t="s">
        <v>153</v>
      </c>
      <c r="BE831" s="193">
        <f>IF(N831="základní",J831,0)</f>
        <v>0</v>
      </c>
      <c r="BF831" s="193">
        <f>IF(N831="snížená",J831,0)</f>
        <v>0</v>
      </c>
      <c r="BG831" s="193">
        <f>IF(N831="zákl. přenesená",J831,0)</f>
        <v>0</v>
      </c>
      <c r="BH831" s="193">
        <f>IF(N831="sníž. přenesená",J831,0)</f>
        <v>0</v>
      </c>
      <c r="BI831" s="193">
        <f>IF(N831="nulová",J831,0)</f>
        <v>0</v>
      </c>
      <c r="BJ831" s="17" t="s">
        <v>78</v>
      </c>
      <c r="BK831" s="193">
        <f>ROUND(I831*H831,2)</f>
        <v>0</v>
      </c>
      <c r="BL831" s="17" t="s">
        <v>230</v>
      </c>
      <c r="BM831" s="17" t="s">
        <v>1091</v>
      </c>
    </row>
    <row r="832" spans="2:51" s="11" customFormat="1" ht="13.5">
      <c r="B832" s="194"/>
      <c r="C832" s="195"/>
      <c r="D832" s="196" t="s">
        <v>161</v>
      </c>
      <c r="E832" s="197" t="s">
        <v>19</v>
      </c>
      <c r="F832" s="198" t="s">
        <v>1106</v>
      </c>
      <c r="G832" s="195"/>
      <c r="H832" s="199">
        <v>3.52</v>
      </c>
      <c r="I832" s="200"/>
      <c r="J832" s="195"/>
      <c r="K832" s="195"/>
      <c r="L832" s="201"/>
      <c r="M832" s="202"/>
      <c r="N832" s="203"/>
      <c r="O832" s="203"/>
      <c r="P832" s="203"/>
      <c r="Q832" s="203"/>
      <c r="R832" s="203"/>
      <c r="S832" s="203"/>
      <c r="T832" s="204"/>
      <c r="AT832" s="205" t="s">
        <v>161</v>
      </c>
      <c r="AU832" s="205" t="s">
        <v>80</v>
      </c>
      <c r="AV832" s="11" t="s">
        <v>80</v>
      </c>
      <c r="AW832" s="11" t="s">
        <v>34</v>
      </c>
      <c r="AX832" s="11" t="s">
        <v>71</v>
      </c>
      <c r="AY832" s="205" t="s">
        <v>153</v>
      </c>
    </row>
    <row r="833" spans="2:51" s="12" customFormat="1" ht="13.5">
      <c r="B833" s="206"/>
      <c r="C833" s="207"/>
      <c r="D833" s="208" t="s">
        <v>161</v>
      </c>
      <c r="E833" s="209" t="s">
        <v>19</v>
      </c>
      <c r="F833" s="210" t="s">
        <v>163</v>
      </c>
      <c r="G833" s="207"/>
      <c r="H833" s="211">
        <v>3.52</v>
      </c>
      <c r="I833" s="212"/>
      <c r="J833" s="207"/>
      <c r="K833" s="207"/>
      <c r="L833" s="213"/>
      <c r="M833" s="214"/>
      <c r="N833" s="215"/>
      <c r="O833" s="215"/>
      <c r="P833" s="215"/>
      <c r="Q833" s="215"/>
      <c r="R833" s="215"/>
      <c r="S833" s="215"/>
      <c r="T833" s="216"/>
      <c r="AT833" s="217" t="s">
        <v>161</v>
      </c>
      <c r="AU833" s="217" t="s">
        <v>80</v>
      </c>
      <c r="AV833" s="12" t="s">
        <v>160</v>
      </c>
      <c r="AW833" s="12" t="s">
        <v>34</v>
      </c>
      <c r="AX833" s="12" t="s">
        <v>78</v>
      </c>
      <c r="AY833" s="217" t="s">
        <v>153</v>
      </c>
    </row>
    <row r="834" spans="2:65" s="1" customFormat="1" ht="31.5" customHeight="1">
      <c r="B834" s="34"/>
      <c r="C834" s="182" t="s">
        <v>1107</v>
      </c>
      <c r="D834" s="182" t="s">
        <v>155</v>
      </c>
      <c r="E834" s="183" t="s">
        <v>1108</v>
      </c>
      <c r="F834" s="184" t="s">
        <v>1109</v>
      </c>
      <c r="G834" s="185" t="s">
        <v>224</v>
      </c>
      <c r="H834" s="186">
        <v>111.228</v>
      </c>
      <c r="I834" s="187"/>
      <c r="J834" s="188">
        <f>ROUND(I834*H834,2)</f>
        <v>0</v>
      </c>
      <c r="K834" s="184" t="s">
        <v>159</v>
      </c>
      <c r="L834" s="54"/>
      <c r="M834" s="189" t="s">
        <v>19</v>
      </c>
      <c r="N834" s="190" t="s">
        <v>42</v>
      </c>
      <c r="O834" s="35"/>
      <c r="P834" s="191">
        <f>O834*H834</f>
        <v>0</v>
      </c>
      <c r="Q834" s="191">
        <v>0.02515366</v>
      </c>
      <c r="R834" s="191">
        <f>Q834*H834</f>
        <v>2.79779129448</v>
      </c>
      <c r="S834" s="191">
        <v>0</v>
      </c>
      <c r="T834" s="192">
        <f>S834*H834</f>
        <v>0</v>
      </c>
      <c r="AR834" s="17" t="s">
        <v>230</v>
      </c>
      <c r="AT834" s="17" t="s">
        <v>155</v>
      </c>
      <c r="AU834" s="17" t="s">
        <v>80</v>
      </c>
      <c r="AY834" s="17" t="s">
        <v>153</v>
      </c>
      <c r="BE834" s="193">
        <f>IF(N834="základní",J834,0)</f>
        <v>0</v>
      </c>
      <c r="BF834" s="193">
        <f>IF(N834="snížená",J834,0)</f>
        <v>0</v>
      </c>
      <c r="BG834" s="193">
        <f>IF(N834="zákl. přenesená",J834,0)</f>
        <v>0</v>
      </c>
      <c r="BH834" s="193">
        <f>IF(N834="sníž. přenesená",J834,0)</f>
        <v>0</v>
      </c>
      <c r="BI834" s="193">
        <f>IF(N834="nulová",J834,0)</f>
        <v>0</v>
      </c>
      <c r="BJ834" s="17" t="s">
        <v>78</v>
      </c>
      <c r="BK834" s="193">
        <f>ROUND(I834*H834,2)</f>
        <v>0</v>
      </c>
      <c r="BL834" s="17" t="s">
        <v>230</v>
      </c>
      <c r="BM834" s="17" t="s">
        <v>1095</v>
      </c>
    </row>
    <row r="835" spans="2:51" s="11" customFormat="1" ht="13.5">
      <c r="B835" s="194"/>
      <c r="C835" s="195"/>
      <c r="D835" s="196" t="s">
        <v>161</v>
      </c>
      <c r="E835" s="197" t="s">
        <v>19</v>
      </c>
      <c r="F835" s="198" t="s">
        <v>1110</v>
      </c>
      <c r="G835" s="195"/>
      <c r="H835" s="199">
        <v>102.828</v>
      </c>
      <c r="I835" s="200"/>
      <c r="J835" s="195"/>
      <c r="K835" s="195"/>
      <c r="L835" s="201"/>
      <c r="M835" s="202"/>
      <c r="N835" s="203"/>
      <c r="O835" s="203"/>
      <c r="P835" s="203"/>
      <c r="Q835" s="203"/>
      <c r="R835" s="203"/>
      <c r="S835" s="203"/>
      <c r="T835" s="204"/>
      <c r="AT835" s="205" t="s">
        <v>161</v>
      </c>
      <c r="AU835" s="205" t="s">
        <v>80</v>
      </c>
      <c r="AV835" s="11" t="s">
        <v>80</v>
      </c>
      <c r="AW835" s="11" t="s">
        <v>34</v>
      </c>
      <c r="AX835" s="11" t="s">
        <v>71</v>
      </c>
      <c r="AY835" s="205" t="s">
        <v>153</v>
      </c>
    </row>
    <row r="836" spans="2:51" s="11" customFormat="1" ht="13.5">
      <c r="B836" s="194"/>
      <c r="C836" s="195"/>
      <c r="D836" s="196" t="s">
        <v>161</v>
      </c>
      <c r="E836" s="197" t="s">
        <v>19</v>
      </c>
      <c r="F836" s="198" t="s">
        <v>1111</v>
      </c>
      <c r="G836" s="195"/>
      <c r="H836" s="199">
        <v>8.4</v>
      </c>
      <c r="I836" s="200"/>
      <c r="J836" s="195"/>
      <c r="K836" s="195"/>
      <c r="L836" s="201"/>
      <c r="M836" s="202"/>
      <c r="N836" s="203"/>
      <c r="O836" s="203"/>
      <c r="P836" s="203"/>
      <c r="Q836" s="203"/>
      <c r="R836" s="203"/>
      <c r="S836" s="203"/>
      <c r="T836" s="204"/>
      <c r="AT836" s="205" t="s">
        <v>161</v>
      </c>
      <c r="AU836" s="205" t="s">
        <v>80</v>
      </c>
      <c r="AV836" s="11" t="s">
        <v>80</v>
      </c>
      <c r="AW836" s="11" t="s">
        <v>34</v>
      </c>
      <c r="AX836" s="11" t="s">
        <v>71</v>
      </c>
      <c r="AY836" s="205" t="s">
        <v>153</v>
      </c>
    </row>
    <row r="837" spans="2:51" s="12" customFormat="1" ht="13.5">
      <c r="B837" s="206"/>
      <c r="C837" s="207"/>
      <c r="D837" s="208" t="s">
        <v>161</v>
      </c>
      <c r="E837" s="209" t="s">
        <v>19</v>
      </c>
      <c r="F837" s="210" t="s">
        <v>163</v>
      </c>
      <c r="G837" s="207"/>
      <c r="H837" s="211">
        <v>111.228</v>
      </c>
      <c r="I837" s="212"/>
      <c r="J837" s="207"/>
      <c r="K837" s="207"/>
      <c r="L837" s="213"/>
      <c r="M837" s="214"/>
      <c r="N837" s="215"/>
      <c r="O837" s="215"/>
      <c r="P837" s="215"/>
      <c r="Q837" s="215"/>
      <c r="R837" s="215"/>
      <c r="S837" s="215"/>
      <c r="T837" s="216"/>
      <c r="AT837" s="217" t="s">
        <v>161</v>
      </c>
      <c r="AU837" s="217" t="s">
        <v>80</v>
      </c>
      <c r="AV837" s="12" t="s">
        <v>160</v>
      </c>
      <c r="AW837" s="12" t="s">
        <v>34</v>
      </c>
      <c r="AX837" s="12" t="s">
        <v>78</v>
      </c>
      <c r="AY837" s="217" t="s">
        <v>153</v>
      </c>
    </row>
    <row r="838" spans="2:65" s="1" customFormat="1" ht="31.5" customHeight="1">
      <c r="B838" s="34"/>
      <c r="C838" s="182" t="s">
        <v>1112</v>
      </c>
      <c r="D838" s="182" t="s">
        <v>155</v>
      </c>
      <c r="E838" s="183" t="s">
        <v>1113</v>
      </c>
      <c r="F838" s="184" t="s">
        <v>1114</v>
      </c>
      <c r="G838" s="185" t="s">
        <v>246</v>
      </c>
      <c r="H838" s="186">
        <v>45</v>
      </c>
      <c r="I838" s="187"/>
      <c r="J838" s="188">
        <f>ROUND(I838*H838,2)</f>
        <v>0</v>
      </c>
      <c r="K838" s="184" t="s">
        <v>159</v>
      </c>
      <c r="L838" s="54"/>
      <c r="M838" s="189" t="s">
        <v>19</v>
      </c>
      <c r="N838" s="190" t="s">
        <v>42</v>
      </c>
      <c r="O838" s="35"/>
      <c r="P838" s="191">
        <f>O838*H838</f>
        <v>0</v>
      </c>
      <c r="Q838" s="191">
        <v>0.010311</v>
      </c>
      <c r="R838" s="191">
        <f>Q838*H838</f>
        <v>0.46399500000000005</v>
      </c>
      <c r="S838" s="191">
        <v>0</v>
      </c>
      <c r="T838" s="192">
        <f>S838*H838</f>
        <v>0</v>
      </c>
      <c r="AR838" s="17" t="s">
        <v>230</v>
      </c>
      <c r="AT838" s="17" t="s">
        <v>155</v>
      </c>
      <c r="AU838" s="17" t="s">
        <v>80</v>
      </c>
      <c r="AY838" s="17" t="s">
        <v>153</v>
      </c>
      <c r="BE838" s="193">
        <f>IF(N838="základní",J838,0)</f>
        <v>0</v>
      </c>
      <c r="BF838" s="193">
        <f>IF(N838="snížená",J838,0)</f>
        <v>0</v>
      </c>
      <c r="BG838" s="193">
        <f>IF(N838="zákl. přenesená",J838,0)</f>
        <v>0</v>
      </c>
      <c r="BH838" s="193">
        <f>IF(N838="sníž. přenesená",J838,0)</f>
        <v>0</v>
      </c>
      <c r="BI838" s="193">
        <f>IF(N838="nulová",J838,0)</f>
        <v>0</v>
      </c>
      <c r="BJ838" s="17" t="s">
        <v>78</v>
      </c>
      <c r="BK838" s="193">
        <f>ROUND(I838*H838,2)</f>
        <v>0</v>
      </c>
      <c r="BL838" s="17" t="s">
        <v>230</v>
      </c>
      <c r="BM838" s="17" t="s">
        <v>1099</v>
      </c>
    </row>
    <row r="839" spans="2:65" s="1" customFormat="1" ht="22.5" customHeight="1">
      <c r="B839" s="34"/>
      <c r="C839" s="182" t="s">
        <v>1115</v>
      </c>
      <c r="D839" s="182" t="s">
        <v>155</v>
      </c>
      <c r="E839" s="183" t="s">
        <v>1116</v>
      </c>
      <c r="F839" s="184" t="s">
        <v>1117</v>
      </c>
      <c r="G839" s="185" t="s">
        <v>224</v>
      </c>
      <c r="H839" s="186">
        <v>6.6</v>
      </c>
      <c r="I839" s="187"/>
      <c r="J839" s="188">
        <f>ROUND(I839*H839,2)</f>
        <v>0</v>
      </c>
      <c r="K839" s="184" t="s">
        <v>159</v>
      </c>
      <c r="L839" s="54"/>
      <c r="M839" s="189" t="s">
        <v>19</v>
      </c>
      <c r="N839" s="190" t="s">
        <v>42</v>
      </c>
      <c r="O839" s="35"/>
      <c r="P839" s="191">
        <f>O839*H839</f>
        <v>0</v>
      </c>
      <c r="Q839" s="191">
        <v>0.0131867</v>
      </c>
      <c r="R839" s="191">
        <f>Q839*H839</f>
        <v>0.08703222000000001</v>
      </c>
      <c r="S839" s="191">
        <v>0</v>
      </c>
      <c r="T839" s="192">
        <f>S839*H839</f>
        <v>0</v>
      </c>
      <c r="AR839" s="17" t="s">
        <v>230</v>
      </c>
      <c r="AT839" s="17" t="s">
        <v>155</v>
      </c>
      <c r="AU839" s="17" t="s">
        <v>80</v>
      </c>
      <c r="AY839" s="17" t="s">
        <v>153</v>
      </c>
      <c r="BE839" s="193">
        <f>IF(N839="základní",J839,0)</f>
        <v>0</v>
      </c>
      <c r="BF839" s="193">
        <f>IF(N839="snížená",J839,0)</f>
        <v>0</v>
      </c>
      <c r="BG839" s="193">
        <f>IF(N839="zákl. přenesená",J839,0)</f>
        <v>0</v>
      </c>
      <c r="BH839" s="193">
        <f>IF(N839="sníž. přenesená",J839,0)</f>
        <v>0</v>
      </c>
      <c r="BI839" s="193">
        <f>IF(N839="nulová",J839,0)</f>
        <v>0</v>
      </c>
      <c r="BJ839" s="17" t="s">
        <v>78</v>
      </c>
      <c r="BK839" s="193">
        <f>ROUND(I839*H839,2)</f>
        <v>0</v>
      </c>
      <c r="BL839" s="17" t="s">
        <v>230</v>
      </c>
      <c r="BM839" s="17" t="s">
        <v>1103</v>
      </c>
    </row>
    <row r="840" spans="2:51" s="13" customFormat="1" ht="13.5">
      <c r="B840" s="218"/>
      <c r="C840" s="219"/>
      <c r="D840" s="196" t="s">
        <v>161</v>
      </c>
      <c r="E840" s="220" t="s">
        <v>19</v>
      </c>
      <c r="F840" s="221" t="s">
        <v>236</v>
      </c>
      <c r="G840" s="219"/>
      <c r="H840" s="222" t="s">
        <v>19</v>
      </c>
      <c r="I840" s="223"/>
      <c r="J840" s="219"/>
      <c r="K840" s="219"/>
      <c r="L840" s="224"/>
      <c r="M840" s="225"/>
      <c r="N840" s="226"/>
      <c r="O840" s="226"/>
      <c r="P840" s="226"/>
      <c r="Q840" s="226"/>
      <c r="R840" s="226"/>
      <c r="S840" s="226"/>
      <c r="T840" s="227"/>
      <c r="AT840" s="228" t="s">
        <v>161</v>
      </c>
      <c r="AU840" s="228" t="s">
        <v>80</v>
      </c>
      <c r="AV840" s="13" t="s">
        <v>78</v>
      </c>
      <c r="AW840" s="13" t="s">
        <v>34</v>
      </c>
      <c r="AX840" s="13" t="s">
        <v>71</v>
      </c>
      <c r="AY840" s="228" t="s">
        <v>153</v>
      </c>
    </row>
    <row r="841" spans="2:51" s="11" customFormat="1" ht="13.5">
      <c r="B841" s="194"/>
      <c r="C841" s="195"/>
      <c r="D841" s="196" t="s">
        <v>161</v>
      </c>
      <c r="E841" s="197" t="s">
        <v>19</v>
      </c>
      <c r="F841" s="198" t="s">
        <v>1118</v>
      </c>
      <c r="G841" s="195"/>
      <c r="H841" s="199">
        <v>3</v>
      </c>
      <c r="I841" s="200"/>
      <c r="J841" s="195"/>
      <c r="K841" s="195"/>
      <c r="L841" s="201"/>
      <c r="M841" s="202"/>
      <c r="N841" s="203"/>
      <c r="O841" s="203"/>
      <c r="P841" s="203"/>
      <c r="Q841" s="203"/>
      <c r="R841" s="203"/>
      <c r="S841" s="203"/>
      <c r="T841" s="204"/>
      <c r="AT841" s="205" t="s">
        <v>161</v>
      </c>
      <c r="AU841" s="205" t="s">
        <v>80</v>
      </c>
      <c r="AV841" s="11" t="s">
        <v>80</v>
      </c>
      <c r="AW841" s="11" t="s">
        <v>34</v>
      </c>
      <c r="AX841" s="11" t="s">
        <v>71</v>
      </c>
      <c r="AY841" s="205" t="s">
        <v>153</v>
      </c>
    </row>
    <row r="842" spans="2:51" s="11" customFormat="1" ht="13.5">
      <c r="B842" s="194"/>
      <c r="C842" s="195"/>
      <c r="D842" s="196" t="s">
        <v>161</v>
      </c>
      <c r="E842" s="197" t="s">
        <v>19</v>
      </c>
      <c r="F842" s="198" t="s">
        <v>1119</v>
      </c>
      <c r="G842" s="195"/>
      <c r="H842" s="199">
        <v>3.6</v>
      </c>
      <c r="I842" s="200"/>
      <c r="J842" s="195"/>
      <c r="K842" s="195"/>
      <c r="L842" s="201"/>
      <c r="M842" s="202"/>
      <c r="N842" s="203"/>
      <c r="O842" s="203"/>
      <c r="P842" s="203"/>
      <c r="Q842" s="203"/>
      <c r="R842" s="203"/>
      <c r="S842" s="203"/>
      <c r="T842" s="204"/>
      <c r="AT842" s="205" t="s">
        <v>161</v>
      </c>
      <c r="AU842" s="205" t="s">
        <v>80</v>
      </c>
      <c r="AV842" s="11" t="s">
        <v>80</v>
      </c>
      <c r="AW842" s="11" t="s">
        <v>34</v>
      </c>
      <c r="AX842" s="11" t="s">
        <v>71</v>
      </c>
      <c r="AY842" s="205" t="s">
        <v>153</v>
      </c>
    </row>
    <row r="843" spans="2:51" s="12" customFormat="1" ht="13.5">
      <c r="B843" s="206"/>
      <c r="C843" s="207"/>
      <c r="D843" s="208" t="s">
        <v>161</v>
      </c>
      <c r="E843" s="209" t="s">
        <v>19</v>
      </c>
      <c r="F843" s="210" t="s">
        <v>163</v>
      </c>
      <c r="G843" s="207"/>
      <c r="H843" s="211">
        <v>6.6</v>
      </c>
      <c r="I843" s="212"/>
      <c r="J843" s="207"/>
      <c r="K843" s="207"/>
      <c r="L843" s="213"/>
      <c r="M843" s="214"/>
      <c r="N843" s="215"/>
      <c r="O843" s="215"/>
      <c r="P843" s="215"/>
      <c r="Q843" s="215"/>
      <c r="R843" s="215"/>
      <c r="S843" s="215"/>
      <c r="T843" s="216"/>
      <c r="AT843" s="217" t="s">
        <v>161</v>
      </c>
      <c r="AU843" s="217" t="s">
        <v>80</v>
      </c>
      <c r="AV843" s="12" t="s">
        <v>160</v>
      </c>
      <c r="AW843" s="12" t="s">
        <v>34</v>
      </c>
      <c r="AX843" s="12" t="s">
        <v>78</v>
      </c>
      <c r="AY843" s="217" t="s">
        <v>153</v>
      </c>
    </row>
    <row r="844" spans="2:65" s="1" customFormat="1" ht="22.5" customHeight="1">
      <c r="B844" s="34"/>
      <c r="C844" s="182" t="s">
        <v>1120</v>
      </c>
      <c r="D844" s="182" t="s">
        <v>155</v>
      </c>
      <c r="E844" s="183" t="s">
        <v>1121</v>
      </c>
      <c r="F844" s="184" t="s">
        <v>1122</v>
      </c>
      <c r="G844" s="185" t="s">
        <v>246</v>
      </c>
      <c r="H844" s="186">
        <v>11</v>
      </c>
      <c r="I844" s="187"/>
      <c r="J844" s="188">
        <f>ROUND(I844*H844,2)</f>
        <v>0</v>
      </c>
      <c r="K844" s="184" t="s">
        <v>159</v>
      </c>
      <c r="L844" s="54"/>
      <c r="M844" s="189" t="s">
        <v>19</v>
      </c>
      <c r="N844" s="190" t="s">
        <v>42</v>
      </c>
      <c r="O844" s="35"/>
      <c r="P844" s="191">
        <f>O844*H844</f>
        <v>0</v>
      </c>
      <c r="Q844" s="191">
        <v>0.010275</v>
      </c>
      <c r="R844" s="191">
        <f>Q844*H844</f>
        <v>0.11302499999999999</v>
      </c>
      <c r="S844" s="191">
        <v>0</v>
      </c>
      <c r="T844" s="192">
        <f>S844*H844</f>
        <v>0</v>
      </c>
      <c r="AR844" s="17" t="s">
        <v>230</v>
      </c>
      <c r="AT844" s="17" t="s">
        <v>155</v>
      </c>
      <c r="AU844" s="17" t="s">
        <v>80</v>
      </c>
      <c r="AY844" s="17" t="s">
        <v>153</v>
      </c>
      <c r="BE844" s="193">
        <f>IF(N844="základní",J844,0)</f>
        <v>0</v>
      </c>
      <c r="BF844" s="193">
        <f>IF(N844="snížená",J844,0)</f>
        <v>0</v>
      </c>
      <c r="BG844" s="193">
        <f>IF(N844="zákl. přenesená",J844,0)</f>
        <v>0</v>
      </c>
      <c r="BH844" s="193">
        <f>IF(N844="sníž. přenesená",J844,0)</f>
        <v>0</v>
      </c>
      <c r="BI844" s="193">
        <f>IF(N844="nulová",J844,0)</f>
        <v>0</v>
      </c>
      <c r="BJ844" s="17" t="s">
        <v>78</v>
      </c>
      <c r="BK844" s="193">
        <f>ROUND(I844*H844,2)</f>
        <v>0</v>
      </c>
      <c r="BL844" s="17" t="s">
        <v>230</v>
      </c>
      <c r="BM844" s="17" t="s">
        <v>1107</v>
      </c>
    </row>
    <row r="845" spans="2:51" s="11" customFormat="1" ht="13.5">
      <c r="B845" s="194"/>
      <c r="C845" s="195"/>
      <c r="D845" s="196" t="s">
        <v>161</v>
      </c>
      <c r="E845" s="197" t="s">
        <v>19</v>
      </c>
      <c r="F845" s="198" t="s">
        <v>1123</v>
      </c>
      <c r="G845" s="195"/>
      <c r="H845" s="199">
        <v>11</v>
      </c>
      <c r="I845" s="200"/>
      <c r="J845" s="195"/>
      <c r="K845" s="195"/>
      <c r="L845" s="201"/>
      <c r="M845" s="202"/>
      <c r="N845" s="203"/>
      <c r="O845" s="203"/>
      <c r="P845" s="203"/>
      <c r="Q845" s="203"/>
      <c r="R845" s="203"/>
      <c r="S845" s="203"/>
      <c r="T845" s="204"/>
      <c r="AT845" s="205" t="s">
        <v>161</v>
      </c>
      <c r="AU845" s="205" t="s">
        <v>80</v>
      </c>
      <c r="AV845" s="11" t="s">
        <v>80</v>
      </c>
      <c r="AW845" s="11" t="s">
        <v>34</v>
      </c>
      <c r="AX845" s="11" t="s">
        <v>71</v>
      </c>
      <c r="AY845" s="205" t="s">
        <v>153</v>
      </c>
    </row>
    <row r="846" spans="2:51" s="12" customFormat="1" ht="13.5">
      <c r="B846" s="206"/>
      <c r="C846" s="207"/>
      <c r="D846" s="208" t="s">
        <v>161</v>
      </c>
      <c r="E846" s="209" t="s">
        <v>19</v>
      </c>
      <c r="F846" s="210" t="s">
        <v>163</v>
      </c>
      <c r="G846" s="207"/>
      <c r="H846" s="211">
        <v>11</v>
      </c>
      <c r="I846" s="212"/>
      <c r="J846" s="207"/>
      <c r="K846" s="207"/>
      <c r="L846" s="213"/>
      <c r="M846" s="214"/>
      <c r="N846" s="215"/>
      <c r="O846" s="215"/>
      <c r="P846" s="215"/>
      <c r="Q846" s="215"/>
      <c r="R846" s="215"/>
      <c r="S846" s="215"/>
      <c r="T846" s="216"/>
      <c r="AT846" s="217" t="s">
        <v>161</v>
      </c>
      <c r="AU846" s="217" t="s">
        <v>80</v>
      </c>
      <c r="AV846" s="12" t="s">
        <v>160</v>
      </c>
      <c r="AW846" s="12" t="s">
        <v>34</v>
      </c>
      <c r="AX846" s="12" t="s">
        <v>78</v>
      </c>
      <c r="AY846" s="217" t="s">
        <v>153</v>
      </c>
    </row>
    <row r="847" spans="2:65" s="1" customFormat="1" ht="22.5" customHeight="1">
      <c r="B847" s="34"/>
      <c r="C847" s="182" t="s">
        <v>1124</v>
      </c>
      <c r="D847" s="182" t="s">
        <v>155</v>
      </c>
      <c r="E847" s="183" t="s">
        <v>1125</v>
      </c>
      <c r="F847" s="184" t="s">
        <v>1126</v>
      </c>
      <c r="G847" s="185" t="s">
        <v>207</v>
      </c>
      <c r="H847" s="186">
        <v>6</v>
      </c>
      <c r="I847" s="187"/>
      <c r="J847" s="188">
        <f>ROUND(I847*H847,2)</f>
        <v>0</v>
      </c>
      <c r="K847" s="184" t="s">
        <v>159</v>
      </c>
      <c r="L847" s="54"/>
      <c r="M847" s="189" t="s">
        <v>19</v>
      </c>
      <c r="N847" s="190" t="s">
        <v>42</v>
      </c>
      <c r="O847" s="35"/>
      <c r="P847" s="191">
        <f>O847*H847</f>
        <v>0</v>
      </c>
      <c r="Q847" s="191">
        <v>0.0002216</v>
      </c>
      <c r="R847" s="191">
        <f>Q847*H847</f>
        <v>0.0013296</v>
      </c>
      <c r="S847" s="191">
        <v>0</v>
      </c>
      <c r="T847" s="192">
        <f>S847*H847</f>
        <v>0</v>
      </c>
      <c r="AR847" s="17" t="s">
        <v>230</v>
      </c>
      <c r="AT847" s="17" t="s">
        <v>155</v>
      </c>
      <c r="AU847" s="17" t="s">
        <v>80</v>
      </c>
      <c r="AY847" s="17" t="s">
        <v>153</v>
      </c>
      <c r="BE847" s="193">
        <f>IF(N847="základní",J847,0)</f>
        <v>0</v>
      </c>
      <c r="BF847" s="193">
        <f>IF(N847="snížená",J847,0)</f>
        <v>0</v>
      </c>
      <c r="BG847" s="193">
        <f>IF(N847="zákl. přenesená",J847,0)</f>
        <v>0</v>
      </c>
      <c r="BH847" s="193">
        <f>IF(N847="sníž. přenesená",J847,0)</f>
        <v>0</v>
      </c>
      <c r="BI847" s="193">
        <f>IF(N847="nulová",J847,0)</f>
        <v>0</v>
      </c>
      <c r="BJ847" s="17" t="s">
        <v>78</v>
      </c>
      <c r="BK847" s="193">
        <f>ROUND(I847*H847,2)</f>
        <v>0</v>
      </c>
      <c r="BL847" s="17" t="s">
        <v>230</v>
      </c>
      <c r="BM847" s="17" t="s">
        <v>1112</v>
      </c>
    </row>
    <row r="848" spans="2:65" s="1" customFormat="1" ht="22.5" customHeight="1">
      <c r="B848" s="34"/>
      <c r="C848" s="182" t="s">
        <v>1127</v>
      </c>
      <c r="D848" s="182" t="s">
        <v>155</v>
      </c>
      <c r="E848" s="183" t="s">
        <v>1128</v>
      </c>
      <c r="F848" s="184" t="s">
        <v>1129</v>
      </c>
      <c r="G848" s="185" t="s">
        <v>246</v>
      </c>
      <c r="H848" s="186">
        <v>26.92</v>
      </c>
      <c r="I848" s="187"/>
      <c r="J848" s="188">
        <f>ROUND(I848*H848,2)</f>
        <v>0</v>
      </c>
      <c r="K848" s="184" t="s">
        <v>159</v>
      </c>
      <c r="L848" s="54"/>
      <c r="M848" s="189" t="s">
        <v>19</v>
      </c>
      <c r="N848" s="190" t="s">
        <v>42</v>
      </c>
      <c r="O848" s="35"/>
      <c r="P848" s="191">
        <f>O848*H848</f>
        <v>0</v>
      </c>
      <c r="Q848" s="191">
        <v>0.0035406</v>
      </c>
      <c r="R848" s="191">
        <f>Q848*H848</f>
        <v>0.095312952</v>
      </c>
      <c r="S848" s="191">
        <v>0</v>
      </c>
      <c r="T848" s="192">
        <f>S848*H848</f>
        <v>0</v>
      </c>
      <c r="AR848" s="17" t="s">
        <v>230</v>
      </c>
      <c r="AT848" s="17" t="s">
        <v>155</v>
      </c>
      <c r="AU848" s="17" t="s">
        <v>80</v>
      </c>
      <c r="AY848" s="17" t="s">
        <v>153</v>
      </c>
      <c r="BE848" s="193">
        <f>IF(N848="základní",J848,0)</f>
        <v>0</v>
      </c>
      <c r="BF848" s="193">
        <f>IF(N848="snížená",J848,0)</f>
        <v>0</v>
      </c>
      <c r="BG848" s="193">
        <f>IF(N848="zákl. přenesená",J848,0)</f>
        <v>0</v>
      </c>
      <c r="BH848" s="193">
        <f>IF(N848="sníž. přenesená",J848,0)</f>
        <v>0</v>
      </c>
      <c r="BI848" s="193">
        <f>IF(N848="nulová",J848,0)</f>
        <v>0</v>
      </c>
      <c r="BJ848" s="17" t="s">
        <v>78</v>
      </c>
      <c r="BK848" s="193">
        <f>ROUND(I848*H848,2)</f>
        <v>0</v>
      </c>
      <c r="BL848" s="17" t="s">
        <v>230</v>
      </c>
      <c r="BM848" s="17" t="s">
        <v>1115</v>
      </c>
    </row>
    <row r="849" spans="2:51" s="11" customFormat="1" ht="13.5">
      <c r="B849" s="194"/>
      <c r="C849" s="195"/>
      <c r="D849" s="196" t="s">
        <v>161</v>
      </c>
      <c r="E849" s="197" t="s">
        <v>19</v>
      </c>
      <c r="F849" s="198" t="s">
        <v>1130</v>
      </c>
      <c r="G849" s="195"/>
      <c r="H849" s="199">
        <v>22.08</v>
      </c>
      <c r="I849" s="200"/>
      <c r="J849" s="195"/>
      <c r="K849" s="195"/>
      <c r="L849" s="201"/>
      <c r="M849" s="202"/>
      <c r="N849" s="203"/>
      <c r="O849" s="203"/>
      <c r="P849" s="203"/>
      <c r="Q849" s="203"/>
      <c r="R849" s="203"/>
      <c r="S849" s="203"/>
      <c r="T849" s="204"/>
      <c r="AT849" s="205" t="s">
        <v>161</v>
      </c>
      <c r="AU849" s="205" t="s">
        <v>80</v>
      </c>
      <c r="AV849" s="11" t="s">
        <v>80</v>
      </c>
      <c r="AW849" s="11" t="s">
        <v>34</v>
      </c>
      <c r="AX849" s="11" t="s">
        <v>71</v>
      </c>
      <c r="AY849" s="205" t="s">
        <v>153</v>
      </c>
    </row>
    <row r="850" spans="2:51" s="11" customFormat="1" ht="13.5">
      <c r="B850" s="194"/>
      <c r="C850" s="195"/>
      <c r="D850" s="196" t="s">
        <v>161</v>
      </c>
      <c r="E850" s="197" t="s">
        <v>19</v>
      </c>
      <c r="F850" s="198" t="s">
        <v>1131</v>
      </c>
      <c r="G850" s="195"/>
      <c r="H850" s="199">
        <v>4.84</v>
      </c>
      <c r="I850" s="200"/>
      <c r="J850" s="195"/>
      <c r="K850" s="195"/>
      <c r="L850" s="201"/>
      <c r="M850" s="202"/>
      <c r="N850" s="203"/>
      <c r="O850" s="203"/>
      <c r="P850" s="203"/>
      <c r="Q850" s="203"/>
      <c r="R850" s="203"/>
      <c r="S850" s="203"/>
      <c r="T850" s="204"/>
      <c r="AT850" s="205" t="s">
        <v>161</v>
      </c>
      <c r="AU850" s="205" t="s">
        <v>80</v>
      </c>
      <c r="AV850" s="11" t="s">
        <v>80</v>
      </c>
      <c r="AW850" s="11" t="s">
        <v>34</v>
      </c>
      <c r="AX850" s="11" t="s">
        <v>71</v>
      </c>
      <c r="AY850" s="205" t="s">
        <v>153</v>
      </c>
    </row>
    <row r="851" spans="2:51" s="12" customFormat="1" ht="13.5">
      <c r="B851" s="206"/>
      <c r="C851" s="207"/>
      <c r="D851" s="208" t="s">
        <v>161</v>
      </c>
      <c r="E851" s="209" t="s">
        <v>19</v>
      </c>
      <c r="F851" s="210" t="s">
        <v>163</v>
      </c>
      <c r="G851" s="207"/>
      <c r="H851" s="211">
        <v>26.92</v>
      </c>
      <c r="I851" s="212"/>
      <c r="J851" s="207"/>
      <c r="K851" s="207"/>
      <c r="L851" s="213"/>
      <c r="M851" s="214"/>
      <c r="N851" s="215"/>
      <c r="O851" s="215"/>
      <c r="P851" s="215"/>
      <c r="Q851" s="215"/>
      <c r="R851" s="215"/>
      <c r="S851" s="215"/>
      <c r="T851" s="216"/>
      <c r="AT851" s="217" t="s">
        <v>161</v>
      </c>
      <c r="AU851" s="217" t="s">
        <v>80</v>
      </c>
      <c r="AV851" s="12" t="s">
        <v>160</v>
      </c>
      <c r="AW851" s="12" t="s">
        <v>34</v>
      </c>
      <c r="AX851" s="12" t="s">
        <v>78</v>
      </c>
      <c r="AY851" s="217" t="s">
        <v>153</v>
      </c>
    </row>
    <row r="852" spans="2:65" s="1" customFormat="1" ht="44.25" customHeight="1">
      <c r="B852" s="34"/>
      <c r="C852" s="182" t="s">
        <v>1132</v>
      </c>
      <c r="D852" s="182" t="s">
        <v>155</v>
      </c>
      <c r="E852" s="183" t="s">
        <v>1133</v>
      </c>
      <c r="F852" s="184" t="s">
        <v>1134</v>
      </c>
      <c r="G852" s="185" t="s">
        <v>246</v>
      </c>
      <c r="H852" s="186">
        <v>28.89</v>
      </c>
      <c r="I852" s="187"/>
      <c r="J852" s="188">
        <f>ROUND(I852*H852,2)</f>
        <v>0</v>
      </c>
      <c r="K852" s="184" t="s">
        <v>159</v>
      </c>
      <c r="L852" s="54"/>
      <c r="M852" s="189" t="s">
        <v>19</v>
      </c>
      <c r="N852" s="190" t="s">
        <v>42</v>
      </c>
      <c r="O852" s="35"/>
      <c r="P852" s="191">
        <f>O852*H852</f>
        <v>0</v>
      </c>
      <c r="Q852" s="191">
        <v>0.0159459</v>
      </c>
      <c r="R852" s="191">
        <f>Q852*H852</f>
        <v>0.460677051</v>
      </c>
      <c r="S852" s="191">
        <v>0</v>
      </c>
      <c r="T852" s="192">
        <f>S852*H852</f>
        <v>0</v>
      </c>
      <c r="AR852" s="17" t="s">
        <v>230</v>
      </c>
      <c r="AT852" s="17" t="s">
        <v>155</v>
      </c>
      <c r="AU852" s="17" t="s">
        <v>80</v>
      </c>
      <c r="AY852" s="17" t="s">
        <v>153</v>
      </c>
      <c r="BE852" s="193">
        <f>IF(N852="základní",J852,0)</f>
        <v>0</v>
      </c>
      <c r="BF852" s="193">
        <f>IF(N852="snížená",J852,0)</f>
        <v>0</v>
      </c>
      <c r="BG852" s="193">
        <f>IF(N852="zákl. přenesená",J852,0)</f>
        <v>0</v>
      </c>
      <c r="BH852" s="193">
        <f>IF(N852="sníž. přenesená",J852,0)</f>
        <v>0</v>
      </c>
      <c r="BI852" s="193">
        <f>IF(N852="nulová",J852,0)</f>
        <v>0</v>
      </c>
      <c r="BJ852" s="17" t="s">
        <v>78</v>
      </c>
      <c r="BK852" s="193">
        <f>ROUND(I852*H852,2)</f>
        <v>0</v>
      </c>
      <c r="BL852" s="17" t="s">
        <v>230</v>
      </c>
      <c r="BM852" s="17" t="s">
        <v>1135</v>
      </c>
    </row>
    <row r="853" spans="2:51" s="11" customFormat="1" ht="13.5">
      <c r="B853" s="194"/>
      <c r="C853" s="195"/>
      <c r="D853" s="196" t="s">
        <v>161</v>
      </c>
      <c r="E853" s="197" t="s">
        <v>19</v>
      </c>
      <c r="F853" s="198" t="s">
        <v>1136</v>
      </c>
      <c r="G853" s="195"/>
      <c r="H853" s="199">
        <v>25.25</v>
      </c>
      <c r="I853" s="200"/>
      <c r="J853" s="195"/>
      <c r="K853" s="195"/>
      <c r="L853" s="201"/>
      <c r="M853" s="202"/>
      <c r="N853" s="203"/>
      <c r="O853" s="203"/>
      <c r="P853" s="203"/>
      <c r="Q853" s="203"/>
      <c r="R853" s="203"/>
      <c r="S853" s="203"/>
      <c r="T853" s="204"/>
      <c r="AT853" s="205" t="s">
        <v>161</v>
      </c>
      <c r="AU853" s="205" t="s">
        <v>80</v>
      </c>
      <c r="AV853" s="11" t="s">
        <v>80</v>
      </c>
      <c r="AW853" s="11" t="s">
        <v>34</v>
      </c>
      <c r="AX853" s="11" t="s">
        <v>71</v>
      </c>
      <c r="AY853" s="205" t="s">
        <v>153</v>
      </c>
    </row>
    <row r="854" spans="2:51" s="11" customFormat="1" ht="13.5">
      <c r="B854" s="194"/>
      <c r="C854" s="195"/>
      <c r="D854" s="196" t="s">
        <v>161</v>
      </c>
      <c r="E854" s="197" t="s">
        <v>19</v>
      </c>
      <c r="F854" s="198" t="s">
        <v>1137</v>
      </c>
      <c r="G854" s="195"/>
      <c r="H854" s="199">
        <v>3.64</v>
      </c>
      <c r="I854" s="200"/>
      <c r="J854" s="195"/>
      <c r="K854" s="195"/>
      <c r="L854" s="201"/>
      <c r="M854" s="202"/>
      <c r="N854" s="203"/>
      <c r="O854" s="203"/>
      <c r="P854" s="203"/>
      <c r="Q854" s="203"/>
      <c r="R854" s="203"/>
      <c r="S854" s="203"/>
      <c r="T854" s="204"/>
      <c r="AT854" s="205" t="s">
        <v>161</v>
      </c>
      <c r="AU854" s="205" t="s">
        <v>80</v>
      </c>
      <c r="AV854" s="11" t="s">
        <v>80</v>
      </c>
      <c r="AW854" s="11" t="s">
        <v>34</v>
      </c>
      <c r="AX854" s="11" t="s">
        <v>71</v>
      </c>
      <c r="AY854" s="205" t="s">
        <v>153</v>
      </c>
    </row>
    <row r="855" spans="2:51" s="12" customFormat="1" ht="13.5">
      <c r="B855" s="206"/>
      <c r="C855" s="207"/>
      <c r="D855" s="208" t="s">
        <v>161</v>
      </c>
      <c r="E855" s="209" t="s">
        <v>19</v>
      </c>
      <c r="F855" s="210" t="s">
        <v>163</v>
      </c>
      <c r="G855" s="207"/>
      <c r="H855" s="211">
        <v>28.89</v>
      </c>
      <c r="I855" s="212"/>
      <c r="J855" s="207"/>
      <c r="K855" s="207"/>
      <c r="L855" s="213"/>
      <c r="M855" s="214"/>
      <c r="N855" s="215"/>
      <c r="O855" s="215"/>
      <c r="P855" s="215"/>
      <c r="Q855" s="215"/>
      <c r="R855" s="215"/>
      <c r="S855" s="215"/>
      <c r="T855" s="216"/>
      <c r="AT855" s="217" t="s">
        <v>161</v>
      </c>
      <c r="AU855" s="217" t="s">
        <v>80</v>
      </c>
      <c r="AV855" s="12" t="s">
        <v>160</v>
      </c>
      <c r="AW855" s="12" t="s">
        <v>34</v>
      </c>
      <c r="AX855" s="12" t="s">
        <v>78</v>
      </c>
      <c r="AY855" s="217" t="s">
        <v>153</v>
      </c>
    </row>
    <row r="856" spans="2:65" s="1" customFormat="1" ht="31.5" customHeight="1">
      <c r="B856" s="34"/>
      <c r="C856" s="182" t="s">
        <v>1138</v>
      </c>
      <c r="D856" s="182" t="s">
        <v>155</v>
      </c>
      <c r="E856" s="183" t="s">
        <v>1067</v>
      </c>
      <c r="F856" s="184" t="s">
        <v>1068</v>
      </c>
      <c r="G856" s="185" t="s">
        <v>224</v>
      </c>
      <c r="H856" s="186">
        <v>133.474</v>
      </c>
      <c r="I856" s="187"/>
      <c r="J856" s="188">
        <f>ROUND(I856*H856,2)</f>
        <v>0</v>
      </c>
      <c r="K856" s="184" t="s">
        <v>159</v>
      </c>
      <c r="L856" s="54"/>
      <c r="M856" s="189" t="s">
        <v>19</v>
      </c>
      <c r="N856" s="190" t="s">
        <v>42</v>
      </c>
      <c r="O856" s="35"/>
      <c r="P856" s="191">
        <f>O856*H856</f>
        <v>0</v>
      </c>
      <c r="Q856" s="191">
        <v>0</v>
      </c>
      <c r="R856" s="191">
        <f>Q856*H856</f>
        <v>0</v>
      </c>
      <c r="S856" s="191">
        <v>0</v>
      </c>
      <c r="T856" s="192">
        <f>S856*H856</f>
        <v>0</v>
      </c>
      <c r="AR856" s="17" t="s">
        <v>230</v>
      </c>
      <c r="AT856" s="17" t="s">
        <v>155</v>
      </c>
      <c r="AU856" s="17" t="s">
        <v>80</v>
      </c>
      <c r="AY856" s="17" t="s">
        <v>153</v>
      </c>
      <c r="BE856" s="193">
        <f>IF(N856="základní",J856,0)</f>
        <v>0</v>
      </c>
      <c r="BF856" s="193">
        <f>IF(N856="snížená",J856,0)</f>
        <v>0</v>
      </c>
      <c r="BG856" s="193">
        <f>IF(N856="zákl. přenesená",J856,0)</f>
        <v>0</v>
      </c>
      <c r="BH856" s="193">
        <f>IF(N856="sníž. přenesená",J856,0)</f>
        <v>0</v>
      </c>
      <c r="BI856" s="193">
        <f>IF(N856="nulová",J856,0)</f>
        <v>0</v>
      </c>
      <c r="BJ856" s="17" t="s">
        <v>78</v>
      </c>
      <c r="BK856" s="193">
        <f>ROUND(I856*H856,2)</f>
        <v>0</v>
      </c>
      <c r="BL856" s="17" t="s">
        <v>230</v>
      </c>
      <c r="BM856" s="17" t="s">
        <v>1139</v>
      </c>
    </row>
    <row r="857" spans="2:51" s="11" customFormat="1" ht="13.5">
      <c r="B857" s="194"/>
      <c r="C857" s="195"/>
      <c r="D857" s="196" t="s">
        <v>161</v>
      </c>
      <c r="E857" s="197" t="s">
        <v>19</v>
      </c>
      <c r="F857" s="198" t="s">
        <v>1140</v>
      </c>
      <c r="G857" s="195"/>
      <c r="H857" s="199">
        <v>133.474</v>
      </c>
      <c r="I857" s="200"/>
      <c r="J857" s="195"/>
      <c r="K857" s="195"/>
      <c r="L857" s="201"/>
      <c r="M857" s="202"/>
      <c r="N857" s="203"/>
      <c r="O857" s="203"/>
      <c r="P857" s="203"/>
      <c r="Q857" s="203"/>
      <c r="R857" s="203"/>
      <c r="S857" s="203"/>
      <c r="T857" s="204"/>
      <c r="AT857" s="205" t="s">
        <v>161</v>
      </c>
      <c r="AU857" s="205" t="s">
        <v>80</v>
      </c>
      <c r="AV857" s="11" t="s">
        <v>80</v>
      </c>
      <c r="AW857" s="11" t="s">
        <v>34</v>
      </c>
      <c r="AX857" s="11" t="s">
        <v>71</v>
      </c>
      <c r="AY857" s="205" t="s">
        <v>153</v>
      </c>
    </row>
    <row r="858" spans="2:51" s="12" customFormat="1" ht="13.5">
      <c r="B858" s="206"/>
      <c r="C858" s="207"/>
      <c r="D858" s="208" t="s">
        <v>161</v>
      </c>
      <c r="E858" s="209" t="s">
        <v>19</v>
      </c>
      <c r="F858" s="210" t="s">
        <v>163</v>
      </c>
      <c r="G858" s="207"/>
      <c r="H858" s="211">
        <v>133.474</v>
      </c>
      <c r="I858" s="212"/>
      <c r="J858" s="207"/>
      <c r="K858" s="207"/>
      <c r="L858" s="213"/>
      <c r="M858" s="214"/>
      <c r="N858" s="215"/>
      <c r="O858" s="215"/>
      <c r="P858" s="215"/>
      <c r="Q858" s="215"/>
      <c r="R858" s="215"/>
      <c r="S858" s="215"/>
      <c r="T858" s="216"/>
      <c r="AT858" s="217" t="s">
        <v>161</v>
      </c>
      <c r="AU858" s="217" t="s">
        <v>80</v>
      </c>
      <c r="AV858" s="12" t="s">
        <v>160</v>
      </c>
      <c r="AW858" s="12" t="s">
        <v>34</v>
      </c>
      <c r="AX858" s="12" t="s">
        <v>78</v>
      </c>
      <c r="AY858" s="217" t="s">
        <v>153</v>
      </c>
    </row>
    <row r="859" spans="2:65" s="1" customFormat="1" ht="31.5" customHeight="1">
      <c r="B859" s="34"/>
      <c r="C859" s="229" t="s">
        <v>1141</v>
      </c>
      <c r="D859" s="229" t="s">
        <v>184</v>
      </c>
      <c r="E859" s="230" t="s">
        <v>1142</v>
      </c>
      <c r="F859" s="231" t="s">
        <v>1143</v>
      </c>
      <c r="G859" s="232" t="s">
        <v>224</v>
      </c>
      <c r="H859" s="233">
        <v>161.503</v>
      </c>
      <c r="I859" s="234"/>
      <c r="J859" s="235">
        <f>ROUND(I859*H859,2)</f>
        <v>0</v>
      </c>
      <c r="K859" s="231" t="s">
        <v>159</v>
      </c>
      <c r="L859" s="236"/>
      <c r="M859" s="237" t="s">
        <v>19</v>
      </c>
      <c r="N859" s="238" t="s">
        <v>42</v>
      </c>
      <c r="O859" s="35"/>
      <c r="P859" s="191">
        <f>O859*H859</f>
        <v>0</v>
      </c>
      <c r="Q859" s="191">
        <v>0.00017</v>
      </c>
      <c r="R859" s="191">
        <f>Q859*H859</f>
        <v>0.02745551</v>
      </c>
      <c r="S859" s="191">
        <v>0</v>
      </c>
      <c r="T859" s="192">
        <f>S859*H859</f>
        <v>0</v>
      </c>
      <c r="AR859" s="17" t="s">
        <v>295</v>
      </c>
      <c r="AT859" s="17" t="s">
        <v>184</v>
      </c>
      <c r="AU859" s="17" t="s">
        <v>80</v>
      </c>
      <c r="AY859" s="17" t="s">
        <v>153</v>
      </c>
      <c r="BE859" s="193">
        <f>IF(N859="základní",J859,0)</f>
        <v>0</v>
      </c>
      <c r="BF859" s="193">
        <f>IF(N859="snížená",J859,0)</f>
        <v>0</v>
      </c>
      <c r="BG859" s="193">
        <f>IF(N859="zákl. přenesená",J859,0)</f>
        <v>0</v>
      </c>
      <c r="BH859" s="193">
        <f>IF(N859="sníž. přenesená",J859,0)</f>
        <v>0</v>
      </c>
      <c r="BI859" s="193">
        <f>IF(N859="nulová",J859,0)</f>
        <v>0</v>
      </c>
      <c r="BJ859" s="17" t="s">
        <v>78</v>
      </c>
      <c r="BK859" s="193">
        <f>ROUND(I859*H859,2)</f>
        <v>0</v>
      </c>
      <c r="BL859" s="17" t="s">
        <v>230</v>
      </c>
      <c r="BM859" s="17" t="s">
        <v>1144</v>
      </c>
    </row>
    <row r="860" spans="2:51" s="11" customFormat="1" ht="13.5">
      <c r="B860" s="194"/>
      <c r="C860" s="195"/>
      <c r="D860" s="196" t="s">
        <v>161</v>
      </c>
      <c r="E860" s="197" t="s">
        <v>19</v>
      </c>
      <c r="F860" s="198" t="s">
        <v>1145</v>
      </c>
      <c r="G860" s="195"/>
      <c r="H860" s="199">
        <v>146.821</v>
      </c>
      <c r="I860" s="200"/>
      <c r="J860" s="195"/>
      <c r="K860" s="195"/>
      <c r="L860" s="201"/>
      <c r="M860" s="202"/>
      <c r="N860" s="203"/>
      <c r="O860" s="203"/>
      <c r="P860" s="203"/>
      <c r="Q860" s="203"/>
      <c r="R860" s="203"/>
      <c r="S860" s="203"/>
      <c r="T860" s="204"/>
      <c r="AT860" s="205" t="s">
        <v>161</v>
      </c>
      <c r="AU860" s="205" t="s">
        <v>80</v>
      </c>
      <c r="AV860" s="11" t="s">
        <v>80</v>
      </c>
      <c r="AW860" s="11" t="s">
        <v>34</v>
      </c>
      <c r="AX860" s="11" t="s">
        <v>78</v>
      </c>
      <c r="AY860" s="205" t="s">
        <v>153</v>
      </c>
    </row>
    <row r="861" spans="2:51" s="11" customFormat="1" ht="13.5">
      <c r="B861" s="194"/>
      <c r="C861" s="195"/>
      <c r="D861" s="208" t="s">
        <v>161</v>
      </c>
      <c r="E861" s="195"/>
      <c r="F861" s="243" t="s">
        <v>1146</v>
      </c>
      <c r="G861" s="195"/>
      <c r="H861" s="244">
        <v>161.503</v>
      </c>
      <c r="I861" s="200"/>
      <c r="J861" s="195"/>
      <c r="K861" s="195"/>
      <c r="L861" s="201"/>
      <c r="M861" s="202"/>
      <c r="N861" s="203"/>
      <c r="O861" s="203"/>
      <c r="P861" s="203"/>
      <c r="Q861" s="203"/>
      <c r="R861" s="203"/>
      <c r="S861" s="203"/>
      <c r="T861" s="204"/>
      <c r="AT861" s="205" t="s">
        <v>161</v>
      </c>
      <c r="AU861" s="205" t="s">
        <v>80</v>
      </c>
      <c r="AV861" s="11" t="s">
        <v>80</v>
      </c>
      <c r="AW861" s="11" t="s">
        <v>4</v>
      </c>
      <c r="AX861" s="11" t="s">
        <v>78</v>
      </c>
      <c r="AY861" s="205" t="s">
        <v>153</v>
      </c>
    </row>
    <row r="862" spans="2:65" s="1" customFormat="1" ht="22.5" customHeight="1">
      <c r="B862" s="34"/>
      <c r="C862" s="182" t="s">
        <v>1147</v>
      </c>
      <c r="D862" s="182" t="s">
        <v>155</v>
      </c>
      <c r="E862" s="183" t="s">
        <v>1148</v>
      </c>
      <c r="F862" s="184" t="s">
        <v>1149</v>
      </c>
      <c r="G862" s="185" t="s">
        <v>861</v>
      </c>
      <c r="H862" s="245"/>
      <c r="I862" s="187"/>
      <c r="J862" s="188">
        <f>ROUND(I862*H862,2)</f>
        <v>0</v>
      </c>
      <c r="K862" s="184" t="s">
        <v>159</v>
      </c>
      <c r="L862" s="54"/>
      <c r="M862" s="189" t="s">
        <v>19</v>
      </c>
      <c r="N862" s="190" t="s">
        <v>42</v>
      </c>
      <c r="O862" s="35"/>
      <c r="P862" s="191">
        <f>O862*H862</f>
        <v>0</v>
      </c>
      <c r="Q862" s="191">
        <v>0</v>
      </c>
      <c r="R862" s="191">
        <f>Q862*H862</f>
        <v>0</v>
      </c>
      <c r="S862" s="191">
        <v>0</v>
      </c>
      <c r="T862" s="192">
        <f>S862*H862</f>
        <v>0</v>
      </c>
      <c r="AR862" s="17" t="s">
        <v>230</v>
      </c>
      <c r="AT862" s="17" t="s">
        <v>155</v>
      </c>
      <c r="AU862" s="17" t="s">
        <v>80</v>
      </c>
      <c r="AY862" s="17" t="s">
        <v>153</v>
      </c>
      <c r="BE862" s="193">
        <f>IF(N862="základní",J862,0)</f>
        <v>0</v>
      </c>
      <c r="BF862" s="193">
        <f>IF(N862="snížená",J862,0)</f>
        <v>0</v>
      </c>
      <c r="BG862" s="193">
        <f>IF(N862="zákl. přenesená",J862,0)</f>
        <v>0</v>
      </c>
      <c r="BH862" s="193">
        <f>IF(N862="sníž. přenesená",J862,0)</f>
        <v>0</v>
      </c>
      <c r="BI862" s="193">
        <f>IF(N862="nulová",J862,0)</f>
        <v>0</v>
      </c>
      <c r="BJ862" s="17" t="s">
        <v>78</v>
      </c>
      <c r="BK862" s="193">
        <f>ROUND(I862*H862,2)</f>
        <v>0</v>
      </c>
      <c r="BL862" s="17" t="s">
        <v>230</v>
      </c>
      <c r="BM862" s="17" t="s">
        <v>1127</v>
      </c>
    </row>
    <row r="863" spans="2:63" s="10" customFormat="1" ht="29.85" customHeight="1">
      <c r="B863" s="165"/>
      <c r="C863" s="166"/>
      <c r="D863" s="179" t="s">
        <v>70</v>
      </c>
      <c r="E863" s="180" t="s">
        <v>1150</v>
      </c>
      <c r="F863" s="180" t="s">
        <v>1151</v>
      </c>
      <c r="G863" s="166"/>
      <c r="H863" s="166"/>
      <c r="I863" s="169"/>
      <c r="J863" s="181">
        <f>BK863</f>
        <v>0</v>
      </c>
      <c r="K863" s="166"/>
      <c r="L863" s="171"/>
      <c r="M863" s="172"/>
      <c r="N863" s="173"/>
      <c r="O863" s="173"/>
      <c r="P863" s="174">
        <f>SUM(P864:P889)</f>
        <v>0</v>
      </c>
      <c r="Q863" s="173"/>
      <c r="R863" s="174">
        <f>SUM(R864:R889)</f>
        <v>0.32065991499999996</v>
      </c>
      <c r="S863" s="173"/>
      <c r="T863" s="175">
        <f>SUM(T864:T889)</f>
        <v>0.02955</v>
      </c>
      <c r="AR863" s="176" t="s">
        <v>80</v>
      </c>
      <c r="AT863" s="177" t="s">
        <v>70</v>
      </c>
      <c r="AU863" s="177" t="s">
        <v>78</v>
      </c>
      <c r="AY863" s="176" t="s">
        <v>153</v>
      </c>
      <c r="BK863" s="178">
        <f>SUM(BK864:BK889)</f>
        <v>0</v>
      </c>
    </row>
    <row r="864" spans="2:65" s="1" customFormat="1" ht="22.5" customHeight="1">
      <c r="B864" s="34"/>
      <c r="C864" s="182" t="s">
        <v>1152</v>
      </c>
      <c r="D864" s="182" t="s">
        <v>155</v>
      </c>
      <c r="E864" s="183" t="s">
        <v>1153</v>
      </c>
      <c r="F864" s="184" t="s">
        <v>1154</v>
      </c>
      <c r="G864" s="185" t="s">
        <v>246</v>
      </c>
      <c r="H864" s="186">
        <v>7.5</v>
      </c>
      <c r="I864" s="187"/>
      <c r="J864" s="188">
        <f aca="true" t="shared" si="20" ref="J864:J874">ROUND(I864*H864,2)</f>
        <v>0</v>
      </c>
      <c r="K864" s="184" t="s">
        <v>159</v>
      </c>
      <c r="L864" s="54"/>
      <c r="M864" s="189" t="s">
        <v>19</v>
      </c>
      <c r="N864" s="190" t="s">
        <v>42</v>
      </c>
      <c r="O864" s="35"/>
      <c r="P864" s="191">
        <f aca="true" t="shared" si="21" ref="P864:P874">O864*H864</f>
        <v>0</v>
      </c>
      <c r="Q864" s="191">
        <v>0</v>
      </c>
      <c r="R864" s="191">
        <f aca="true" t="shared" si="22" ref="R864:R874">Q864*H864</f>
        <v>0</v>
      </c>
      <c r="S864" s="191">
        <v>0.00394</v>
      </c>
      <c r="T864" s="192">
        <f aca="true" t="shared" si="23" ref="T864:T874">S864*H864</f>
        <v>0.02955</v>
      </c>
      <c r="AR864" s="17" t="s">
        <v>230</v>
      </c>
      <c r="AT864" s="17" t="s">
        <v>155</v>
      </c>
      <c r="AU864" s="17" t="s">
        <v>80</v>
      </c>
      <c r="AY864" s="17" t="s">
        <v>153</v>
      </c>
      <c r="BE864" s="193">
        <f aca="true" t="shared" si="24" ref="BE864:BE874">IF(N864="základní",J864,0)</f>
        <v>0</v>
      </c>
      <c r="BF864" s="193">
        <f aca="true" t="shared" si="25" ref="BF864:BF874">IF(N864="snížená",J864,0)</f>
        <v>0</v>
      </c>
      <c r="BG864" s="193">
        <f aca="true" t="shared" si="26" ref="BG864:BG874">IF(N864="zákl. přenesená",J864,0)</f>
        <v>0</v>
      </c>
      <c r="BH864" s="193">
        <f aca="true" t="shared" si="27" ref="BH864:BH874">IF(N864="sníž. přenesená",J864,0)</f>
        <v>0</v>
      </c>
      <c r="BI864" s="193">
        <f aca="true" t="shared" si="28" ref="BI864:BI874">IF(N864="nulová",J864,0)</f>
        <v>0</v>
      </c>
      <c r="BJ864" s="17" t="s">
        <v>78</v>
      </c>
      <c r="BK864" s="193">
        <f aca="true" t="shared" si="29" ref="BK864:BK874">ROUND(I864*H864,2)</f>
        <v>0</v>
      </c>
      <c r="BL864" s="17" t="s">
        <v>230</v>
      </c>
      <c r="BM864" s="17" t="s">
        <v>1132</v>
      </c>
    </row>
    <row r="865" spans="2:65" s="1" customFormat="1" ht="31.5" customHeight="1">
      <c r="B865" s="34"/>
      <c r="C865" s="182" t="s">
        <v>1155</v>
      </c>
      <c r="D865" s="182" t="s">
        <v>155</v>
      </c>
      <c r="E865" s="183" t="s">
        <v>1156</v>
      </c>
      <c r="F865" s="184" t="s">
        <v>1157</v>
      </c>
      <c r="G865" s="185" t="s">
        <v>246</v>
      </c>
      <c r="H865" s="186">
        <v>34</v>
      </c>
      <c r="I865" s="187"/>
      <c r="J865" s="188">
        <f t="shared" si="20"/>
        <v>0</v>
      </c>
      <c r="K865" s="184" t="s">
        <v>159</v>
      </c>
      <c r="L865" s="54"/>
      <c r="M865" s="189" t="s">
        <v>19</v>
      </c>
      <c r="N865" s="190" t="s">
        <v>42</v>
      </c>
      <c r="O865" s="35"/>
      <c r="P865" s="191">
        <f t="shared" si="21"/>
        <v>0</v>
      </c>
      <c r="Q865" s="191">
        <v>0.00289125</v>
      </c>
      <c r="R865" s="191">
        <f t="shared" si="22"/>
        <v>0.0983025</v>
      </c>
      <c r="S865" s="191">
        <v>0</v>
      </c>
      <c r="T865" s="192">
        <f t="shared" si="23"/>
        <v>0</v>
      </c>
      <c r="AR865" s="17" t="s">
        <v>230</v>
      </c>
      <c r="AT865" s="17" t="s">
        <v>155</v>
      </c>
      <c r="AU865" s="17" t="s">
        <v>80</v>
      </c>
      <c r="AY865" s="17" t="s">
        <v>153</v>
      </c>
      <c r="BE865" s="193">
        <f t="shared" si="24"/>
        <v>0</v>
      </c>
      <c r="BF865" s="193">
        <f t="shared" si="25"/>
        <v>0</v>
      </c>
      <c r="BG865" s="193">
        <f t="shared" si="26"/>
        <v>0</v>
      </c>
      <c r="BH865" s="193">
        <f t="shared" si="27"/>
        <v>0</v>
      </c>
      <c r="BI865" s="193">
        <f t="shared" si="28"/>
        <v>0</v>
      </c>
      <c r="BJ865" s="17" t="s">
        <v>78</v>
      </c>
      <c r="BK865" s="193">
        <f t="shared" si="29"/>
        <v>0</v>
      </c>
      <c r="BL865" s="17" t="s">
        <v>230</v>
      </c>
      <c r="BM865" s="17" t="s">
        <v>1158</v>
      </c>
    </row>
    <row r="866" spans="2:65" s="1" customFormat="1" ht="22.5" customHeight="1">
      <c r="B866" s="34"/>
      <c r="C866" s="182" t="s">
        <v>1159</v>
      </c>
      <c r="D866" s="182" t="s">
        <v>155</v>
      </c>
      <c r="E866" s="183" t="s">
        <v>1160</v>
      </c>
      <c r="F866" s="184" t="s">
        <v>1161</v>
      </c>
      <c r="G866" s="185" t="s">
        <v>224</v>
      </c>
      <c r="H866" s="186">
        <v>5</v>
      </c>
      <c r="I866" s="187"/>
      <c r="J866" s="188">
        <f t="shared" si="20"/>
        <v>0</v>
      </c>
      <c r="K866" s="184" t="s">
        <v>159</v>
      </c>
      <c r="L866" s="54"/>
      <c r="M866" s="189" t="s">
        <v>19</v>
      </c>
      <c r="N866" s="190" t="s">
        <v>42</v>
      </c>
      <c r="O866" s="35"/>
      <c r="P866" s="191">
        <f t="shared" si="21"/>
        <v>0</v>
      </c>
      <c r="Q866" s="191">
        <v>0.0057354</v>
      </c>
      <c r="R866" s="191">
        <f t="shared" si="22"/>
        <v>0.028677</v>
      </c>
      <c r="S866" s="191">
        <v>0</v>
      </c>
      <c r="T866" s="192">
        <f t="shared" si="23"/>
        <v>0</v>
      </c>
      <c r="AR866" s="17" t="s">
        <v>230</v>
      </c>
      <c r="AT866" s="17" t="s">
        <v>155</v>
      </c>
      <c r="AU866" s="17" t="s">
        <v>80</v>
      </c>
      <c r="AY866" s="17" t="s">
        <v>153</v>
      </c>
      <c r="BE866" s="193">
        <f t="shared" si="24"/>
        <v>0</v>
      </c>
      <c r="BF866" s="193">
        <f t="shared" si="25"/>
        <v>0</v>
      </c>
      <c r="BG866" s="193">
        <f t="shared" si="26"/>
        <v>0</v>
      </c>
      <c r="BH866" s="193">
        <f t="shared" si="27"/>
        <v>0</v>
      </c>
      <c r="BI866" s="193">
        <f t="shared" si="28"/>
        <v>0</v>
      </c>
      <c r="BJ866" s="17" t="s">
        <v>78</v>
      </c>
      <c r="BK866" s="193">
        <f t="shared" si="29"/>
        <v>0</v>
      </c>
      <c r="BL866" s="17" t="s">
        <v>230</v>
      </c>
      <c r="BM866" s="17" t="s">
        <v>1141</v>
      </c>
    </row>
    <row r="867" spans="2:65" s="1" customFormat="1" ht="44.25" customHeight="1">
      <c r="B867" s="34"/>
      <c r="C867" s="182" t="s">
        <v>1162</v>
      </c>
      <c r="D867" s="182" t="s">
        <v>155</v>
      </c>
      <c r="E867" s="183" t="s">
        <v>1163</v>
      </c>
      <c r="F867" s="184" t="s">
        <v>1164</v>
      </c>
      <c r="G867" s="185" t="s">
        <v>224</v>
      </c>
      <c r="H867" s="186">
        <v>2.8</v>
      </c>
      <c r="I867" s="187"/>
      <c r="J867" s="188">
        <f t="shared" si="20"/>
        <v>0</v>
      </c>
      <c r="K867" s="184" t="s">
        <v>159</v>
      </c>
      <c r="L867" s="54"/>
      <c r="M867" s="189" t="s">
        <v>19</v>
      </c>
      <c r="N867" s="190" t="s">
        <v>42</v>
      </c>
      <c r="O867" s="35"/>
      <c r="P867" s="191">
        <f t="shared" si="21"/>
        <v>0</v>
      </c>
      <c r="Q867" s="191">
        <v>0.0078</v>
      </c>
      <c r="R867" s="191">
        <f t="shared" si="22"/>
        <v>0.02184</v>
      </c>
      <c r="S867" s="191">
        <v>0</v>
      </c>
      <c r="T867" s="192">
        <f t="shared" si="23"/>
        <v>0</v>
      </c>
      <c r="AR867" s="17" t="s">
        <v>230</v>
      </c>
      <c r="AT867" s="17" t="s">
        <v>155</v>
      </c>
      <c r="AU867" s="17" t="s">
        <v>80</v>
      </c>
      <c r="AY867" s="17" t="s">
        <v>153</v>
      </c>
      <c r="BE867" s="193">
        <f t="shared" si="24"/>
        <v>0</v>
      </c>
      <c r="BF867" s="193">
        <f t="shared" si="25"/>
        <v>0</v>
      </c>
      <c r="BG867" s="193">
        <f t="shared" si="26"/>
        <v>0</v>
      </c>
      <c r="BH867" s="193">
        <f t="shared" si="27"/>
        <v>0</v>
      </c>
      <c r="BI867" s="193">
        <f t="shared" si="28"/>
        <v>0</v>
      </c>
      <c r="BJ867" s="17" t="s">
        <v>78</v>
      </c>
      <c r="BK867" s="193">
        <f t="shared" si="29"/>
        <v>0</v>
      </c>
      <c r="BL867" s="17" t="s">
        <v>230</v>
      </c>
      <c r="BM867" s="17" t="s">
        <v>1165</v>
      </c>
    </row>
    <row r="868" spans="2:65" s="1" customFormat="1" ht="22.5" customHeight="1">
      <c r="B868" s="34"/>
      <c r="C868" s="182" t="s">
        <v>1166</v>
      </c>
      <c r="D868" s="182" t="s">
        <v>155</v>
      </c>
      <c r="E868" s="183" t="s">
        <v>1167</v>
      </c>
      <c r="F868" s="184" t="s">
        <v>1168</v>
      </c>
      <c r="G868" s="185" t="s">
        <v>246</v>
      </c>
      <c r="H868" s="186">
        <v>6</v>
      </c>
      <c r="I868" s="187"/>
      <c r="J868" s="188">
        <f t="shared" si="20"/>
        <v>0</v>
      </c>
      <c r="K868" s="184" t="s">
        <v>159</v>
      </c>
      <c r="L868" s="54"/>
      <c r="M868" s="189" t="s">
        <v>19</v>
      </c>
      <c r="N868" s="190" t="s">
        <v>42</v>
      </c>
      <c r="O868" s="35"/>
      <c r="P868" s="191">
        <f t="shared" si="21"/>
        <v>0</v>
      </c>
      <c r="Q868" s="191">
        <v>0.0016776</v>
      </c>
      <c r="R868" s="191">
        <f t="shared" si="22"/>
        <v>0.010065600000000001</v>
      </c>
      <c r="S868" s="191">
        <v>0</v>
      </c>
      <c r="T868" s="192">
        <f t="shared" si="23"/>
        <v>0</v>
      </c>
      <c r="AR868" s="17" t="s">
        <v>230</v>
      </c>
      <c r="AT868" s="17" t="s">
        <v>155</v>
      </c>
      <c r="AU868" s="17" t="s">
        <v>80</v>
      </c>
      <c r="AY868" s="17" t="s">
        <v>153</v>
      </c>
      <c r="BE868" s="193">
        <f t="shared" si="24"/>
        <v>0</v>
      </c>
      <c r="BF868" s="193">
        <f t="shared" si="25"/>
        <v>0</v>
      </c>
      <c r="BG868" s="193">
        <f t="shared" si="26"/>
        <v>0</v>
      </c>
      <c r="BH868" s="193">
        <f t="shared" si="27"/>
        <v>0</v>
      </c>
      <c r="BI868" s="193">
        <f t="shared" si="28"/>
        <v>0</v>
      </c>
      <c r="BJ868" s="17" t="s">
        <v>78</v>
      </c>
      <c r="BK868" s="193">
        <f t="shared" si="29"/>
        <v>0</v>
      </c>
      <c r="BL868" s="17" t="s">
        <v>230</v>
      </c>
      <c r="BM868" s="17" t="s">
        <v>1152</v>
      </c>
    </row>
    <row r="869" spans="2:65" s="1" customFormat="1" ht="31.5" customHeight="1">
      <c r="B869" s="34"/>
      <c r="C869" s="182" t="s">
        <v>1169</v>
      </c>
      <c r="D869" s="182" t="s">
        <v>155</v>
      </c>
      <c r="E869" s="183" t="s">
        <v>1170</v>
      </c>
      <c r="F869" s="184" t="s">
        <v>1171</v>
      </c>
      <c r="G869" s="185" t="s">
        <v>246</v>
      </c>
      <c r="H869" s="186">
        <v>2.3</v>
      </c>
      <c r="I869" s="187"/>
      <c r="J869" s="188">
        <f t="shared" si="20"/>
        <v>0</v>
      </c>
      <c r="K869" s="184" t="s">
        <v>159</v>
      </c>
      <c r="L869" s="54"/>
      <c r="M869" s="189" t="s">
        <v>19</v>
      </c>
      <c r="N869" s="190" t="s">
        <v>42</v>
      </c>
      <c r="O869" s="35"/>
      <c r="P869" s="191">
        <f t="shared" si="21"/>
        <v>0</v>
      </c>
      <c r="Q869" s="191">
        <v>0.00525625</v>
      </c>
      <c r="R869" s="191">
        <f t="shared" si="22"/>
        <v>0.012089374999999998</v>
      </c>
      <c r="S869" s="191">
        <v>0</v>
      </c>
      <c r="T869" s="192">
        <f t="shared" si="23"/>
        <v>0</v>
      </c>
      <c r="AR869" s="17" t="s">
        <v>230</v>
      </c>
      <c r="AT869" s="17" t="s">
        <v>155</v>
      </c>
      <c r="AU869" s="17" t="s">
        <v>80</v>
      </c>
      <c r="AY869" s="17" t="s">
        <v>153</v>
      </c>
      <c r="BE869" s="193">
        <f t="shared" si="24"/>
        <v>0</v>
      </c>
      <c r="BF869" s="193">
        <f t="shared" si="25"/>
        <v>0</v>
      </c>
      <c r="BG869" s="193">
        <f t="shared" si="26"/>
        <v>0</v>
      </c>
      <c r="BH869" s="193">
        <f t="shared" si="27"/>
        <v>0</v>
      </c>
      <c r="BI869" s="193">
        <f t="shared" si="28"/>
        <v>0</v>
      </c>
      <c r="BJ869" s="17" t="s">
        <v>78</v>
      </c>
      <c r="BK869" s="193">
        <f t="shared" si="29"/>
        <v>0</v>
      </c>
      <c r="BL869" s="17" t="s">
        <v>230</v>
      </c>
      <c r="BM869" s="17" t="s">
        <v>1172</v>
      </c>
    </row>
    <row r="870" spans="2:65" s="1" customFormat="1" ht="31.5" customHeight="1">
      <c r="B870" s="34"/>
      <c r="C870" s="182" t="s">
        <v>1173</v>
      </c>
      <c r="D870" s="182" t="s">
        <v>155</v>
      </c>
      <c r="E870" s="183" t="s">
        <v>1174</v>
      </c>
      <c r="F870" s="184" t="s">
        <v>1175</v>
      </c>
      <c r="G870" s="185" t="s">
        <v>207</v>
      </c>
      <c r="H870" s="186">
        <v>2</v>
      </c>
      <c r="I870" s="187"/>
      <c r="J870" s="188">
        <f t="shared" si="20"/>
        <v>0</v>
      </c>
      <c r="K870" s="184" t="s">
        <v>159</v>
      </c>
      <c r="L870" s="54"/>
      <c r="M870" s="189" t="s">
        <v>19</v>
      </c>
      <c r="N870" s="190" t="s">
        <v>42</v>
      </c>
      <c r="O870" s="35"/>
      <c r="P870" s="191">
        <f t="shared" si="21"/>
        <v>0</v>
      </c>
      <c r="Q870" s="191">
        <v>0.0014</v>
      </c>
      <c r="R870" s="191">
        <f t="shared" si="22"/>
        <v>0.0028</v>
      </c>
      <c r="S870" s="191">
        <v>0</v>
      </c>
      <c r="T870" s="192">
        <f t="shared" si="23"/>
        <v>0</v>
      </c>
      <c r="AR870" s="17" t="s">
        <v>230</v>
      </c>
      <c r="AT870" s="17" t="s">
        <v>155</v>
      </c>
      <c r="AU870" s="17" t="s">
        <v>80</v>
      </c>
      <c r="AY870" s="17" t="s">
        <v>153</v>
      </c>
      <c r="BE870" s="193">
        <f t="shared" si="24"/>
        <v>0</v>
      </c>
      <c r="BF870" s="193">
        <f t="shared" si="25"/>
        <v>0</v>
      </c>
      <c r="BG870" s="193">
        <f t="shared" si="26"/>
        <v>0</v>
      </c>
      <c r="BH870" s="193">
        <f t="shared" si="27"/>
        <v>0</v>
      </c>
      <c r="BI870" s="193">
        <f t="shared" si="28"/>
        <v>0</v>
      </c>
      <c r="BJ870" s="17" t="s">
        <v>78</v>
      </c>
      <c r="BK870" s="193">
        <f t="shared" si="29"/>
        <v>0</v>
      </c>
      <c r="BL870" s="17" t="s">
        <v>230</v>
      </c>
      <c r="BM870" s="17" t="s">
        <v>1176</v>
      </c>
    </row>
    <row r="871" spans="2:65" s="1" customFormat="1" ht="31.5" customHeight="1">
      <c r="B871" s="34"/>
      <c r="C871" s="182" t="s">
        <v>1177</v>
      </c>
      <c r="D871" s="182" t="s">
        <v>155</v>
      </c>
      <c r="E871" s="183" t="s">
        <v>1178</v>
      </c>
      <c r="F871" s="184" t="s">
        <v>1179</v>
      </c>
      <c r="G871" s="185" t="s">
        <v>246</v>
      </c>
      <c r="H871" s="186">
        <v>21</v>
      </c>
      <c r="I871" s="187"/>
      <c r="J871" s="188">
        <f t="shared" si="20"/>
        <v>0</v>
      </c>
      <c r="K871" s="184" t="s">
        <v>159</v>
      </c>
      <c r="L871" s="54"/>
      <c r="M871" s="189" t="s">
        <v>19</v>
      </c>
      <c r="N871" s="190" t="s">
        <v>42</v>
      </c>
      <c r="O871" s="35"/>
      <c r="P871" s="191">
        <f t="shared" si="21"/>
        <v>0</v>
      </c>
      <c r="Q871" s="191">
        <v>0.00289125</v>
      </c>
      <c r="R871" s="191">
        <f t="shared" si="22"/>
        <v>0.060716250000000006</v>
      </c>
      <c r="S871" s="191">
        <v>0</v>
      </c>
      <c r="T871" s="192">
        <f t="shared" si="23"/>
        <v>0</v>
      </c>
      <c r="AR871" s="17" t="s">
        <v>230</v>
      </c>
      <c r="AT871" s="17" t="s">
        <v>155</v>
      </c>
      <c r="AU871" s="17" t="s">
        <v>80</v>
      </c>
      <c r="AY871" s="17" t="s">
        <v>153</v>
      </c>
      <c r="BE871" s="193">
        <f t="shared" si="24"/>
        <v>0</v>
      </c>
      <c r="BF871" s="193">
        <f t="shared" si="25"/>
        <v>0</v>
      </c>
      <c r="BG871" s="193">
        <f t="shared" si="26"/>
        <v>0</v>
      </c>
      <c r="BH871" s="193">
        <f t="shared" si="27"/>
        <v>0</v>
      </c>
      <c r="BI871" s="193">
        <f t="shared" si="28"/>
        <v>0</v>
      </c>
      <c r="BJ871" s="17" t="s">
        <v>78</v>
      </c>
      <c r="BK871" s="193">
        <f t="shared" si="29"/>
        <v>0</v>
      </c>
      <c r="BL871" s="17" t="s">
        <v>230</v>
      </c>
      <c r="BM871" s="17" t="s">
        <v>1180</v>
      </c>
    </row>
    <row r="872" spans="2:65" s="1" customFormat="1" ht="22.5" customHeight="1">
      <c r="B872" s="34"/>
      <c r="C872" s="182" t="s">
        <v>1181</v>
      </c>
      <c r="D872" s="182" t="s">
        <v>155</v>
      </c>
      <c r="E872" s="183" t="s">
        <v>1182</v>
      </c>
      <c r="F872" s="184" t="s">
        <v>1183</v>
      </c>
      <c r="G872" s="185" t="s">
        <v>246</v>
      </c>
      <c r="H872" s="186">
        <v>7.5</v>
      </c>
      <c r="I872" s="187"/>
      <c r="J872" s="188">
        <f t="shared" si="20"/>
        <v>0</v>
      </c>
      <c r="K872" s="184" t="s">
        <v>159</v>
      </c>
      <c r="L872" s="54"/>
      <c r="M872" s="189" t="s">
        <v>19</v>
      </c>
      <c r="N872" s="190" t="s">
        <v>42</v>
      </c>
      <c r="O872" s="35"/>
      <c r="P872" s="191">
        <f t="shared" si="21"/>
        <v>0</v>
      </c>
      <c r="Q872" s="191">
        <v>0</v>
      </c>
      <c r="R872" s="191">
        <f t="shared" si="22"/>
        <v>0</v>
      </c>
      <c r="S872" s="191">
        <v>0</v>
      </c>
      <c r="T872" s="192">
        <f t="shared" si="23"/>
        <v>0</v>
      </c>
      <c r="AR872" s="17" t="s">
        <v>230</v>
      </c>
      <c r="AT872" s="17" t="s">
        <v>155</v>
      </c>
      <c r="AU872" s="17" t="s">
        <v>80</v>
      </c>
      <c r="AY872" s="17" t="s">
        <v>153</v>
      </c>
      <c r="BE872" s="193">
        <f t="shared" si="24"/>
        <v>0</v>
      </c>
      <c r="BF872" s="193">
        <f t="shared" si="25"/>
        <v>0</v>
      </c>
      <c r="BG872" s="193">
        <f t="shared" si="26"/>
        <v>0</v>
      </c>
      <c r="BH872" s="193">
        <f t="shared" si="27"/>
        <v>0</v>
      </c>
      <c r="BI872" s="193">
        <f t="shared" si="28"/>
        <v>0</v>
      </c>
      <c r="BJ872" s="17" t="s">
        <v>78</v>
      </c>
      <c r="BK872" s="193">
        <f t="shared" si="29"/>
        <v>0</v>
      </c>
      <c r="BL872" s="17" t="s">
        <v>230</v>
      </c>
      <c r="BM872" s="17" t="s">
        <v>1166</v>
      </c>
    </row>
    <row r="873" spans="2:65" s="1" customFormat="1" ht="22.5" customHeight="1">
      <c r="B873" s="34"/>
      <c r="C873" s="182" t="s">
        <v>1184</v>
      </c>
      <c r="D873" s="182" t="s">
        <v>155</v>
      </c>
      <c r="E873" s="183" t="s">
        <v>1185</v>
      </c>
      <c r="F873" s="184" t="s">
        <v>1186</v>
      </c>
      <c r="G873" s="185" t="s">
        <v>207</v>
      </c>
      <c r="H873" s="186">
        <v>3</v>
      </c>
      <c r="I873" s="187"/>
      <c r="J873" s="188">
        <f t="shared" si="20"/>
        <v>0</v>
      </c>
      <c r="K873" s="184" t="s">
        <v>159</v>
      </c>
      <c r="L873" s="54"/>
      <c r="M873" s="189" t="s">
        <v>19</v>
      </c>
      <c r="N873" s="190" t="s">
        <v>42</v>
      </c>
      <c r="O873" s="35"/>
      <c r="P873" s="191">
        <f t="shared" si="21"/>
        <v>0</v>
      </c>
      <c r="Q873" s="191">
        <v>0</v>
      </c>
      <c r="R873" s="191">
        <f t="shared" si="22"/>
        <v>0</v>
      </c>
      <c r="S873" s="191">
        <v>0</v>
      </c>
      <c r="T873" s="192">
        <f t="shared" si="23"/>
        <v>0</v>
      </c>
      <c r="AR873" s="17" t="s">
        <v>230</v>
      </c>
      <c r="AT873" s="17" t="s">
        <v>155</v>
      </c>
      <c r="AU873" s="17" t="s">
        <v>80</v>
      </c>
      <c r="AY873" s="17" t="s">
        <v>153</v>
      </c>
      <c r="BE873" s="193">
        <f t="shared" si="24"/>
        <v>0</v>
      </c>
      <c r="BF873" s="193">
        <f t="shared" si="25"/>
        <v>0</v>
      </c>
      <c r="BG873" s="193">
        <f t="shared" si="26"/>
        <v>0</v>
      </c>
      <c r="BH873" s="193">
        <f t="shared" si="27"/>
        <v>0</v>
      </c>
      <c r="BI873" s="193">
        <f t="shared" si="28"/>
        <v>0</v>
      </c>
      <c r="BJ873" s="17" t="s">
        <v>78</v>
      </c>
      <c r="BK873" s="193">
        <f t="shared" si="29"/>
        <v>0</v>
      </c>
      <c r="BL873" s="17" t="s">
        <v>230</v>
      </c>
      <c r="BM873" s="17" t="s">
        <v>1169</v>
      </c>
    </row>
    <row r="874" spans="2:65" s="1" customFormat="1" ht="31.5" customHeight="1">
      <c r="B874" s="34"/>
      <c r="C874" s="182" t="s">
        <v>1187</v>
      </c>
      <c r="D874" s="182" t="s">
        <v>155</v>
      </c>
      <c r="E874" s="183" t="s">
        <v>1188</v>
      </c>
      <c r="F874" s="184" t="s">
        <v>1189</v>
      </c>
      <c r="G874" s="185" t="s">
        <v>246</v>
      </c>
      <c r="H874" s="186">
        <v>2.2</v>
      </c>
      <c r="I874" s="187"/>
      <c r="J874" s="188">
        <f t="shared" si="20"/>
        <v>0</v>
      </c>
      <c r="K874" s="184" t="s">
        <v>159</v>
      </c>
      <c r="L874" s="54"/>
      <c r="M874" s="189" t="s">
        <v>19</v>
      </c>
      <c r="N874" s="190" t="s">
        <v>42</v>
      </c>
      <c r="O874" s="35"/>
      <c r="P874" s="191">
        <f t="shared" si="21"/>
        <v>0</v>
      </c>
      <c r="Q874" s="191">
        <v>0.00358145</v>
      </c>
      <c r="R874" s="191">
        <f t="shared" si="22"/>
        <v>0.007879190000000001</v>
      </c>
      <c r="S874" s="191">
        <v>0</v>
      </c>
      <c r="T874" s="192">
        <f t="shared" si="23"/>
        <v>0</v>
      </c>
      <c r="AR874" s="17" t="s">
        <v>230</v>
      </c>
      <c r="AT874" s="17" t="s">
        <v>155</v>
      </c>
      <c r="AU874" s="17" t="s">
        <v>80</v>
      </c>
      <c r="AY874" s="17" t="s">
        <v>153</v>
      </c>
      <c r="BE874" s="193">
        <f t="shared" si="24"/>
        <v>0</v>
      </c>
      <c r="BF874" s="193">
        <f t="shared" si="25"/>
        <v>0</v>
      </c>
      <c r="BG874" s="193">
        <f t="shared" si="26"/>
        <v>0</v>
      </c>
      <c r="BH874" s="193">
        <f t="shared" si="27"/>
        <v>0</v>
      </c>
      <c r="BI874" s="193">
        <f t="shared" si="28"/>
        <v>0</v>
      </c>
      <c r="BJ874" s="17" t="s">
        <v>78</v>
      </c>
      <c r="BK874" s="193">
        <f t="shared" si="29"/>
        <v>0</v>
      </c>
      <c r="BL874" s="17" t="s">
        <v>230</v>
      </c>
      <c r="BM874" s="17" t="s">
        <v>1190</v>
      </c>
    </row>
    <row r="875" spans="2:51" s="11" customFormat="1" ht="13.5">
      <c r="B875" s="194"/>
      <c r="C875" s="195"/>
      <c r="D875" s="196" t="s">
        <v>161</v>
      </c>
      <c r="E875" s="197" t="s">
        <v>19</v>
      </c>
      <c r="F875" s="198" t="s">
        <v>1191</v>
      </c>
      <c r="G875" s="195"/>
      <c r="H875" s="199">
        <v>2.2</v>
      </c>
      <c r="I875" s="200"/>
      <c r="J875" s="195"/>
      <c r="K875" s="195"/>
      <c r="L875" s="201"/>
      <c r="M875" s="202"/>
      <c r="N875" s="203"/>
      <c r="O875" s="203"/>
      <c r="P875" s="203"/>
      <c r="Q875" s="203"/>
      <c r="R875" s="203"/>
      <c r="S875" s="203"/>
      <c r="T875" s="204"/>
      <c r="AT875" s="205" t="s">
        <v>161</v>
      </c>
      <c r="AU875" s="205" t="s">
        <v>80</v>
      </c>
      <c r="AV875" s="11" t="s">
        <v>80</v>
      </c>
      <c r="AW875" s="11" t="s">
        <v>34</v>
      </c>
      <c r="AX875" s="11" t="s">
        <v>71</v>
      </c>
      <c r="AY875" s="205" t="s">
        <v>153</v>
      </c>
    </row>
    <row r="876" spans="2:51" s="12" customFormat="1" ht="13.5">
      <c r="B876" s="206"/>
      <c r="C876" s="207"/>
      <c r="D876" s="208" t="s">
        <v>161</v>
      </c>
      <c r="E876" s="209" t="s">
        <v>19</v>
      </c>
      <c r="F876" s="210" t="s">
        <v>163</v>
      </c>
      <c r="G876" s="207"/>
      <c r="H876" s="211">
        <v>2.2</v>
      </c>
      <c r="I876" s="212"/>
      <c r="J876" s="207"/>
      <c r="K876" s="207"/>
      <c r="L876" s="213"/>
      <c r="M876" s="214"/>
      <c r="N876" s="215"/>
      <c r="O876" s="215"/>
      <c r="P876" s="215"/>
      <c r="Q876" s="215"/>
      <c r="R876" s="215"/>
      <c r="S876" s="215"/>
      <c r="T876" s="216"/>
      <c r="AT876" s="217" t="s">
        <v>161</v>
      </c>
      <c r="AU876" s="217" t="s">
        <v>80</v>
      </c>
      <c r="AV876" s="12" t="s">
        <v>160</v>
      </c>
      <c r="AW876" s="12" t="s">
        <v>34</v>
      </c>
      <c r="AX876" s="12" t="s">
        <v>78</v>
      </c>
      <c r="AY876" s="217" t="s">
        <v>153</v>
      </c>
    </row>
    <row r="877" spans="2:65" s="1" customFormat="1" ht="31.5" customHeight="1">
      <c r="B877" s="34"/>
      <c r="C877" s="182" t="s">
        <v>1192</v>
      </c>
      <c r="D877" s="182" t="s">
        <v>155</v>
      </c>
      <c r="E877" s="183" t="s">
        <v>1193</v>
      </c>
      <c r="F877" s="184" t="s">
        <v>1194</v>
      </c>
      <c r="G877" s="185" t="s">
        <v>246</v>
      </c>
      <c r="H877" s="186">
        <v>11.2</v>
      </c>
      <c r="I877" s="187"/>
      <c r="J877" s="188">
        <f>ROUND(I877*H877,2)</f>
        <v>0</v>
      </c>
      <c r="K877" s="184" t="s">
        <v>159</v>
      </c>
      <c r="L877" s="54"/>
      <c r="M877" s="189" t="s">
        <v>19</v>
      </c>
      <c r="N877" s="190" t="s">
        <v>42</v>
      </c>
      <c r="O877" s="35"/>
      <c r="P877" s="191">
        <f>O877*H877</f>
        <v>0</v>
      </c>
      <c r="Q877" s="191">
        <v>0.00429</v>
      </c>
      <c r="R877" s="191">
        <f>Q877*H877</f>
        <v>0.048048</v>
      </c>
      <c r="S877" s="191">
        <v>0</v>
      </c>
      <c r="T877" s="192">
        <f>S877*H877</f>
        <v>0</v>
      </c>
      <c r="AR877" s="17" t="s">
        <v>230</v>
      </c>
      <c r="AT877" s="17" t="s">
        <v>155</v>
      </c>
      <c r="AU877" s="17" t="s">
        <v>80</v>
      </c>
      <c r="AY877" s="17" t="s">
        <v>153</v>
      </c>
      <c r="BE877" s="193">
        <f>IF(N877="základní",J877,0)</f>
        <v>0</v>
      </c>
      <c r="BF877" s="193">
        <f>IF(N877="snížená",J877,0)</f>
        <v>0</v>
      </c>
      <c r="BG877" s="193">
        <f>IF(N877="zákl. přenesená",J877,0)</f>
        <v>0</v>
      </c>
      <c r="BH877" s="193">
        <f>IF(N877="sníž. přenesená",J877,0)</f>
        <v>0</v>
      </c>
      <c r="BI877" s="193">
        <f>IF(N877="nulová",J877,0)</f>
        <v>0</v>
      </c>
      <c r="BJ877" s="17" t="s">
        <v>78</v>
      </c>
      <c r="BK877" s="193">
        <f>ROUND(I877*H877,2)</f>
        <v>0</v>
      </c>
      <c r="BL877" s="17" t="s">
        <v>230</v>
      </c>
      <c r="BM877" s="17" t="s">
        <v>1195</v>
      </c>
    </row>
    <row r="878" spans="2:51" s="11" customFormat="1" ht="13.5">
      <c r="B878" s="194"/>
      <c r="C878" s="195"/>
      <c r="D878" s="196" t="s">
        <v>161</v>
      </c>
      <c r="E878" s="197" t="s">
        <v>19</v>
      </c>
      <c r="F878" s="198" t="s">
        <v>1196</v>
      </c>
      <c r="G878" s="195"/>
      <c r="H878" s="199">
        <v>11.2</v>
      </c>
      <c r="I878" s="200"/>
      <c r="J878" s="195"/>
      <c r="K878" s="195"/>
      <c r="L878" s="201"/>
      <c r="M878" s="202"/>
      <c r="N878" s="203"/>
      <c r="O878" s="203"/>
      <c r="P878" s="203"/>
      <c r="Q878" s="203"/>
      <c r="R878" s="203"/>
      <c r="S878" s="203"/>
      <c r="T878" s="204"/>
      <c r="AT878" s="205" t="s">
        <v>161</v>
      </c>
      <c r="AU878" s="205" t="s">
        <v>80</v>
      </c>
      <c r="AV878" s="11" t="s">
        <v>80</v>
      </c>
      <c r="AW878" s="11" t="s">
        <v>34</v>
      </c>
      <c r="AX878" s="11" t="s">
        <v>71</v>
      </c>
      <c r="AY878" s="205" t="s">
        <v>153</v>
      </c>
    </row>
    <row r="879" spans="2:51" s="12" customFormat="1" ht="13.5">
      <c r="B879" s="206"/>
      <c r="C879" s="207"/>
      <c r="D879" s="208" t="s">
        <v>161</v>
      </c>
      <c r="E879" s="209" t="s">
        <v>19</v>
      </c>
      <c r="F879" s="210" t="s">
        <v>163</v>
      </c>
      <c r="G879" s="207"/>
      <c r="H879" s="211">
        <v>11.2</v>
      </c>
      <c r="I879" s="212"/>
      <c r="J879" s="207"/>
      <c r="K879" s="207"/>
      <c r="L879" s="213"/>
      <c r="M879" s="214"/>
      <c r="N879" s="215"/>
      <c r="O879" s="215"/>
      <c r="P879" s="215"/>
      <c r="Q879" s="215"/>
      <c r="R879" s="215"/>
      <c r="S879" s="215"/>
      <c r="T879" s="216"/>
      <c r="AT879" s="217" t="s">
        <v>161</v>
      </c>
      <c r="AU879" s="217" t="s">
        <v>80</v>
      </c>
      <c r="AV879" s="12" t="s">
        <v>160</v>
      </c>
      <c r="AW879" s="12" t="s">
        <v>34</v>
      </c>
      <c r="AX879" s="12" t="s">
        <v>78</v>
      </c>
      <c r="AY879" s="217" t="s">
        <v>153</v>
      </c>
    </row>
    <row r="880" spans="2:65" s="1" customFormat="1" ht="31.5" customHeight="1">
      <c r="B880" s="34"/>
      <c r="C880" s="182" t="s">
        <v>1197</v>
      </c>
      <c r="D880" s="182" t="s">
        <v>155</v>
      </c>
      <c r="E880" s="183" t="s">
        <v>1198</v>
      </c>
      <c r="F880" s="184" t="s">
        <v>1199</v>
      </c>
      <c r="G880" s="185" t="s">
        <v>246</v>
      </c>
      <c r="H880" s="186">
        <v>5.8</v>
      </c>
      <c r="I880" s="187"/>
      <c r="J880" s="188">
        <f>ROUND(I880*H880,2)</f>
        <v>0</v>
      </c>
      <c r="K880" s="184" t="s">
        <v>159</v>
      </c>
      <c r="L880" s="54"/>
      <c r="M880" s="189" t="s">
        <v>19</v>
      </c>
      <c r="N880" s="190" t="s">
        <v>42</v>
      </c>
      <c r="O880" s="35"/>
      <c r="P880" s="191">
        <f>O880*H880</f>
        <v>0</v>
      </c>
      <c r="Q880" s="191">
        <v>0.00269</v>
      </c>
      <c r="R880" s="191">
        <f>Q880*H880</f>
        <v>0.015602</v>
      </c>
      <c r="S880" s="191">
        <v>0</v>
      </c>
      <c r="T880" s="192">
        <f>S880*H880</f>
        <v>0</v>
      </c>
      <c r="AR880" s="17" t="s">
        <v>230</v>
      </c>
      <c r="AT880" s="17" t="s">
        <v>155</v>
      </c>
      <c r="AU880" s="17" t="s">
        <v>80</v>
      </c>
      <c r="AY880" s="17" t="s">
        <v>153</v>
      </c>
      <c r="BE880" s="193">
        <f>IF(N880="základní",J880,0)</f>
        <v>0</v>
      </c>
      <c r="BF880" s="193">
        <f>IF(N880="snížená",J880,0)</f>
        <v>0</v>
      </c>
      <c r="BG880" s="193">
        <f>IF(N880="zákl. přenesená",J880,0)</f>
        <v>0</v>
      </c>
      <c r="BH880" s="193">
        <f>IF(N880="sníž. přenesená",J880,0)</f>
        <v>0</v>
      </c>
      <c r="BI880" s="193">
        <f>IF(N880="nulová",J880,0)</f>
        <v>0</v>
      </c>
      <c r="BJ880" s="17" t="s">
        <v>78</v>
      </c>
      <c r="BK880" s="193">
        <f>ROUND(I880*H880,2)</f>
        <v>0</v>
      </c>
      <c r="BL880" s="17" t="s">
        <v>230</v>
      </c>
      <c r="BM880" s="17" t="s">
        <v>1200</v>
      </c>
    </row>
    <row r="881" spans="2:51" s="13" customFormat="1" ht="13.5">
      <c r="B881" s="218"/>
      <c r="C881" s="219"/>
      <c r="D881" s="196" t="s">
        <v>161</v>
      </c>
      <c r="E881" s="220" t="s">
        <v>19</v>
      </c>
      <c r="F881" s="221" t="s">
        <v>1201</v>
      </c>
      <c r="G881" s="219"/>
      <c r="H881" s="222" t="s">
        <v>19</v>
      </c>
      <c r="I881" s="223"/>
      <c r="J881" s="219"/>
      <c r="K881" s="219"/>
      <c r="L881" s="224"/>
      <c r="M881" s="225"/>
      <c r="N881" s="226"/>
      <c r="O881" s="226"/>
      <c r="P881" s="226"/>
      <c r="Q881" s="226"/>
      <c r="R881" s="226"/>
      <c r="S881" s="226"/>
      <c r="T881" s="227"/>
      <c r="AT881" s="228" t="s">
        <v>161</v>
      </c>
      <c r="AU881" s="228" t="s">
        <v>80</v>
      </c>
      <c r="AV881" s="13" t="s">
        <v>78</v>
      </c>
      <c r="AW881" s="13" t="s">
        <v>34</v>
      </c>
      <c r="AX881" s="13" t="s">
        <v>71</v>
      </c>
      <c r="AY881" s="228" t="s">
        <v>153</v>
      </c>
    </row>
    <row r="882" spans="2:51" s="11" customFormat="1" ht="13.5">
      <c r="B882" s="194"/>
      <c r="C882" s="195"/>
      <c r="D882" s="196" t="s">
        <v>161</v>
      </c>
      <c r="E882" s="197" t="s">
        <v>19</v>
      </c>
      <c r="F882" s="198" t="s">
        <v>1202</v>
      </c>
      <c r="G882" s="195"/>
      <c r="H882" s="199">
        <v>3</v>
      </c>
      <c r="I882" s="200"/>
      <c r="J882" s="195"/>
      <c r="K882" s="195"/>
      <c r="L882" s="201"/>
      <c r="M882" s="202"/>
      <c r="N882" s="203"/>
      <c r="O882" s="203"/>
      <c r="P882" s="203"/>
      <c r="Q882" s="203"/>
      <c r="R882" s="203"/>
      <c r="S882" s="203"/>
      <c r="T882" s="204"/>
      <c r="AT882" s="205" t="s">
        <v>161</v>
      </c>
      <c r="AU882" s="205" t="s">
        <v>80</v>
      </c>
      <c r="AV882" s="11" t="s">
        <v>80</v>
      </c>
      <c r="AW882" s="11" t="s">
        <v>34</v>
      </c>
      <c r="AX882" s="11" t="s">
        <v>71</v>
      </c>
      <c r="AY882" s="205" t="s">
        <v>153</v>
      </c>
    </row>
    <row r="883" spans="2:51" s="13" customFormat="1" ht="13.5">
      <c r="B883" s="218"/>
      <c r="C883" s="219"/>
      <c r="D883" s="196" t="s">
        <v>161</v>
      </c>
      <c r="E883" s="220" t="s">
        <v>19</v>
      </c>
      <c r="F883" s="221" t="s">
        <v>1203</v>
      </c>
      <c r="G883" s="219"/>
      <c r="H883" s="222" t="s">
        <v>19</v>
      </c>
      <c r="I883" s="223"/>
      <c r="J883" s="219"/>
      <c r="K883" s="219"/>
      <c r="L883" s="224"/>
      <c r="M883" s="225"/>
      <c r="N883" s="226"/>
      <c r="O883" s="226"/>
      <c r="P883" s="226"/>
      <c r="Q883" s="226"/>
      <c r="R883" s="226"/>
      <c r="S883" s="226"/>
      <c r="T883" s="227"/>
      <c r="AT883" s="228" t="s">
        <v>161</v>
      </c>
      <c r="AU883" s="228" t="s">
        <v>80</v>
      </c>
      <c r="AV883" s="13" t="s">
        <v>78</v>
      </c>
      <c r="AW883" s="13" t="s">
        <v>34</v>
      </c>
      <c r="AX883" s="13" t="s">
        <v>71</v>
      </c>
      <c r="AY883" s="228" t="s">
        <v>153</v>
      </c>
    </row>
    <row r="884" spans="2:51" s="11" customFormat="1" ht="13.5">
      <c r="B884" s="194"/>
      <c r="C884" s="195"/>
      <c r="D884" s="196" t="s">
        <v>161</v>
      </c>
      <c r="E884" s="197" t="s">
        <v>19</v>
      </c>
      <c r="F884" s="198" t="s">
        <v>1204</v>
      </c>
      <c r="G884" s="195"/>
      <c r="H884" s="199">
        <v>1.4</v>
      </c>
      <c r="I884" s="200"/>
      <c r="J884" s="195"/>
      <c r="K884" s="195"/>
      <c r="L884" s="201"/>
      <c r="M884" s="202"/>
      <c r="N884" s="203"/>
      <c r="O884" s="203"/>
      <c r="P884" s="203"/>
      <c r="Q884" s="203"/>
      <c r="R884" s="203"/>
      <c r="S884" s="203"/>
      <c r="T884" s="204"/>
      <c r="AT884" s="205" t="s">
        <v>161</v>
      </c>
      <c r="AU884" s="205" t="s">
        <v>80</v>
      </c>
      <c r="AV884" s="11" t="s">
        <v>80</v>
      </c>
      <c r="AW884" s="11" t="s">
        <v>34</v>
      </c>
      <c r="AX884" s="11" t="s">
        <v>71</v>
      </c>
      <c r="AY884" s="205" t="s">
        <v>153</v>
      </c>
    </row>
    <row r="885" spans="2:51" s="13" customFormat="1" ht="13.5">
      <c r="B885" s="218"/>
      <c r="C885" s="219"/>
      <c r="D885" s="196" t="s">
        <v>161</v>
      </c>
      <c r="E885" s="220" t="s">
        <v>19</v>
      </c>
      <c r="F885" s="221" t="s">
        <v>1205</v>
      </c>
      <c r="G885" s="219"/>
      <c r="H885" s="222" t="s">
        <v>19</v>
      </c>
      <c r="I885" s="223"/>
      <c r="J885" s="219"/>
      <c r="K885" s="219"/>
      <c r="L885" s="224"/>
      <c r="M885" s="225"/>
      <c r="N885" s="226"/>
      <c r="O885" s="226"/>
      <c r="P885" s="226"/>
      <c r="Q885" s="226"/>
      <c r="R885" s="226"/>
      <c r="S885" s="226"/>
      <c r="T885" s="227"/>
      <c r="AT885" s="228" t="s">
        <v>161</v>
      </c>
      <c r="AU885" s="228" t="s">
        <v>80</v>
      </c>
      <c r="AV885" s="13" t="s">
        <v>78</v>
      </c>
      <c r="AW885" s="13" t="s">
        <v>34</v>
      </c>
      <c r="AX885" s="13" t="s">
        <v>71</v>
      </c>
      <c r="AY885" s="228" t="s">
        <v>153</v>
      </c>
    </row>
    <row r="886" spans="2:51" s="11" customFormat="1" ht="13.5">
      <c r="B886" s="194"/>
      <c r="C886" s="195"/>
      <c r="D886" s="196" t="s">
        <v>161</v>
      </c>
      <c r="E886" s="197" t="s">
        <v>19</v>
      </c>
      <c r="F886" s="198" t="s">
        <v>1204</v>
      </c>
      <c r="G886" s="195"/>
      <c r="H886" s="199">
        <v>1.4</v>
      </c>
      <c r="I886" s="200"/>
      <c r="J886" s="195"/>
      <c r="K886" s="195"/>
      <c r="L886" s="201"/>
      <c r="M886" s="202"/>
      <c r="N886" s="203"/>
      <c r="O886" s="203"/>
      <c r="P886" s="203"/>
      <c r="Q886" s="203"/>
      <c r="R886" s="203"/>
      <c r="S886" s="203"/>
      <c r="T886" s="204"/>
      <c r="AT886" s="205" t="s">
        <v>161</v>
      </c>
      <c r="AU886" s="205" t="s">
        <v>80</v>
      </c>
      <c r="AV886" s="11" t="s">
        <v>80</v>
      </c>
      <c r="AW886" s="11" t="s">
        <v>34</v>
      </c>
      <c r="AX886" s="11" t="s">
        <v>71</v>
      </c>
      <c r="AY886" s="205" t="s">
        <v>153</v>
      </c>
    </row>
    <row r="887" spans="2:51" s="12" customFormat="1" ht="13.5">
      <c r="B887" s="206"/>
      <c r="C887" s="207"/>
      <c r="D887" s="208" t="s">
        <v>161</v>
      </c>
      <c r="E887" s="209" t="s">
        <v>19</v>
      </c>
      <c r="F887" s="210" t="s">
        <v>163</v>
      </c>
      <c r="G887" s="207"/>
      <c r="H887" s="211">
        <v>5.8</v>
      </c>
      <c r="I887" s="212"/>
      <c r="J887" s="207"/>
      <c r="K887" s="207"/>
      <c r="L887" s="213"/>
      <c r="M887" s="214"/>
      <c r="N887" s="215"/>
      <c r="O887" s="215"/>
      <c r="P887" s="215"/>
      <c r="Q887" s="215"/>
      <c r="R887" s="215"/>
      <c r="S887" s="215"/>
      <c r="T887" s="216"/>
      <c r="AT887" s="217" t="s">
        <v>161</v>
      </c>
      <c r="AU887" s="217" t="s">
        <v>80</v>
      </c>
      <c r="AV887" s="12" t="s">
        <v>160</v>
      </c>
      <c r="AW887" s="12" t="s">
        <v>34</v>
      </c>
      <c r="AX887" s="12" t="s">
        <v>78</v>
      </c>
      <c r="AY887" s="217" t="s">
        <v>153</v>
      </c>
    </row>
    <row r="888" spans="2:65" s="1" customFormat="1" ht="31.5" customHeight="1">
      <c r="B888" s="34"/>
      <c r="C888" s="182" t="s">
        <v>1206</v>
      </c>
      <c r="D888" s="182" t="s">
        <v>155</v>
      </c>
      <c r="E888" s="183" t="s">
        <v>1207</v>
      </c>
      <c r="F888" s="184" t="s">
        <v>1208</v>
      </c>
      <c r="G888" s="185" t="s">
        <v>224</v>
      </c>
      <c r="H888" s="186">
        <v>1.5</v>
      </c>
      <c r="I888" s="187"/>
      <c r="J888" s="188">
        <f>ROUND(I888*H888,2)</f>
        <v>0</v>
      </c>
      <c r="K888" s="184" t="s">
        <v>159</v>
      </c>
      <c r="L888" s="54"/>
      <c r="M888" s="189" t="s">
        <v>19</v>
      </c>
      <c r="N888" s="190" t="s">
        <v>42</v>
      </c>
      <c r="O888" s="35"/>
      <c r="P888" s="191">
        <f>O888*H888</f>
        <v>0</v>
      </c>
      <c r="Q888" s="191">
        <v>0.00976</v>
      </c>
      <c r="R888" s="191">
        <f>Q888*H888</f>
        <v>0.01464</v>
      </c>
      <c r="S888" s="191">
        <v>0</v>
      </c>
      <c r="T888" s="192">
        <f>S888*H888</f>
        <v>0</v>
      </c>
      <c r="AR888" s="17" t="s">
        <v>230</v>
      </c>
      <c r="AT888" s="17" t="s">
        <v>155</v>
      </c>
      <c r="AU888" s="17" t="s">
        <v>80</v>
      </c>
      <c r="AY888" s="17" t="s">
        <v>153</v>
      </c>
      <c r="BE888" s="193">
        <f>IF(N888="základní",J888,0)</f>
        <v>0</v>
      </c>
      <c r="BF888" s="193">
        <f>IF(N888="snížená",J888,0)</f>
        <v>0</v>
      </c>
      <c r="BG888" s="193">
        <f>IF(N888="zákl. přenesená",J888,0)</f>
        <v>0</v>
      </c>
      <c r="BH888" s="193">
        <f>IF(N888="sníž. přenesená",J888,0)</f>
        <v>0</v>
      </c>
      <c r="BI888" s="193">
        <f>IF(N888="nulová",J888,0)</f>
        <v>0</v>
      </c>
      <c r="BJ888" s="17" t="s">
        <v>78</v>
      </c>
      <c r="BK888" s="193">
        <f>ROUND(I888*H888,2)</f>
        <v>0</v>
      </c>
      <c r="BL888" s="17" t="s">
        <v>230</v>
      </c>
      <c r="BM888" s="17" t="s">
        <v>1209</v>
      </c>
    </row>
    <row r="889" spans="2:65" s="1" customFormat="1" ht="22.5" customHeight="1">
      <c r="B889" s="34"/>
      <c r="C889" s="182" t="s">
        <v>1210</v>
      </c>
      <c r="D889" s="182" t="s">
        <v>155</v>
      </c>
      <c r="E889" s="183" t="s">
        <v>1211</v>
      </c>
      <c r="F889" s="184" t="s">
        <v>1212</v>
      </c>
      <c r="G889" s="185" t="s">
        <v>861</v>
      </c>
      <c r="H889" s="245"/>
      <c r="I889" s="187"/>
      <c r="J889" s="188">
        <f>ROUND(I889*H889,2)</f>
        <v>0</v>
      </c>
      <c r="K889" s="184" t="s">
        <v>159</v>
      </c>
      <c r="L889" s="54"/>
      <c r="M889" s="189" t="s">
        <v>19</v>
      </c>
      <c r="N889" s="190" t="s">
        <v>42</v>
      </c>
      <c r="O889" s="35"/>
      <c r="P889" s="191">
        <f>O889*H889</f>
        <v>0</v>
      </c>
      <c r="Q889" s="191">
        <v>0</v>
      </c>
      <c r="R889" s="191">
        <f>Q889*H889</f>
        <v>0</v>
      </c>
      <c r="S889" s="191">
        <v>0</v>
      </c>
      <c r="T889" s="192">
        <f>S889*H889</f>
        <v>0</v>
      </c>
      <c r="AR889" s="17" t="s">
        <v>230</v>
      </c>
      <c r="AT889" s="17" t="s">
        <v>155</v>
      </c>
      <c r="AU889" s="17" t="s">
        <v>80</v>
      </c>
      <c r="AY889" s="17" t="s">
        <v>153</v>
      </c>
      <c r="BE889" s="193">
        <f>IF(N889="základní",J889,0)</f>
        <v>0</v>
      </c>
      <c r="BF889" s="193">
        <f>IF(N889="snížená",J889,0)</f>
        <v>0</v>
      </c>
      <c r="BG889" s="193">
        <f>IF(N889="zákl. přenesená",J889,0)</f>
        <v>0</v>
      </c>
      <c r="BH889" s="193">
        <f>IF(N889="sníž. přenesená",J889,0)</f>
        <v>0</v>
      </c>
      <c r="BI889" s="193">
        <f>IF(N889="nulová",J889,0)</f>
        <v>0</v>
      </c>
      <c r="BJ889" s="17" t="s">
        <v>78</v>
      </c>
      <c r="BK889" s="193">
        <f>ROUND(I889*H889,2)</f>
        <v>0</v>
      </c>
      <c r="BL889" s="17" t="s">
        <v>230</v>
      </c>
      <c r="BM889" s="17" t="s">
        <v>1187</v>
      </c>
    </row>
    <row r="890" spans="2:63" s="10" customFormat="1" ht="29.85" customHeight="1">
      <c r="B890" s="165"/>
      <c r="C890" s="166"/>
      <c r="D890" s="179" t="s">
        <v>70</v>
      </c>
      <c r="E890" s="180" t="s">
        <v>1213</v>
      </c>
      <c r="F890" s="180" t="s">
        <v>1214</v>
      </c>
      <c r="G890" s="166"/>
      <c r="H890" s="166"/>
      <c r="I890" s="169"/>
      <c r="J890" s="181">
        <f>BK890</f>
        <v>0</v>
      </c>
      <c r="K890" s="166"/>
      <c r="L890" s="171"/>
      <c r="M890" s="172"/>
      <c r="N890" s="173"/>
      <c r="O890" s="173"/>
      <c r="P890" s="174">
        <f>SUM(P891:P951)</f>
        <v>0</v>
      </c>
      <c r="Q890" s="173"/>
      <c r="R890" s="174">
        <f>SUM(R891:R951)</f>
        <v>0.299851116511</v>
      </c>
      <c r="S890" s="173"/>
      <c r="T890" s="175">
        <f>SUM(T891:T951)</f>
        <v>0.36</v>
      </c>
      <c r="AR890" s="176" t="s">
        <v>80</v>
      </c>
      <c r="AT890" s="177" t="s">
        <v>70</v>
      </c>
      <c r="AU890" s="177" t="s">
        <v>78</v>
      </c>
      <c r="AY890" s="176" t="s">
        <v>153</v>
      </c>
      <c r="BK890" s="178">
        <f>SUM(BK891:BK951)</f>
        <v>0</v>
      </c>
    </row>
    <row r="891" spans="2:65" s="1" customFormat="1" ht="22.5" customHeight="1">
      <c r="B891" s="34"/>
      <c r="C891" s="182" t="s">
        <v>1215</v>
      </c>
      <c r="D891" s="182" t="s">
        <v>155</v>
      </c>
      <c r="E891" s="183" t="s">
        <v>1216</v>
      </c>
      <c r="F891" s="184" t="s">
        <v>1217</v>
      </c>
      <c r="G891" s="185" t="s">
        <v>246</v>
      </c>
      <c r="H891" s="186">
        <v>10.1</v>
      </c>
      <c r="I891" s="187"/>
      <c r="J891" s="188">
        <f>ROUND(I891*H891,2)</f>
        <v>0</v>
      </c>
      <c r="K891" s="184" t="s">
        <v>524</v>
      </c>
      <c r="L891" s="54"/>
      <c r="M891" s="189" t="s">
        <v>19</v>
      </c>
      <c r="N891" s="190" t="s">
        <v>42</v>
      </c>
      <c r="O891" s="35"/>
      <c r="P891" s="191">
        <f>O891*H891</f>
        <v>0</v>
      </c>
      <c r="Q891" s="191">
        <v>0</v>
      </c>
      <c r="R891" s="191">
        <f>Q891*H891</f>
        <v>0</v>
      </c>
      <c r="S891" s="191">
        <v>0</v>
      </c>
      <c r="T891" s="192">
        <f>S891*H891</f>
        <v>0</v>
      </c>
      <c r="AR891" s="17" t="s">
        <v>230</v>
      </c>
      <c r="AT891" s="17" t="s">
        <v>155</v>
      </c>
      <c r="AU891" s="17" t="s">
        <v>80</v>
      </c>
      <c r="AY891" s="17" t="s">
        <v>153</v>
      </c>
      <c r="BE891" s="193">
        <f>IF(N891="základní",J891,0)</f>
        <v>0</v>
      </c>
      <c r="BF891" s="193">
        <f>IF(N891="snížená",J891,0)</f>
        <v>0</v>
      </c>
      <c r="BG891" s="193">
        <f>IF(N891="zákl. přenesená",J891,0)</f>
        <v>0</v>
      </c>
      <c r="BH891" s="193">
        <f>IF(N891="sníž. přenesená",J891,0)</f>
        <v>0</v>
      </c>
      <c r="BI891" s="193">
        <f>IF(N891="nulová",J891,0)</f>
        <v>0</v>
      </c>
      <c r="BJ891" s="17" t="s">
        <v>78</v>
      </c>
      <c r="BK891" s="193">
        <f>ROUND(I891*H891,2)</f>
        <v>0</v>
      </c>
      <c r="BL891" s="17" t="s">
        <v>230</v>
      </c>
      <c r="BM891" s="17" t="s">
        <v>1192</v>
      </c>
    </row>
    <row r="892" spans="2:51" s="11" customFormat="1" ht="13.5">
      <c r="B892" s="194"/>
      <c r="C892" s="195"/>
      <c r="D892" s="196" t="s">
        <v>161</v>
      </c>
      <c r="E892" s="197" t="s">
        <v>19</v>
      </c>
      <c r="F892" s="198" t="s">
        <v>1218</v>
      </c>
      <c r="G892" s="195"/>
      <c r="H892" s="199">
        <v>10.1</v>
      </c>
      <c r="I892" s="200"/>
      <c r="J892" s="195"/>
      <c r="K892" s="195"/>
      <c r="L892" s="201"/>
      <c r="M892" s="202"/>
      <c r="N892" s="203"/>
      <c r="O892" s="203"/>
      <c r="P892" s="203"/>
      <c r="Q892" s="203"/>
      <c r="R892" s="203"/>
      <c r="S892" s="203"/>
      <c r="T892" s="204"/>
      <c r="AT892" s="205" t="s">
        <v>161</v>
      </c>
      <c r="AU892" s="205" t="s">
        <v>80</v>
      </c>
      <c r="AV892" s="11" t="s">
        <v>80</v>
      </c>
      <c r="AW892" s="11" t="s">
        <v>34</v>
      </c>
      <c r="AX892" s="11" t="s">
        <v>71</v>
      </c>
      <c r="AY892" s="205" t="s">
        <v>153</v>
      </c>
    </row>
    <row r="893" spans="2:51" s="12" customFormat="1" ht="13.5">
      <c r="B893" s="206"/>
      <c r="C893" s="207"/>
      <c r="D893" s="208" t="s">
        <v>161</v>
      </c>
      <c r="E893" s="209" t="s">
        <v>19</v>
      </c>
      <c r="F893" s="210" t="s">
        <v>163</v>
      </c>
      <c r="G893" s="207"/>
      <c r="H893" s="211">
        <v>10.1</v>
      </c>
      <c r="I893" s="212"/>
      <c r="J893" s="207"/>
      <c r="K893" s="207"/>
      <c r="L893" s="213"/>
      <c r="M893" s="214"/>
      <c r="N893" s="215"/>
      <c r="O893" s="215"/>
      <c r="P893" s="215"/>
      <c r="Q893" s="215"/>
      <c r="R893" s="215"/>
      <c r="S893" s="215"/>
      <c r="T893" s="216"/>
      <c r="AT893" s="217" t="s">
        <v>161</v>
      </c>
      <c r="AU893" s="217" t="s">
        <v>80</v>
      </c>
      <c r="AV893" s="12" t="s">
        <v>160</v>
      </c>
      <c r="AW893" s="12" t="s">
        <v>34</v>
      </c>
      <c r="AX893" s="12" t="s">
        <v>78</v>
      </c>
      <c r="AY893" s="217" t="s">
        <v>153</v>
      </c>
    </row>
    <row r="894" spans="2:65" s="1" customFormat="1" ht="22.5" customHeight="1">
      <c r="B894" s="34"/>
      <c r="C894" s="182" t="s">
        <v>1219</v>
      </c>
      <c r="D894" s="182" t="s">
        <v>155</v>
      </c>
      <c r="E894" s="183" t="s">
        <v>1220</v>
      </c>
      <c r="F894" s="184" t="s">
        <v>1221</v>
      </c>
      <c r="G894" s="185" t="s">
        <v>246</v>
      </c>
      <c r="H894" s="186">
        <v>23</v>
      </c>
      <c r="I894" s="187"/>
      <c r="J894" s="188">
        <f>ROUND(I894*H894,2)</f>
        <v>0</v>
      </c>
      <c r="K894" s="184" t="s">
        <v>159</v>
      </c>
      <c r="L894" s="54"/>
      <c r="M894" s="189" t="s">
        <v>19</v>
      </c>
      <c r="N894" s="190" t="s">
        <v>42</v>
      </c>
      <c r="O894" s="35"/>
      <c r="P894" s="191">
        <f>O894*H894</f>
        <v>0</v>
      </c>
      <c r="Q894" s="191">
        <v>0</v>
      </c>
      <c r="R894" s="191">
        <f>Q894*H894</f>
        <v>0</v>
      </c>
      <c r="S894" s="191">
        <v>0</v>
      </c>
      <c r="T894" s="192">
        <f>S894*H894</f>
        <v>0</v>
      </c>
      <c r="AR894" s="17" t="s">
        <v>230</v>
      </c>
      <c r="AT894" s="17" t="s">
        <v>155</v>
      </c>
      <c r="AU894" s="17" t="s">
        <v>80</v>
      </c>
      <c r="AY894" s="17" t="s">
        <v>153</v>
      </c>
      <c r="BE894" s="193">
        <f>IF(N894="základní",J894,0)</f>
        <v>0</v>
      </c>
      <c r="BF894" s="193">
        <f>IF(N894="snížená",J894,0)</f>
        <v>0</v>
      </c>
      <c r="BG894" s="193">
        <f>IF(N894="zákl. přenesená",J894,0)</f>
        <v>0</v>
      </c>
      <c r="BH894" s="193">
        <f>IF(N894="sníž. přenesená",J894,0)</f>
        <v>0</v>
      </c>
      <c r="BI894" s="193">
        <f>IF(N894="nulová",J894,0)</f>
        <v>0</v>
      </c>
      <c r="BJ894" s="17" t="s">
        <v>78</v>
      </c>
      <c r="BK894" s="193">
        <f>ROUND(I894*H894,2)</f>
        <v>0</v>
      </c>
      <c r="BL894" s="17" t="s">
        <v>230</v>
      </c>
      <c r="BM894" s="17" t="s">
        <v>1197</v>
      </c>
    </row>
    <row r="895" spans="2:51" s="11" customFormat="1" ht="13.5">
      <c r="B895" s="194"/>
      <c r="C895" s="195"/>
      <c r="D895" s="196" t="s">
        <v>161</v>
      </c>
      <c r="E895" s="197" t="s">
        <v>19</v>
      </c>
      <c r="F895" s="198" t="s">
        <v>1222</v>
      </c>
      <c r="G895" s="195"/>
      <c r="H895" s="199">
        <v>23</v>
      </c>
      <c r="I895" s="200"/>
      <c r="J895" s="195"/>
      <c r="K895" s="195"/>
      <c r="L895" s="201"/>
      <c r="M895" s="202"/>
      <c r="N895" s="203"/>
      <c r="O895" s="203"/>
      <c r="P895" s="203"/>
      <c r="Q895" s="203"/>
      <c r="R895" s="203"/>
      <c r="S895" s="203"/>
      <c r="T895" s="204"/>
      <c r="AT895" s="205" t="s">
        <v>161</v>
      </c>
      <c r="AU895" s="205" t="s">
        <v>80</v>
      </c>
      <c r="AV895" s="11" t="s">
        <v>80</v>
      </c>
      <c r="AW895" s="11" t="s">
        <v>34</v>
      </c>
      <c r="AX895" s="11" t="s">
        <v>71</v>
      </c>
      <c r="AY895" s="205" t="s">
        <v>153</v>
      </c>
    </row>
    <row r="896" spans="2:51" s="12" customFormat="1" ht="13.5">
      <c r="B896" s="206"/>
      <c r="C896" s="207"/>
      <c r="D896" s="208" t="s">
        <v>161</v>
      </c>
      <c r="E896" s="209" t="s">
        <v>19</v>
      </c>
      <c r="F896" s="210" t="s">
        <v>163</v>
      </c>
      <c r="G896" s="207"/>
      <c r="H896" s="211">
        <v>23</v>
      </c>
      <c r="I896" s="212"/>
      <c r="J896" s="207"/>
      <c r="K896" s="207"/>
      <c r="L896" s="213"/>
      <c r="M896" s="214"/>
      <c r="N896" s="215"/>
      <c r="O896" s="215"/>
      <c r="P896" s="215"/>
      <c r="Q896" s="215"/>
      <c r="R896" s="215"/>
      <c r="S896" s="215"/>
      <c r="T896" s="216"/>
      <c r="AT896" s="217" t="s">
        <v>161</v>
      </c>
      <c r="AU896" s="217" t="s">
        <v>80</v>
      </c>
      <c r="AV896" s="12" t="s">
        <v>160</v>
      </c>
      <c r="AW896" s="12" t="s">
        <v>34</v>
      </c>
      <c r="AX896" s="12" t="s">
        <v>78</v>
      </c>
      <c r="AY896" s="217" t="s">
        <v>153</v>
      </c>
    </row>
    <row r="897" spans="2:65" s="1" customFormat="1" ht="22.5" customHeight="1">
      <c r="B897" s="34"/>
      <c r="C897" s="229" t="s">
        <v>1223</v>
      </c>
      <c r="D897" s="229" t="s">
        <v>184</v>
      </c>
      <c r="E897" s="230" t="s">
        <v>1224</v>
      </c>
      <c r="F897" s="231" t="s">
        <v>1225</v>
      </c>
      <c r="G897" s="232" t="s">
        <v>246</v>
      </c>
      <c r="H897" s="233">
        <v>23</v>
      </c>
      <c r="I897" s="234"/>
      <c r="J897" s="235">
        <f>ROUND(I897*H897,2)</f>
        <v>0</v>
      </c>
      <c r="K897" s="231" t="s">
        <v>524</v>
      </c>
      <c r="L897" s="236"/>
      <c r="M897" s="237" t="s">
        <v>19</v>
      </c>
      <c r="N897" s="238" t="s">
        <v>42</v>
      </c>
      <c r="O897" s="35"/>
      <c r="P897" s="191">
        <f>O897*H897</f>
        <v>0</v>
      </c>
      <c r="Q897" s="191">
        <v>0</v>
      </c>
      <c r="R897" s="191">
        <f>Q897*H897</f>
        <v>0</v>
      </c>
      <c r="S897" s="191">
        <v>0</v>
      </c>
      <c r="T897" s="192">
        <f>S897*H897</f>
        <v>0</v>
      </c>
      <c r="AR897" s="17" t="s">
        <v>295</v>
      </c>
      <c r="AT897" s="17" t="s">
        <v>184</v>
      </c>
      <c r="AU897" s="17" t="s">
        <v>80</v>
      </c>
      <c r="AY897" s="17" t="s">
        <v>153</v>
      </c>
      <c r="BE897" s="193">
        <f>IF(N897="základní",J897,0)</f>
        <v>0</v>
      </c>
      <c r="BF897" s="193">
        <f>IF(N897="snížená",J897,0)</f>
        <v>0</v>
      </c>
      <c r="BG897" s="193">
        <f>IF(N897="zákl. přenesená",J897,0)</f>
        <v>0</v>
      </c>
      <c r="BH897" s="193">
        <f>IF(N897="sníž. přenesená",J897,0)</f>
        <v>0</v>
      </c>
      <c r="BI897" s="193">
        <f>IF(N897="nulová",J897,0)</f>
        <v>0</v>
      </c>
      <c r="BJ897" s="17" t="s">
        <v>78</v>
      </c>
      <c r="BK897" s="193">
        <f>ROUND(I897*H897,2)</f>
        <v>0</v>
      </c>
      <c r="BL897" s="17" t="s">
        <v>230</v>
      </c>
      <c r="BM897" s="17" t="s">
        <v>1206</v>
      </c>
    </row>
    <row r="898" spans="2:65" s="1" customFormat="1" ht="22.5" customHeight="1">
      <c r="B898" s="34"/>
      <c r="C898" s="182" t="s">
        <v>1226</v>
      </c>
      <c r="D898" s="182" t="s">
        <v>155</v>
      </c>
      <c r="E898" s="183" t="s">
        <v>1227</v>
      </c>
      <c r="F898" s="184" t="s">
        <v>1228</v>
      </c>
      <c r="G898" s="185" t="s">
        <v>634</v>
      </c>
      <c r="H898" s="186">
        <v>3</v>
      </c>
      <c r="I898" s="187"/>
      <c r="J898" s="188">
        <f>ROUND(I898*H898,2)</f>
        <v>0</v>
      </c>
      <c r="K898" s="184" t="s">
        <v>524</v>
      </c>
      <c r="L898" s="54"/>
      <c r="M898" s="189" t="s">
        <v>19</v>
      </c>
      <c r="N898" s="190" t="s">
        <v>42</v>
      </c>
      <c r="O898" s="35"/>
      <c r="P898" s="191">
        <f>O898*H898</f>
        <v>0</v>
      </c>
      <c r="Q898" s="191">
        <v>0</v>
      </c>
      <c r="R898" s="191">
        <f>Q898*H898</f>
        <v>0</v>
      </c>
      <c r="S898" s="191">
        <v>0</v>
      </c>
      <c r="T898" s="192">
        <f>S898*H898</f>
        <v>0</v>
      </c>
      <c r="AR898" s="17" t="s">
        <v>230</v>
      </c>
      <c r="AT898" s="17" t="s">
        <v>155</v>
      </c>
      <c r="AU898" s="17" t="s">
        <v>80</v>
      </c>
      <c r="AY898" s="17" t="s">
        <v>153</v>
      </c>
      <c r="BE898" s="193">
        <f>IF(N898="základní",J898,0)</f>
        <v>0</v>
      </c>
      <c r="BF898" s="193">
        <f>IF(N898="snížená",J898,0)</f>
        <v>0</v>
      </c>
      <c r="BG898" s="193">
        <f>IF(N898="zákl. přenesená",J898,0)</f>
        <v>0</v>
      </c>
      <c r="BH898" s="193">
        <f>IF(N898="sníž. přenesená",J898,0)</f>
        <v>0</v>
      </c>
      <c r="BI898" s="193">
        <f>IF(N898="nulová",J898,0)</f>
        <v>0</v>
      </c>
      <c r="BJ898" s="17" t="s">
        <v>78</v>
      </c>
      <c r="BK898" s="193">
        <f>ROUND(I898*H898,2)</f>
        <v>0</v>
      </c>
      <c r="BL898" s="17" t="s">
        <v>230</v>
      </c>
      <c r="BM898" s="17" t="s">
        <v>1210</v>
      </c>
    </row>
    <row r="899" spans="2:65" s="1" customFormat="1" ht="22.5" customHeight="1">
      <c r="B899" s="34"/>
      <c r="C899" s="182" t="s">
        <v>1229</v>
      </c>
      <c r="D899" s="182" t="s">
        <v>155</v>
      </c>
      <c r="E899" s="183" t="s">
        <v>1230</v>
      </c>
      <c r="F899" s="184" t="s">
        <v>1231</v>
      </c>
      <c r="G899" s="185" t="s">
        <v>634</v>
      </c>
      <c r="H899" s="186">
        <v>1</v>
      </c>
      <c r="I899" s="187"/>
      <c r="J899" s="188">
        <f>ROUND(I899*H899,2)</f>
        <v>0</v>
      </c>
      <c r="K899" s="184" t="s">
        <v>524</v>
      </c>
      <c r="L899" s="54"/>
      <c r="M899" s="189" t="s">
        <v>19</v>
      </c>
      <c r="N899" s="190" t="s">
        <v>42</v>
      </c>
      <c r="O899" s="35"/>
      <c r="P899" s="191">
        <f>O899*H899</f>
        <v>0</v>
      </c>
      <c r="Q899" s="191">
        <v>0</v>
      </c>
      <c r="R899" s="191">
        <f>Q899*H899</f>
        <v>0</v>
      </c>
      <c r="S899" s="191">
        <v>0</v>
      </c>
      <c r="T899" s="192">
        <f>S899*H899</f>
        <v>0</v>
      </c>
      <c r="AR899" s="17" t="s">
        <v>230</v>
      </c>
      <c r="AT899" s="17" t="s">
        <v>155</v>
      </c>
      <c r="AU899" s="17" t="s">
        <v>80</v>
      </c>
      <c r="AY899" s="17" t="s">
        <v>153</v>
      </c>
      <c r="BE899" s="193">
        <f>IF(N899="základní",J899,0)</f>
        <v>0</v>
      </c>
      <c r="BF899" s="193">
        <f>IF(N899="snížená",J899,0)</f>
        <v>0</v>
      </c>
      <c r="BG899" s="193">
        <f>IF(N899="zákl. přenesená",J899,0)</f>
        <v>0</v>
      </c>
      <c r="BH899" s="193">
        <f>IF(N899="sníž. přenesená",J899,0)</f>
        <v>0</v>
      </c>
      <c r="BI899" s="193">
        <f>IF(N899="nulová",J899,0)</f>
        <v>0</v>
      </c>
      <c r="BJ899" s="17" t="s">
        <v>78</v>
      </c>
      <c r="BK899" s="193">
        <f>ROUND(I899*H899,2)</f>
        <v>0</v>
      </c>
      <c r="BL899" s="17" t="s">
        <v>230</v>
      </c>
      <c r="BM899" s="17" t="s">
        <v>1215</v>
      </c>
    </row>
    <row r="900" spans="2:65" s="1" customFormat="1" ht="22.5" customHeight="1">
      <c r="B900" s="34"/>
      <c r="C900" s="182" t="s">
        <v>1232</v>
      </c>
      <c r="D900" s="182" t="s">
        <v>155</v>
      </c>
      <c r="E900" s="183" t="s">
        <v>1233</v>
      </c>
      <c r="F900" s="184" t="s">
        <v>1234</v>
      </c>
      <c r="G900" s="185" t="s">
        <v>224</v>
      </c>
      <c r="H900" s="186">
        <v>22.205</v>
      </c>
      <c r="I900" s="187"/>
      <c r="J900" s="188">
        <f>ROUND(I900*H900,2)</f>
        <v>0</v>
      </c>
      <c r="K900" s="184" t="s">
        <v>159</v>
      </c>
      <c r="L900" s="54"/>
      <c r="M900" s="189" t="s">
        <v>19</v>
      </c>
      <c r="N900" s="190" t="s">
        <v>42</v>
      </c>
      <c r="O900" s="35"/>
      <c r="P900" s="191">
        <f>O900*H900</f>
        <v>0</v>
      </c>
      <c r="Q900" s="191">
        <v>0.0002570142</v>
      </c>
      <c r="R900" s="191">
        <f>Q900*H900</f>
        <v>0.0057070003109999995</v>
      </c>
      <c r="S900" s="191">
        <v>0</v>
      </c>
      <c r="T900" s="192">
        <f>S900*H900</f>
        <v>0</v>
      </c>
      <c r="AR900" s="17" t="s">
        <v>230</v>
      </c>
      <c r="AT900" s="17" t="s">
        <v>155</v>
      </c>
      <c r="AU900" s="17" t="s">
        <v>80</v>
      </c>
      <c r="AY900" s="17" t="s">
        <v>153</v>
      </c>
      <c r="BE900" s="193">
        <f>IF(N900="základní",J900,0)</f>
        <v>0</v>
      </c>
      <c r="BF900" s="193">
        <f>IF(N900="snížená",J900,0)</f>
        <v>0</v>
      </c>
      <c r="BG900" s="193">
        <f>IF(N900="zákl. přenesená",J900,0)</f>
        <v>0</v>
      </c>
      <c r="BH900" s="193">
        <f>IF(N900="sníž. přenesená",J900,0)</f>
        <v>0</v>
      </c>
      <c r="BI900" s="193">
        <f>IF(N900="nulová",J900,0)</f>
        <v>0</v>
      </c>
      <c r="BJ900" s="17" t="s">
        <v>78</v>
      </c>
      <c r="BK900" s="193">
        <f>ROUND(I900*H900,2)</f>
        <v>0</v>
      </c>
      <c r="BL900" s="17" t="s">
        <v>230</v>
      </c>
      <c r="BM900" s="17" t="s">
        <v>1219</v>
      </c>
    </row>
    <row r="901" spans="2:51" s="13" customFormat="1" ht="13.5">
      <c r="B901" s="218"/>
      <c r="C901" s="219"/>
      <c r="D901" s="196" t="s">
        <v>161</v>
      </c>
      <c r="E901" s="220" t="s">
        <v>19</v>
      </c>
      <c r="F901" s="221" t="s">
        <v>1235</v>
      </c>
      <c r="G901" s="219"/>
      <c r="H901" s="222" t="s">
        <v>19</v>
      </c>
      <c r="I901" s="223"/>
      <c r="J901" s="219"/>
      <c r="K901" s="219"/>
      <c r="L901" s="224"/>
      <c r="M901" s="225"/>
      <c r="N901" s="226"/>
      <c r="O901" s="226"/>
      <c r="P901" s="226"/>
      <c r="Q901" s="226"/>
      <c r="R901" s="226"/>
      <c r="S901" s="226"/>
      <c r="T901" s="227"/>
      <c r="AT901" s="228" t="s">
        <v>161</v>
      </c>
      <c r="AU901" s="228" t="s">
        <v>80</v>
      </c>
      <c r="AV901" s="13" t="s">
        <v>78</v>
      </c>
      <c r="AW901" s="13" t="s">
        <v>34</v>
      </c>
      <c r="AX901" s="13" t="s">
        <v>71</v>
      </c>
      <c r="AY901" s="228" t="s">
        <v>153</v>
      </c>
    </row>
    <row r="902" spans="2:51" s="11" customFormat="1" ht="13.5">
      <c r="B902" s="194"/>
      <c r="C902" s="195"/>
      <c r="D902" s="196" t="s">
        <v>161</v>
      </c>
      <c r="E902" s="197" t="s">
        <v>19</v>
      </c>
      <c r="F902" s="198" t="s">
        <v>387</v>
      </c>
      <c r="G902" s="195"/>
      <c r="H902" s="199">
        <v>0.672</v>
      </c>
      <c r="I902" s="200"/>
      <c r="J902" s="195"/>
      <c r="K902" s="195"/>
      <c r="L902" s="201"/>
      <c r="M902" s="202"/>
      <c r="N902" s="203"/>
      <c r="O902" s="203"/>
      <c r="P902" s="203"/>
      <c r="Q902" s="203"/>
      <c r="R902" s="203"/>
      <c r="S902" s="203"/>
      <c r="T902" s="204"/>
      <c r="AT902" s="205" t="s">
        <v>161</v>
      </c>
      <c r="AU902" s="205" t="s">
        <v>80</v>
      </c>
      <c r="AV902" s="11" t="s">
        <v>80</v>
      </c>
      <c r="AW902" s="11" t="s">
        <v>34</v>
      </c>
      <c r="AX902" s="11" t="s">
        <v>71</v>
      </c>
      <c r="AY902" s="205" t="s">
        <v>153</v>
      </c>
    </row>
    <row r="903" spans="2:51" s="13" customFormat="1" ht="13.5">
      <c r="B903" s="218"/>
      <c r="C903" s="219"/>
      <c r="D903" s="196" t="s">
        <v>161</v>
      </c>
      <c r="E903" s="220" t="s">
        <v>19</v>
      </c>
      <c r="F903" s="221" t="s">
        <v>1236</v>
      </c>
      <c r="G903" s="219"/>
      <c r="H903" s="222" t="s">
        <v>19</v>
      </c>
      <c r="I903" s="223"/>
      <c r="J903" s="219"/>
      <c r="K903" s="219"/>
      <c r="L903" s="224"/>
      <c r="M903" s="225"/>
      <c r="N903" s="226"/>
      <c r="O903" s="226"/>
      <c r="P903" s="226"/>
      <c r="Q903" s="226"/>
      <c r="R903" s="226"/>
      <c r="S903" s="226"/>
      <c r="T903" s="227"/>
      <c r="AT903" s="228" t="s">
        <v>161</v>
      </c>
      <c r="AU903" s="228" t="s">
        <v>80</v>
      </c>
      <c r="AV903" s="13" t="s">
        <v>78</v>
      </c>
      <c r="AW903" s="13" t="s">
        <v>34</v>
      </c>
      <c r="AX903" s="13" t="s">
        <v>71</v>
      </c>
      <c r="AY903" s="228" t="s">
        <v>153</v>
      </c>
    </row>
    <row r="904" spans="2:51" s="11" customFormat="1" ht="13.5">
      <c r="B904" s="194"/>
      <c r="C904" s="195"/>
      <c r="D904" s="196" t="s">
        <v>161</v>
      </c>
      <c r="E904" s="197" t="s">
        <v>19</v>
      </c>
      <c r="F904" s="198" t="s">
        <v>388</v>
      </c>
      <c r="G904" s="195"/>
      <c r="H904" s="199">
        <v>16.2</v>
      </c>
      <c r="I904" s="200"/>
      <c r="J904" s="195"/>
      <c r="K904" s="195"/>
      <c r="L904" s="201"/>
      <c r="M904" s="202"/>
      <c r="N904" s="203"/>
      <c r="O904" s="203"/>
      <c r="P904" s="203"/>
      <c r="Q904" s="203"/>
      <c r="R904" s="203"/>
      <c r="S904" s="203"/>
      <c r="T904" s="204"/>
      <c r="AT904" s="205" t="s">
        <v>161</v>
      </c>
      <c r="AU904" s="205" t="s">
        <v>80</v>
      </c>
      <c r="AV904" s="11" t="s">
        <v>80</v>
      </c>
      <c r="AW904" s="11" t="s">
        <v>34</v>
      </c>
      <c r="AX904" s="11" t="s">
        <v>71</v>
      </c>
      <c r="AY904" s="205" t="s">
        <v>153</v>
      </c>
    </row>
    <row r="905" spans="2:51" s="13" customFormat="1" ht="13.5">
      <c r="B905" s="218"/>
      <c r="C905" s="219"/>
      <c r="D905" s="196" t="s">
        <v>161</v>
      </c>
      <c r="E905" s="220" t="s">
        <v>19</v>
      </c>
      <c r="F905" s="221" t="s">
        <v>1237</v>
      </c>
      <c r="G905" s="219"/>
      <c r="H905" s="222" t="s">
        <v>19</v>
      </c>
      <c r="I905" s="223"/>
      <c r="J905" s="219"/>
      <c r="K905" s="219"/>
      <c r="L905" s="224"/>
      <c r="M905" s="225"/>
      <c r="N905" s="226"/>
      <c r="O905" s="226"/>
      <c r="P905" s="226"/>
      <c r="Q905" s="226"/>
      <c r="R905" s="226"/>
      <c r="S905" s="226"/>
      <c r="T905" s="227"/>
      <c r="AT905" s="228" t="s">
        <v>161</v>
      </c>
      <c r="AU905" s="228" t="s">
        <v>80</v>
      </c>
      <c r="AV905" s="13" t="s">
        <v>78</v>
      </c>
      <c r="AW905" s="13" t="s">
        <v>34</v>
      </c>
      <c r="AX905" s="13" t="s">
        <v>71</v>
      </c>
      <c r="AY905" s="228" t="s">
        <v>153</v>
      </c>
    </row>
    <row r="906" spans="2:51" s="11" customFormat="1" ht="13.5">
      <c r="B906" s="194"/>
      <c r="C906" s="195"/>
      <c r="D906" s="196" t="s">
        <v>161</v>
      </c>
      <c r="E906" s="197" t="s">
        <v>19</v>
      </c>
      <c r="F906" s="198" t="s">
        <v>389</v>
      </c>
      <c r="G906" s="195"/>
      <c r="H906" s="199">
        <v>1.89</v>
      </c>
      <c r="I906" s="200"/>
      <c r="J906" s="195"/>
      <c r="K906" s="195"/>
      <c r="L906" s="201"/>
      <c r="M906" s="202"/>
      <c r="N906" s="203"/>
      <c r="O906" s="203"/>
      <c r="P906" s="203"/>
      <c r="Q906" s="203"/>
      <c r="R906" s="203"/>
      <c r="S906" s="203"/>
      <c r="T906" s="204"/>
      <c r="AT906" s="205" t="s">
        <v>161</v>
      </c>
      <c r="AU906" s="205" t="s">
        <v>80</v>
      </c>
      <c r="AV906" s="11" t="s">
        <v>80</v>
      </c>
      <c r="AW906" s="11" t="s">
        <v>34</v>
      </c>
      <c r="AX906" s="11" t="s">
        <v>71</v>
      </c>
      <c r="AY906" s="205" t="s">
        <v>153</v>
      </c>
    </row>
    <row r="907" spans="2:51" s="13" customFormat="1" ht="13.5">
      <c r="B907" s="218"/>
      <c r="C907" s="219"/>
      <c r="D907" s="196" t="s">
        <v>161</v>
      </c>
      <c r="E907" s="220" t="s">
        <v>19</v>
      </c>
      <c r="F907" s="221" t="s">
        <v>1238</v>
      </c>
      <c r="G907" s="219"/>
      <c r="H907" s="222" t="s">
        <v>19</v>
      </c>
      <c r="I907" s="223"/>
      <c r="J907" s="219"/>
      <c r="K907" s="219"/>
      <c r="L907" s="224"/>
      <c r="M907" s="225"/>
      <c r="N907" s="226"/>
      <c r="O907" s="226"/>
      <c r="P907" s="226"/>
      <c r="Q907" s="226"/>
      <c r="R907" s="226"/>
      <c r="S907" s="226"/>
      <c r="T907" s="227"/>
      <c r="AT907" s="228" t="s">
        <v>161</v>
      </c>
      <c r="AU907" s="228" t="s">
        <v>80</v>
      </c>
      <c r="AV907" s="13" t="s">
        <v>78</v>
      </c>
      <c r="AW907" s="13" t="s">
        <v>34</v>
      </c>
      <c r="AX907" s="13" t="s">
        <v>71</v>
      </c>
      <c r="AY907" s="228" t="s">
        <v>153</v>
      </c>
    </row>
    <row r="908" spans="2:51" s="11" customFormat="1" ht="13.5">
      <c r="B908" s="194"/>
      <c r="C908" s="195"/>
      <c r="D908" s="196" t="s">
        <v>161</v>
      </c>
      <c r="E908" s="197" t="s">
        <v>19</v>
      </c>
      <c r="F908" s="198" t="s">
        <v>390</v>
      </c>
      <c r="G908" s="195"/>
      <c r="H908" s="199">
        <v>1.958</v>
      </c>
      <c r="I908" s="200"/>
      <c r="J908" s="195"/>
      <c r="K908" s="195"/>
      <c r="L908" s="201"/>
      <c r="M908" s="202"/>
      <c r="N908" s="203"/>
      <c r="O908" s="203"/>
      <c r="P908" s="203"/>
      <c r="Q908" s="203"/>
      <c r="R908" s="203"/>
      <c r="S908" s="203"/>
      <c r="T908" s="204"/>
      <c r="AT908" s="205" t="s">
        <v>161</v>
      </c>
      <c r="AU908" s="205" t="s">
        <v>80</v>
      </c>
      <c r="AV908" s="11" t="s">
        <v>80</v>
      </c>
      <c r="AW908" s="11" t="s">
        <v>34</v>
      </c>
      <c r="AX908" s="11" t="s">
        <v>71</v>
      </c>
      <c r="AY908" s="205" t="s">
        <v>153</v>
      </c>
    </row>
    <row r="909" spans="2:51" s="13" customFormat="1" ht="13.5">
      <c r="B909" s="218"/>
      <c r="C909" s="219"/>
      <c r="D909" s="196" t="s">
        <v>161</v>
      </c>
      <c r="E909" s="220" t="s">
        <v>19</v>
      </c>
      <c r="F909" s="221" t="s">
        <v>1239</v>
      </c>
      <c r="G909" s="219"/>
      <c r="H909" s="222" t="s">
        <v>19</v>
      </c>
      <c r="I909" s="223"/>
      <c r="J909" s="219"/>
      <c r="K909" s="219"/>
      <c r="L909" s="224"/>
      <c r="M909" s="225"/>
      <c r="N909" s="226"/>
      <c r="O909" s="226"/>
      <c r="P909" s="226"/>
      <c r="Q909" s="226"/>
      <c r="R909" s="226"/>
      <c r="S909" s="226"/>
      <c r="T909" s="227"/>
      <c r="AT909" s="228" t="s">
        <v>161</v>
      </c>
      <c r="AU909" s="228" t="s">
        <v>80</v>
      </c>
      <c r="AV909" s="13" t="s">
        <v>78</v>
      </c>
      <c r="AW909" s="13" t="s">
        <v>34</v>
      </c>
      <c r="AX909" s="13" t="s">
        <v>71</v>
      </c>
      <c r="AY909" s="228" t="s">
        <v>153</v>
      </c>
    </row>
    <row r="910" spans="2:51" s="11" customFormat="1" ht="13.5">
      <c r="B910" s="194"/>
      <c r="C910" s="195"/>
      <c r="D910" s="196" t="s">
        <v>161</v>
      </c>
      <c r="E910" s="197" t="s">
        <v>19</v>
      </c>
      <c r="F910" s="198" t="s">
        <v>391</v>
      </c>
      <c r="G910" s="195"/>
      <c r="H910" s="199">
        <v>1.485</v>
      </c>
      <c r="I910" s="200"/>
      <c r="J910" s="195"/>
      <c r="K910" s="195"/>
      <c r="L910" s="201"/>
      <c r="M910" s="202"/>
      <c r="N910" s="203"/>
      <c r="O910" s="203"/>
      <c r="P910" s="203"/>
      <c r="Q910" s="203"/>
      <c r="R910" s="203"/>
      <c r="S910" s="203"/>
      <c r="T910" s="204"/>
      <c r="AT910" s="205" t="s">
        <v>161</v>
      </c>
      <c r="AU910" s="205" t="s">
        <v>80</v>
      </c>
      <c r="AV910" s="11" t="s">
        <v>80</v>
      </c>
      <c r="AW910" s="11" t="s">
        <v>34</v>
      </c>
      <c r="AX910" s="11" t="s">
        <v>71</v>
      </c>
      <c r="AY910" s="205" t="s">
        <v>153</v>
      </c>
    </row>
    <row r="911" spans="2:51" s="12" customFormat="1" ht="13.5">
      <c r="B911" s="206"/>
      <c r="C911" s="207"/>
      <c r="D911" s="208" t="s">
        <v>161</v>
      </c>
      <c r="E911" s="209" t="s">
        <v>19</v>
      </c>
      <c r="F911" s="210" t="s">
        <v>163</v>
      </c>
      <c r="G911" s="207"/>
      <c r="H911" s="211">
        <v>22.205</v>
      </c>
      <c r="I911" s="212"/>
      <c r="J911" s="207"/>
      <c r="K911" s="207"/>
      <c r="L911" s="213"/>
      <c r="M911" s="214"/>
      <c r="N911" s="215"/>
      <c r="O911" s="215"/>
      <c r="P911" s="215"/>
      <c r="Q911" s="215"/>
      <c r="R911" s="215"/>
      <c r="S911" s="215"/>
      <c r="T911" s="216"/>
      <c r="AT911" s="217" t="s">
        <v>161</v>
      </c>
      <c r="AU911" s="217" t="s">
        <v>80</v>
      </c>
      <c r="AV911" s="12" t="s">
        <v>160</v>
      </c>
      <c r="AW911" s="12" t="s">
        <v>34</v>
      </c>
      <c r="AX911" s="12" t="s">
        <v>78</v>
      </c>
      <c r="AY911" s="217" t="s">
        <v>153</v>
      </c>
    </row>
    <row r="912" spans="2:65" s="1" customFormat="1" ht="31.5" customHeight="1">
      <c r="B912" s="34"/>
      <c r="C912" s="182" t="s">
        <v>1240</v>
      </c>
      <c r="D912" s="182" t="s">
        <v>155</v>
      </c>
      <c r="E912" s="183" t="s">
        <v>1241</v>
      </c>
      <c r="F912" s="184" t="s">
        <v>1242</v>
      </c>
      <c r="G912" s="185" t="s">
        <v>207</v>
      </c>
      <c r="H912" s="186">
        <v>22</v>
      </c>
      <c r="I912" s="187"/>
      <c r="J912" s="188">
        <f>ROUND(I912*H912,2)</f>
        <v>0</v>
      </c>
      <c r="K912" s="184" t="s">
        <v>159</v>
      </c>
      <c r="L912" s="54"/>
      <c r="M912" s="189" t="s">
        <v>19</v>
      </c>
      <c r="N912" s="190" t="s">
        <v>42</v>
      </c>
      <c r="O912" s="35"/>
      <c r="P912" s="191">
        <f>O912*H912</f>
        <v>0</v>
      </c>
      <c r="Q912" s="191">
        <v>0</v>
      </c>
      <c r="R912" s="191">
        <f>Q912*H912</f>
        <v>0</v>
      </c>
      <c r="S912" s="191">
        <v>0</v>
      </c>
      <c r="T912" s="192">
        <f>S912*H912</f>
        <v>0</v>
      </c>
      <c r="AR912" s="17" t="s">
        <v>230</v>
      </c>
      <c r="AT912" s="17" t="s">
        <v>155</v>
      </c>
      <c r="AU912" s="17" t="s">
        <v>80</v>
      </c>
      <c r="AY912" s="17" t="s">
        <v>153</v>
      </c>
      <c r="BE912" s="193">
        <f>IF(N912="základní",J912,0)</f>
        <v>0</v>
      </c>
      <c r="BF912" s="193">
        <f>IF(N912="snížená",J912,0)</f>
        <v>0</v>
      </c>
      <c r="BG912" s="193">
        <f>IF(N912="zákl. přenesená",J912,0)</f>
        <v>0</v>
      </c>
      <c r="BH912" s="193">
        <f>IF(N912="sníž. přenesená",J912,0)</f>
        <v>0</v>
      </c>
      <c r="BI912" s="193">
        <f>IF(N912="nulová",J912,0)</f>
        <v>0</v>
      </c>
      <c r="BJ912" s="17" t="s">
        <v>78</v>
      </c>
      <c r="BK912" s="193">
        <f>ROUND(I912*H912,2)</f>
        <v>0</v>
      </c>
      <c r="BL912" s="17" t="s">
        <v>230</v>
      </c>
      <c r="BM912" s="17" t="s">
        <v>1223</v>
      </c>
    </row>
    <row r="913" spans="2:51" s="11" customFormat="1" ht="13.5">
      <c r="B913" s="194"/>
      <c r="C913" s="195"/>
      <c r="D913" s="196" t="s">
        <v>161</v>
      </c>
      <c r="E913" s="197" t="s">
        <v>19</v>
      </c>
      <c r="F913" s="198" t="s">
        <v>1243</v>
      </c>
      <c r="G913" s="195"/>
      <c r="H913" s="199">
        <v>22</v>
      </c>
      <c r="I913" s="200"/>
      <c r="J913" s="195"/>
      <c r="K913" s="195"/>
      <c r="L913" s="201"/>
      <c r="M913" s="202"/>
      <c r="N913" s="203"/>
      <c r="O913" s="203"/>
      <c r="P913" s="203"/>
      <c r="Q913" s="203"/>
      <c r="R913" s="203"/>
      <c r="S913" s="203"/>
      <c r="T913" s="204"/>
      <c r="AT913" s="205" t="s">
        <v>161</v>
      </c>
      <c r="AU913" s="205" t="s">
        <v>80</v>
      </c>
      <c r="AV913" s="11" t="s">
        <v>80</v>
      </c>
      <c r="AW913" s="11" t="s">
        <v>34</v>
      </c>
      <c r="AX913" s="11" t="s">
        <v>71</v>
      </c>
      <c r="AY913" s="205" t="s">
        <v>153</v>
      </c>
    </row>
    <row r="914" spans="2:51" s="12" customFormat="1" ht="13.5">
      <c r="B914" s="206"/>
      <c r="C914" s="207"/>
      <c r="D914" s="208" t="s">
        <v>161</v>
      </c>
      <c r="E914" s="209" t="s">
        <v>19</v>
      </c>
      <c r="F914" s="210" t="s">
        <v>163</v>
      </c>
      <c r="G914" s="207"/>
      <c r="H914" s="211">
        <v>22</v>
      </c>
      <c r="I914" s="212"/>
      <c r="J914" s="207"/>
      <c r="K914" s="207"/>
      <c r="L914" s="213"/>
      <c r="M914" s="214"/>
      <c r="N914" s="215"/>
      <c r="O914" s="215"/>
      <c r="P914" s="215"/>
      <c r="Q914" s="215"/>
      <c r="R914" s="215"/>
      <c r="S914" s="215"/>
      <c r="T914" s="216"/>
      <c r="AT914" s="217" t="s">
        <v>161</v>
      </c>
      <c r="AU914" s="217" t="s">
        <v>80</v>
      </c>
      <c r="AV914" s="12" t="s">
        <v>160</v>
      </c>
      <c r="AW914" s="12" t="s">
        <v>34</v>
      </c>
      <c r="AX914" s="12" t="s">
        <v>78</v>
      </c>
      <c r="AY914" s="217" t="s">
        <v>153</v>
      </c>
    </row>
    <row r="915" spans="2:65" s="1" customFormat="1" ht="22.5" customHeight="1">
      <c r="B915" s="34"/>
      <c r="C915" s="229" t="s">
        <v>1244</v>
      </c>
      <c r="D915" s="229" t="s">
        <v>184</v>
      </c>
      <c r="E915" s="230" t="s">
        <v>1245</v>
      </c>
      <c r="F915" s="231" t="s">
        <v>1246</v>
      </c>
      <c r="G915" s="232" t="s">
        <v>634</v>
      </c>
      <c r="H915" s="233">
        <v>9</v>
      </c>
      <c r="I915" s="234"/>
      <c r="J915" s="235">
        <f>ROUND(I915*H915,2)</f>
        <v>0</v>
      </c>
      <c r="K915" s="231" t="s">
        <v>524</v>
      </c>
      <c r="L915" s="236"/>
      <c r="M915" s="237" t="s">
        <v>19</v>
      </c>
      <c r="N915" s="238" t="s">
        <v>42</v>
      </c>
      <c r="O915" s="35"/>
      <c r="P915" s="191">
        <f>O915*H915</f>
        <v>0</v>
      </c>
      <c r="Q915" s="191">
        <v>0</v>
      </c>
      <c r="R915" s="191">
        <f>Q915*H915</f>
        <v>0</v>
      </c>
      <c r="S915" s="191">
        <v>0</v>
      </c>
      <c r="T915" s="192">
        <f>S915*H915</f>
        <v>0</v>
      </c>
      <c r="AR915" s="17" t="s">
        <v>295</v>
      </c>
      <c r="AT915" s="17" t="s">
        <v>184</v>
      </c>
      <c r="AU915" s="17" t="s">
        <v>80</v>
      </c>
      <c r="AY915" s="17" t="s">
        <v>153</v>
      </c>
      <c r="BE915" s="193">
        <f>IF(N915="základní",J915,0)</f>
        <v>0</v>
      </c>
      <c r="BF915" s="193">
        <f>IF(N915="snížená",J915,0)</f>
        <v>0</v>
      </c>
      <c r="BG915" s="193">
        <f>IF(N915="zákl. přenesená",J915,0)</f>
        <v>0</v>
      </c>
      <c r="BH915" s="193">
        <f>IF(N915="sníž. přenesená",J915,0)</f>
        <v>0</v>
      </c>
      <c r="BI915" s="193">
        <f>IF(N915="nulová",J915,0)</f>
        <v>0</v>
      </c>
      <c r="BJ915" s="17" t="s">
        <v>78</v>
      </c>
      <c r="BK915" s="193">
        <f>ROUND(I915*H915,2)</f>
        <v>0</v>
      </c>
      <c r="BL915" s="17" t="s">
        <v>230</v>
      </c>
      <c r="BM915" s="17" t="s">
        <v>1226</v>
      </c>
    </row>
    <row r="916" spans="2:51" s="11" customFormat="1" ht="13.5">
      <c r="B916" s="194"/>
      <c r="C916" s="195"/>
      <c r="D916" s="196" t="s">
        <v>161</v>
      </c>
      <c r="E916" s="197" t="s">
        <v>19</v>
      </c>
      <c r="F916" s="198" t="s">
        <v>1247</v>
      </c>
      <c r="G916" s="195"/>
      <c r="H916" s="199">
        <v>9</v>
      </c>
      <c r="I916" s="200"/>
      <c r="J916" s="195"/>
      <c r="K916" s="195"/>
      <c r="L916" s="201"/>
      <c r="M916" s="202"/>
      <c r="N916" s="203"/>
      <c r="O916" s="203"/>
      <c r="P916" s="203"/>
      <c r="Q916" s="203"/>
      <c r="R916" s="203"/>
      <c r="S916" s="203"/>
      <c r="T916" s="204"/>
      <c r="AT916" s="205" t="s">
        <v>161</v>
      </c>
      <c r="AU916" s="205" t="s">
        <v>80</v>
      </c>
      <c r="AV916" s="11" t="s">
        <v>80</v>
      </c>
      <c r="AW916" s="11" t="s">
        <v>34</v>
      </c>
      <c r="AX916" s="11" t="s">
        <v>71</v>
      </c>
      <c r="AY916" s="205" t="s">
        <v>153</v>
      </c>
    </row>
    <row r="917" spans="2:51" s="12" customFormat="1" ht="13.5">
      <c r="B917" s="206"/>
      <c r="C917" s="207"/>
      <c r="D917" s="208" t="s">
        <v>161</v>
      </c>
      <c r="E917" s="209" t="s">
        <v>19</v>
      </c>
      <c r="F917" s="210" t="s">
        <v>163</v>
      </c>
      <c r="G917" s="207"/>
      <c r="H917" s="211">
        <v>9</v>
      </c>
      <c r="I917" s="212"/>
      <c r="J917" s="207"/>
      <c r="K917" s="207"/>
      <c r="L917" s="213"/>
      <c r="M917" s="214"/>
      <c r="N917" s="215"/>
      <c r="O917" s="215"/>
      <c r="P917" s="215"/>
      <c r="Q917" s="215"/>
      <c r="R917" s="215"/>
      <c r="S917" s="215"/>
      <c r="T917" s="216"/>
      <c r="AT917" s="217" t="s">
        <v>161</v>
      </c>
      <c r="AU917" s="217" t="s">
        <v>80</v>
      </c>
      <c r="AV917" s="12" t="s">
        <v>160</v>
      </c>
      <c r="AW917" s="12" t="s">
        <v>34</v>
      </c>
      <c r="AX917" s="12" t="s">
        <v>78</v>
      </c>
      <c r="AY917" s="217" t="s">
        <v>153</v>
      </c>
    </row>
    <row r="918" spans="2:65" s="1" customFormat="1" ht="22.5" customHeight="1">
      <c r="B918" s="34"/>
      <c r="C918" s="229" t="s">
        <v>1248</v>
      </c>
      <c r="D918" s="229" t="s">
        <v>184</v>
      </c>
      <c r="E918" s="230" t="s">
        <v>1249</v>
      </c>
      <c r="F918" s="231" t="s">
        <v>1250</v>
      </c>
      <c r="G918" s="232" t="s">
        <v>634</v>
      </c>
      <c r="H918" s="233">
        <v>6</v>
      </c>
      <c r="I918" s="234"/>
      <c r="J918" s="235">
        <f>ROUND(I918*H918,2)</f>
        <v>0</v>
      </c>
      <c r="K918" s="231" t="s">
        <v>524</v>
      </c>
      <c r="L918" s="236"/>
      <c r="M918" s="237" t="s">
        <v>19</v>
      </c>
      <c r="N918" s="238" t="s">
        <v>42</v>
      </c>
      <c r="O918" s="35"/>
      <c r="P918" s="191">
        <f>O918*H918</f>
        <v>0</v>
      </c>
      <c r="Q918" s="191">
        <v>0</v>
      </c>
      <c r="R918" s="191">
        <f>Q918*H918</f>
        <v>0</v>
      </c>
      <c r="S918" s="191">
        <v>0</v>
      </c>
      <c r="T918" s="192">
        <f>S918*H918</f>
        <v>0</v>
      </c>
      <c r="AR918" s="17" t="s">
        <v>295</v>
      </c>
      <c r="AT918" s="17" t="s">
        <v>184</v>
      </c>
      <c r="AU918" s="17" t="s">
        <v>80</v>
      </c>
      <c r="AY918" s="17" t="s">
        <v>153</v>
      </c>
      <c r="BE918" s="193">
        <f>IF(N918="základní",J918,0)</f>
        <v>0</v>
      </c>
      <c r="BF918" s="193">
        <f>IF(N918="snížená",J918,0)</f>
        <v>0</v>
      </c>
      <c r="BG918" s="193">
        <f>IF(N918="zákl. přenesená",J918,0)</f>
        <v>0</v>
      </c>
      <c r="BH918" s="193">
        <f>IF(N918="sníž. přenesená",J918,0)</f>
        <v>0</v>
      </c>
      <c r="BI918" s="193">
        <f>IF(N918="nulová",J918,0)</f>
        <v>0</v>
      </c>
      <c r="BJ918" s="17" t="s">
        <v>78</v>
      </c>
      <c r="BK918" s="193">
        <f>ROUND(I918*H918,2)</f>
        <v>0</v>
      </c>
      <c r="BL918" s="17" t="s">
        <v>230</v>
      </c>
      <c r="BM918" s="17" t="s">
        <v>1229</v>
      </c>
    </row>
    <row r="919" spans="2:51" s="11" customFormat="1" ht="13.5">
      <c r="B919" s="194"/>
      <c r="C919" s="195"/>
      <c r="D919" s="196" t="s">
        <v>161</v>
      </c>
      <c r="E919" s="197" t="s">
        <v>19</v>
      </c>
      <c r="F919" s="198" t="s">
        <v>1251</v>
      </c>
      <c r="G919" s="195"/>
      <c r="H919" s="199">
        <v>6</v>
      </c>
      <c r="I919" s="200"/>
      <c r="J919" s="195"/>
      <c r="K919" s="195"/>
      <c r="L919" s="201"/>
      <c r="M919" s="202"/>
      <c r="N919" s="203"/>
      <c r="O919" s="203"/>
      <c r="P919" s="203"/>
      <c r="Q919" s="203"/>
      <c r="R919" s="203"/>
      <c r="S919" s="203"/>
      <c r="T919" s="204"/>
      <c r="AT919" s="205" t="s">
        <v>161</v>
      </c>
      <c r="AU919" s="205" t="s">
        <v>80</v>
      </c>
      <c r="AV919" s="11" t="s">
        <v>80</v>
      </c>
      <c r="AW919" s="11" t="s">
        <v>34</v>
      </c>
      <c r="AX919" s="11" t="s">
        <v>71</v>
      </c>
      <c r="AY919" s="205" t="s">
        <v>153</v>
      </c>
    </row>
    <row r="920" spans="2:51" s="12" customFormat="1" ht="13.5">
      <c r="B920" s="206"/>
      <c r="C920" s="207"/>
      <c r="D920" s="208" t="s">
        <v>161</v>
      </c>
      <c r="E920" s="209" t="s">
        <v>19</v>
      </c>
      <c r="F920" s="210" t="s">
        <v>163</v>
      </c>
      <c r="G920" s="207"/>
      <c r="H920" s="211">
        <v>6</v>
      </c>
      <c r="I920" s="212"/>
      <c r="J920" s="207"/>
      <c r="K920" s="207"/>
      <c r="L920" s="213"/>
      <c r="M920" s="214"/>
      <c r="N920" s="215"/>
      <c r="O920" s="215"/>
      <c r="P920" s="215"/>
      <c r="Q920" s="215"/>
      <c r="R920" s="215"/>
      <c r="S920" s="215"/>
      <c r="T920" s="216"/>
      <c r="AT920" s="217" t="s">
        <v>161</v>
      </c>
      <c r="AU920" s="217" t="s">
        <v>80</v>
      </c>
      <c r="AV920" s="12" t="s">
        <v>160</v>
      </c>
      <c r="AW920" s="12" t="s">
        <v>34</v>
      </c>
      <c r="AX920" s="12" t="s">
        <v>78</v>
      </c>
      <c r="AY920" s="217" t="s">
        <v>153</v>
      </c>
    </row>
    <row r="921" spans="2:65" s="1" customFormat="1" ht="22.5" customHeight="1">
      <c r="B921" s="34"/>
      <c r="C921" s="229" t="s">
        <v>1252</v>
      </c>
      <c r="D921" s="229" t="s">
        <v>184</v>
      </c>
      <c r="E921" s="230" t="s">
        <v>1253</v>
      </c>
      <c r="F921" s="231" t="s">
        <v>1254</v>
      </c>
      <c r="G921" s="232" t="s">
        <v>634</v>
      </c>
      <c r="H921" s="233">
        <v>6</v>
      </c>
      <c r="I921" s="234"/>
      <c r="J921" s="235">
        <f>ROUND(I921*H921,2)</f>
        <v>0</v>
      </c>
      <c r="K921" s="231" t="s">
        <v>524</v>
      </c>
      <c r="L921" s="236"/>
      <c r="M921" s="237" t="s">
        <v>19</v>
      </c>
      <c r="N921" s="238" t="s">
        <v>42</v>
      </c>
      <c r="O921" s="35"/>
      <c r="P921" s="191">
        <f>O921*H921</f>
        <v>0</v>
      </c>
      <c r="Q921" s="191">
        <v>0</v>
      </c>
      <c r="R921" s="191">
        <f>Q921*H921</f>
        <v>0</v>
      </c>
      <c r="S921" s="191">
        <v>0</v>
      </c>
      <c r="T921" s="192">
        <f>S921*H921</f>
        <v>0</v>
      </c>
      <c r="AR921" s="17" t="s">
        <v>295</v>
      </c>
      <c r="AT921" s="17" t="s">
        <v>184</v>
      </c>
      <c r="AU921" s="17" t="s">
        <v>80</v>
      </c>
      <c r="AY921" s="17" t="s">
        <v>153</v>
      </c>
      <c r="BE921" s="193">
        <f>IF(N921="základní",J921,0)</f>
        <v>0</v>
      </c>
      <c r="BF921" s="193">
        <f>IF(N921="snížená",J921,0)</f>
        <v>0</v>
      </c>
      <c r="BG921" s="193">
        <f>IF(N921="zákl. přenesená",J921,0)</f>
        <v>0</v>
      </c>
      <c r="BH921" s="193">
        <f>IF(N921="sníž. přenesená",J921,0)</f>
        <v>0</v>
      </c>
      <c r="BI921" s="193">
        <f>IF(N921="nulová",J921,0)</f>
        <v>0</v>
      </c>
      <c r="BJ921" s="17" t="s">
        <v>78</v>
      </c>
      <c r="BK921" s="193">
        <f>ROUND(I921*H921,2)</f>
        <v>0</v>
      </c>
      <c r="BL921" s="17" t="s">
        <v>230</v>
      </c>
      <c r="BM921" s="17" t="s">
        <v>1232</v>
      </c>
    </row>
    <row r="922" spans="2:51" s="11" customFormat="1" ht="13.5">
      <c r="B922" s="194"/>
      <c r="C922" s="195"/>
      <c r="D922" s="196" t="s">
        <v>161</v>
      </c>
      <c r="E922" s="197" t="s">
        <v>19</v>
      </c>
      <c r="F922" s="198" t="s">
        <v>1255</v>
      </c>
      <c r="G922" s="195"/>
      <c r="H922" s="199">
        <v>6</v>
      </c>
      <c r="I922" s="200"/>
      <c r="J922" s="195"/>
      <c r="K922" s="195"/>
      <c r="L922" s="201"/>
      <c r="M922" s="202"/>
      <c r="N922" s="203"/>
      <c r="O922" s="203"/>
      <c r="P922" s="203"/>
      <c r="Q922" s="203"/>
      <c r="R922" s="203"/>
      <c r="S922" s="203"/>
      <c r="T922" s="204"/>
      <c r="AT922" s="205" t="s">
        <v>161</v>
      </c>
      <c r="AU922" s="205" t="s">
        <v>80</v>
      </c>
      <c r="AV922" s="11" t="s">
        <v>80</v>
      </c>
      <c r="AW922" s="11" t="s">
        <v>34</v>
      </c>
      <c r="AX922" s="11" t="s">
        <v>71</v>
      </c>
      <c r="AY922" s="205" t="s">
        <v>153</v>
      </c>
    </row>
    <row r="923" spans="2:51" s="12" customFormat="1" ht="13.5">
      <c r="B923" s="206"/>
      <c r="C923" s="207"/>
      <c r="D923" s="208" t="s">
        <v>161</v>
      </c>
      <c r="E923" s="209" t="s">
        <v>19</v>
      </c>
      <c r="F923" s="210" t="s">
        <v>163</v>
      </c>
      <c r="G923" s="207"/>
      <c r="H923" s="211">
        <v>6</v>
      </c>
      <c r="I923" s="212"/>
      <c r="J923" s="207"/>
      <c r="K923" s="207"/>
      <c r="L923" s="213"/>
      <c r="M923" s="214"/>
      <c r="N923" s="215"/>
      <c r="O923" s="215"/>
      <c r="P923" s="215"/>
      <c r="Q923" s="215"/>
      <c r="R923" s="215"/>
      <c r="S923" s="215"/>
      <c r="T923" s="216"/>
      <c r="AT923" s="217" t="s">
        <v>161</v>
      </c>
      <c r="AU923" s="217" t="s">
        <v>80</v>
      </c>
      <c r="AV923" s="12" t="s">
        <v>160</v>
      </c>
      <c r="AW923" s="12" t="s">
        <v>34</v>
      </c>
      <c r="AX923" s="12" t="s">
        <v>78</v>
      </c>
      <c r="AY923" s="217" t="s">
        <v>153</v>
      </c>
    </row>
    <row r="924" spans="2:65" s="1" customFormat="1" ht="22.5" customHeight="1">
      <c r="B924" s="34"/>
      <c r="C924" s="229" t="s">
        <v>1256</v>
      </c>
      <c r="D924" s="229" t="s">
        <v>184</v>
      </c>
      <c r="E924" s="230" t="s">
        <v>1257</v>
      </c>
      <c r="F924" s="231" t="s">
        <v>1258</v>
      </c>
      <c r="G924" s="232" t="s">
        <v>634</v>
      </c>
      <c r="H924" s="233">
        <v>1</v>
      </c>
      <c r="I924" s="234"/>
      <c r="J924" s="235">
        <f>ROUND(I924*H924,2)</f>
        <v>0</v>
      </c>
      <c r="K924" s="231" t="s">
        <v>524</v>
      </c>
      <c r="L924" s="236"/>
      <c r="M924" s="237" t="s">
        <v>19</v>
      </c>
      <c r="N924" s="238" t="s">
        <v>42</v>
      </c>
      <c r="O924" s="35"/>
      <c r="P924" s="191">
        <f>O924*H924</f>
        <v>0</v>
      </c>
      <c r="Q924" s="191">
        <v>0</v>
      </c>
      <c r="R924" s="191">
        <f>Q924*H924</f>
        <v>0</v>
      </c>
      <c r="S924" s="191">
        <v>0</v>
      </c>
      <c r="T924" s="192">
        <f>S924*H924</f>
        <v>0</v>
      </c>
      <c r="AR924" s="17" t="s">
        <v>295</v>
      </c>
      <c r="AT924" s="17" t="s">
        <v>184</v>
      </c>
      <c r="AU924" s="17" t="s">
        <v>80</v>
      </c>
      <c r="AY924" s="17" t="s">
        <v>153</v>
      </c>
      <c r="BE924" s="193">
        <f>IF(N924="základní",J924,0)</f>
        <v>0</v>
      </c>
      <c r="BF924" s="193">
        <f>IF(N924="snížená",J924,0)</f>
        <v>0</v>
      </c>
      <c r="BG924" s="193">
        <f>IF(N924="zákl. přenesená",J924,0)</f>
        <v>0</v>
      </c>
      <c r="BH924" s="193">
        <f>IF(N924="sníž. přenesená",J924,0)</f>
        <v>0</v>
      </c>
      <c r="BI924" s="193">
        <f>IF(N924="nulová",J924,0)</f>
        <v>0</v>
      </c>
      <c r="BJ924" s="17" t="s">
        <v>78</v>
      </c>
      <c r="BK924" s="193">
        <f>ROUND(I924*H924,2)</f>
        <v>0</v>
      </c>
      <c r="BL924" s="17" t="s">
        <v>230</v>
      </c>
      <c r="BM924" s="17" t="s">
        <v>1240</v>
      </c>
    </row>
    <row r="925" spans="2:65" s="1" customFormat="1" ht="22.5" customHeight="1">
      <c r="B925" s="34"/>
      <c r="C925" s="182" t="s">
        <v>1259</v>
      </c>
      <c r="D925" s="182" t="s">
        <v>155</v>
      </c>
      <c r="E925" s="183" t="s">
        <v>1260</v>
      </c>
      <c r="F925" s="184" t="s">
        <v>1261</v>
      </c>
      <c r="G925" s="185" t="s">
        <v>207</v>
      </c>
      <c r="H925" s="186">
        <v>1</v>
      </c>
      <c r="I925" s="187"/>
      <c r="J925" s="188">
        <f>ROUND(I925*H925,2)</f>
        <v>0</v>
      </c>
      <c r="K925" s="184" t="s">
        <v>159</v>
      </c>
      <c r="L925" s="54"/>
      <c r="M925" s="189" t="s">
        <v>19</v>
      </c>
      <c r="N925" s="190" t="s">
        <v>42</v>
      </c>
      <c r="O925" s="35"/>
      <c r="P925" s="191">
        <f>O925*H925</f>
        <v>0</v>
      </c>
      <c r="Q925" s="191">
        <v>0</v>
      </c>
      <c r="R925" s="191">
        <f>Q925*H925</f>
        <v>0</v>
      </c>
      <c r="S925" s="191">
        <v>0</v>
      </c>
      <c r="T925" s="192">
        <f>S925*H925</f>
        <v>0</v>
      </c>
      <c r="AR925" s="17" t="s">
        <v>230</v>
      </c>
      <c r="AT925" s="17" t="s">
        <v>155</v>
      </c>
      <c r="AU925" s="17" t="s">
        <v>80</v>
      </c>
      <c r="AY925" s="17" t="s">
        <v>153</v>
      </c>
      <c r="BE925" s="193">
        <f>IF(N925="základní",J925,0)</f>
        <v>0</v>
      </c>
      <c r="BF925" s="193">
        <f>IF(N925="snížená",J925,0)</f>
        <v>0</v>
      </c>
      <c r="BG925" s="193">
        <f>IF(N925="zákl. přenesená",J925,0)</f>
        <v>0</v>
      </c>
      <c r="BH925" s="193">
        <f>IF(N925="sníž. přenesená",J925,0)</f>
        <v>0</v>
      </c>
      <c r="BI925" s="193">
        <f>IF(N925="nulová",J925,0)</f>
        <v>0</v>
      </c>
      <c r="BJ925" s="17" t="s">
        <v>78</v>
      </c>
      <c r="BK925" s="193">
        <f>ROUND(I925*H925,2)</f>
        <v>0</v>
      </c>
      <c r="BL925" s="17" t="s">
        <v>230</v>
      </c>
      <c r="BM925" s="17" t="s">
        <v>1244</v>
      </c>
    </row>
    <row r="926" spans="2:65" s="1" customFormat="1" ht="22.5" customHeight="1">
      <c r="B926" s="34"/>
      <c r="C926" s="229" t="s">
        <v>1262</v>
      </c>
      <c r="D926" s="229" t="s">
        <v>184</v>
      </c>
      <c r="E926" s="230" t="s">
        <v>1263</v>
      </c>
      <c r="F926" s="231" t="s">
        <v>1264</v>
      </c>
      <c r="G926" s="232" t="s">
        <v>634</v>
      </c>
      <c r="H926" s="233">
        <v>1</v>
      </c>
      <c r="I926" s="234"/>
      <c r="J926" s="235">
        <f>ROUND(I926*H926,2)</f>
        <v>0</v>
      </c>
      <c r="K926" s="231" t="s">
        <v>524</v>
      </c>
      <c r="L926" s="236"/>
      <c r="M926" s="237" t="s">
        <v>19</v>
      </c>
      <c r="N926" s="238" t="s">
        <v>42</v>
      </c>
      <c r="O926" s="35"/>
      <c r="P926" s="191">
        <f>O926*H926</f>
        <v>0</v>
      </c>
      <c r="Q926" s="191">
        <v>0</v>
      </c>
      <c r="R926" s="191">
        <f>Q926*H926</f>
        <v>0</v>
      </c>
      <c r="S926" s="191">
        <v>0</v>
      </c>
      <c r="T926" s="192">
        <f>S926*H926</f>
        <v>0</v>
      </c>
      <c r="AR926" s="17" t="s">
        <v>295</v>
      </c>
      <c r="AT926" s="17" t="s">
        <v>184</v>
      </c>
      <c r="AU926" s="17" t="s">
        <v>80</v>
      </c>
      <c r="AY926" s="17" t="s">
        <v>153</v>
      </c>
      <c r="BE926" s="193">
        <f>IF(N926="základní",J926,0)</f>
        <v>0</v>
      </c>
      <c r="BF926" s="193">
        <f>IF(N926="snížená",J926,0)</f>
        <v>0</v>
      </c>
      <c r="BG926" s="193">
        <f>IF(N926="zákl. přenesená",J926,0)</f>
        <v>0</v>
      </c>
      <c r="BH926" s="193">
        <f>IF(N926="sníž. přenesená",J926,0)</f>
        <v>0</v>
      </c>
      <c r="BI926" s="193">
        <f>IF(N926="nulová",J926,0)</f>
        <v>0</v>
      </c>
      <c r="BJ926" s="17" t="s">
        <v>78</v>
      </c>
      <c r="BK926" s="193">
        <f>ROUND(I926*H926,2)</f>
        <v>0</v>
      </c>
      <c r="BL926" s="17" t="s">
        <v>230</v>
      </c>
      <c r="BM926" s="17" t="s">
        <v>1248</v>
      </c>
    </row>
    <row r="927" spans="2:65" s="1" customFormat="1" ht="31.5" customHeight="1">
      <c r="B927" s="34"/>
      <c r="C927" s="182" t="s">
        <v>1265</v>
      </c>
      <c r="D927" s="182" t="s">
        <v>155</v>
      </c>
      <c r="E927" s="183" t="s">
        <v>1266</v>
      </c>
      <c r="F927" s="184" t="s">
        <v>1267</v>
      </c>
      <c r="G927" s="185" t="s">
        <v>207</v>
      </c>
      <c r="H927" s="186">
        <v>2</v>
      </c>
      <c r="I927" s="187"/>
      <c r="J927" s="188">
        <f>ROUND(I927*H927,2)</f>
        <v>0</v>
      </c>
      <c r="K927" s="184" t="s">
        <v>159</v>
      </c>
      <c r="L927" s="54"/>
      <c r="M927" s="189" t="s">
        <v>19</v>
      </c>
      <c r="N927" s="190" t="s">
        <v>42</v>
      </c>
      <c r="O927" s="35"/>
      <c r="P927" s="191">
        <f>O927*H927</f>
        <v>0</v>
      </c>
      <c r="Q927" s="191">
        <v>0</v>
      </c>
      <c r="R927" s="191">
        <f>Q927*H927</f>
        <v>0</v>
      </c>
      <c r="S927" s="191">
        <v>0</v>
      </c>
      <c r="T927" s="192">
        <f>S927*H927</f>
        <v>0</v>
      </c>
      <c r="AR927" s="17" t="s">
        <v>230</v>
      </c>
      <c r="AT927" s="17" t="s">
        <v>155</v>
      </c>
      <c r="AU927" s="17" t="s">
        <v>80</v>
      </c>
      <c r="AY927" s="17" t="s">
        <v>153</v>
      </c>
      <c r="BE927" s="193">
        <f>IF(N927="základní",J927,0)</f>
        <v>0</v>
      </c>
      <c r="BF927" s="193">
        <f>IF(N927="snížená",J927,0)</f>
        <v>0</v>
      </c>
      <c r="BG927" s="193">
        <f>IF(N927="zákl. přenesená",J927,0)</f>
        <v>0</v>
      </c>
      <c r="BH927" s="193">
        <f>IF(N927="sníž. přenesená",J927,0)</f>
        <v>0</v>
      </c>
      <c r="BI927" s="193">
        <f>IF(N927="nulová",J927,0)</f>
        <v>0</v>
      </c>
      <c r="BJ927" s="17" t="s">
        <v>78</v>
      </c>
      <c r="BK927" s="193">
        <f>ROUND(I927*H927,2)</f>
        <v>0</v>
      </c>
      <c r="BL927" s="17" t="s">
        <v>230</v>
      </c>
      <c r="BM927" s="17" t="s">
        <v>1252</v>
      </c>
    </row>
    <row r="928" spans="2:51" s="11" customFormat="1" ht="13.5">
      <c r="B928" s="194"/>
      <c r="C928" s="195"/>
      <c r="D928" s="196" t="s">
        <v>161</v>
      </c>
      <c r="E928" s="197" t="s">
        <v>19</v>
      </c>
      <c r="F928" s="198" t="s">
        <v>1268</v>
      </c>
      <c r="G928" s="195"/>
      <c r="H928" s="199">
        <v>2</v>
      </c>
      <c r="I928" s="200"/>
      <c r="J928" s="195"/>
      <c r="K928" s="195"/>
      <c r="L928" s="201"/>
      <c r="M928" s="202"/>
      <c r="N928" s="203"/>
      <c r="O928" s="203"/>
      <c r="P928" s="203"/>
      <c r="Q928" s="203"/>
      <c r="R928" s="203"/>
      <c r="S928" s="203"/>
      <c r="T928" s="204"/>
      <c r="AT928" s="205" t="s">
        <v>161</v>
      </c>
      <c r="AU928" s="205" t="s">
        <v>80</v>
      </c>
      <c r="AV928" s="11" t="s">
        <v>80</v>
      </c>
      <c r="AW928" s="11" t="s">
        <v>34</v>
      </c>
      <c r="AX928" s="11" t="s">
        <v>71</v>
      </c>
      <c r="AY928" s="205" t="s">
        <v>153</v>
      </c>
    </row>
    <row r="929" spans="2:51" s="12" customFormat="1" ht="13.5">
      <c r="B929" s="206"/>
      <c r="C929" s="207"/>
      <c r="D929" s="208" t="s">
        <v>161</v>
      </c>
      <c r="E929" s="209" t="s">
        <v>19</v>
      </c>
      <c r="F929" s="210" t="s">
        <v>163</v>
      </c>
      <c r="G929" s="207"/>
      <c r="H929" s="211">
        <v>2</v>
      </c>
      <c r="I929" s="212"/>
      <c r="J929" s="207"/>
      <c r="K929" s="207"/>
      <c r="L929" s="213"/>
      <c r="M929" s="214"/>
      <c r="N929" s="215"/>
      <c r="O929" s="215"/>
      <c r="P929" s="215"/>
      <c r="Q929" s="215"/>
      <c r="R929" s="215"/>
      <c r="S929" s="215"/>
      <c r="T929" s="216"/>
      <c r="AT929" s="217" t="s">
        <v>161</v>
      </c>
      <c r="AU929" s="217" t="s">
        <v>80</v>
      </c>
      <c r="AV929" s="12" t="s">
        <v>160</v>
      </c>
      <c r="AW929" s="12" t="s">
        <v>34</v>
      </c>
      <c r="AX929" s="12" t="s">
        <v>78</v>
      </c>
      <c r="AY929" s="217" t="s">
        <v>153</v>
      </c>
    </row>
    <row r="930" spans="2:65" s="1" customFormat="1" ht="31.5" customHeight="1">
      <c r="B930" s="34"/>
      <c r="C930" s="229" t="s">
        <v>1269</v>
      </c>
      <c r="D930" s="229" t="s">
        <v>184</v>
      </c>
      <c r="E930" s="230" t="s">
        <v>1270</v>
      </c>
      <c r="F930" s="231" t="s">
        <v>1271</v>
      </c>
      <c r="G930" s="232" t="s">
        <v>634</v>
      </c>
      <c r="H930" s="233">
        <v>1</v>
      </c>
      <c r="I930" s="234"/>
      <c r="J930" s="235">
        <f aca="true" t="shared" si="30" ref="J930:J940">ROUND(I930*H930,2)</f>
        <v>0</v>
      </c>
      <c r="K930" s="231" t="s">
        <v>524</v>
      </c>
      <c r="L930" s="236"/>
      <c r="M930" s="237" t="s">
        <v>19</v>
      </c>
      <c r="N930" s="238" t="s">
        <v>42</v>
      </c>
      <c r="O930" s="35"/>
      <c r="P930" s="191">
        <f aca="true" t="shared" si="31" ref="P930:P940">O930*H930</f>
        <v>0</v>
      </c>
      <c r="Q930" s="191">
        <v>0</v>
      </c>
      <c r="R930" s="191">
        <f aca="true" t="shared" si="32" ref="R930:R940">Q930*H930</f>
        <v>0</v>
      </c>
      <c r="S930" s="191">
        <v>0</v>
      </c>
      <c r="T930" s="192">
        <f aca="true" t="shared" si="33" ref="T930:T940">S930*H930</f>
        <v>0</v>
      </c>
      <c r="AR930" s="17" t="s">
        <v>295</v>
      </c>
      <c r="AT930" s="17" t="s">
        <v>184</v>
      </c>
      <c r="AU930" s="17" t="s">
        <v>80</v>
      </c>
      <c r="AY930" s="17" t="s">
        <v>153</v>
      </c>
      <c r="BE930" s="193">
        <f aca="true" t="shared" si="34" ref="BE930:BE940">IF(N930="základní",J930,0)</f>
        <v>0</v>
      </c>
      <c r="BF930" s="193">
        <f aca="true" t="shared" si="35" ref="BF930:BF940">IF(N930="snížená",J930,0)</f>
        <v>0</v>
      </c>
      <c r="BG930" s="193">
        <f aca="true" t="shared" si="36" ref="BG930:BG940">IF(N930="zákl. přenesená",J930,0)</f>
        <v>0</v>
      </c>
      <c r="BH930" s="193">
        <f aca="true" t="shared" si="37" ref="BH930:BH940">IF(N930="sníž. přenesená",J930,0)</f>
        <v>0</v>
      </c>
      <c r="BI930" s="193">
        <f aca="true" t="shared" si="38" ref="BI930:BI940">IF(N930="nulová",J930,0)</f>
        <v>0</v>
      </c>
      <c r="BJ930" s="17" t="s">
        <v>78</v>
      </c>
      <c r="BK930" s="193">
        <f aca="true" t="shared" si="39" ref="BK930:BK940">ROUND(I930*H930,2)</f>
        <v>0</v>
      </c>
      <c r="BL930" s="17" t="s">
        <v>230</v>
      </c>
      <c r="BM930" s="17" t="s">
        <v>1256</v>
      </c>
    </row>
    <row r="931" spans="2:65" s="1" customFormat="1" ht="31.5" customHeight="1">
      <c r="B931" s="34"/>
      <c r="C931" s="229" t="s">
        <v>1272</v>
      </c>
      <c r="D931" s="229" t="s">
        <v>184</v>
      </c>
      <c r="E931" s="230" t="s">
        <v>1273</v>
      </c>
      <c r="F931" s="231" t="s">
        <v>1274</v>
      </c>
      <c r="G931" s="232" t="s">
        <v>634</v>
      </c>
      <c r="H931" s="233">
        <v>1</v>
      </c>
      <c r="I931" s="234"/>
      <c r="J931" s="235">
        <f t="shared" si="30"/>
        <v>0</v>
      </c>
      <c r="K931" s="231" t="s">
        <v>524</v>
      </c>
      <c r="L931" s="236"/>
      <c r="M931" s="237" t="s">
        <v>19</v>
      </c>
      <c r="N931" s="238" t="s">
        <v>42</v>
      </c>
      <c r="O931" s="35"/>
      <c r="P931" s="191">
        <f t="shared" si="31"/>
        <v>0</v>
      </c>
      <c r="Q931" s="191">
        <v>0</v>
      </c>
      <c r="R931" s="191">
        <f t="shared" si="32"/>
        <v>0</v>
      </c>
      <c r="S931" s="191">
        <v>0</v>
      </c>
      <c r="T931" s="192">
        <f t="shared" si="33"/>
        <v>0</v>
      </c>
      <c r="AR931" s="17" t="s">
        <v>295</v>
      </c>
      <c r="AT931" s="17" t="s">
        <v>184</v>
      </c>
      <c r="AU931" s="17" t="s">
        <v>80</v>
      </c>
      <c r="AY931" s="17" t="s">
        <v>153</v>
      </c>
      <c r="BE931" s="193">
        <f t="shared" si="34"/>
        <v>0</v>
      </c>
      <c r="BF931" s="193">
        <f t="shared" si="35"/>
        <v>0</v>
      </c>
      <c r="BG931" s="193">
        <f t="shared" si="36"/>
        <v>0</v>
      </c>
      <c r="BH931" s="193">
        <f t="shared" si="37"/>
        <v>0</v>
      </c>
      <c r="BI931" s="193">
        <f t="shared" si="38"/>
        <v>0</v>
      </c>
      <c r="BJ931" s="17" t="s">
        <v>78</v>
      </c>
      <c r="BK931" s="193">
        <f t="shared" si="39"/>
        <v>0</v>
      </c>
      <c r="BL931" s="17" t="s">
        <v>230</v>
      </c>
      <c r="BM931" s="17" t="s">
        <v>1259</v>
      </c>
    </row>
    <row r="932" spans="2:65" s="1" customFormat="1" ht="22.5" customHeight="1">
      <c r="B932" s="34"/>
      <c r="C932" s="182" t="s">
        <v>1275</v>
      </c>
      <c r="D932" s="182" t="s">
        <v>155</v>
      </c>
      <c r="E932" s="183" t="s">
        <v>1276</v>
      </c>
      <c r="F932" s="184" t="s">
        <v>1277</v>
      </c>
      <c r="G932" s="185" t="s">
        <v>207</v>
      </c>
      <c r="H932" s="186">
        <v>2</v>
      </c>
      <c r="I932" s="187"/>
      <c r="J932" s="188">
        <f t="shared" si="30"/>
        <v>0</v>
      </c>
      <c r="K932" s="184" t="s">
        <v>159</v>
      </c>
      <c r="L932" s="54"/>
      <c r="M932" s="189" t="s">
        <v>19</v>
      </c>
      <c r="N932" s="190" t="s">
        <v>42</v>
      </c>
      <c r="O932" s="35"/>
      <c r="P932" s="191">
        <f t="shared" si="31"/>
        <v>0</v>
      </c>
      <c r="Q932" s="191">
        <v>0</v>
      </c>
      <c r="R932" s="191">
        <f t="shared" si="32"/>
        <v>0</v>
      </c>
      <c r="S932" s="191">
        <v>0</v>
      </c>
      <c r="T932" s="192">
        <f t="shared" si="33"/>
        <v>0</v>
      </c>
      <c r="AR932" s="17" t="s">
        <v>230</v>
      </c>
      <c r="AT932" s="17" t="s">
        <v>155</v>
      </c>
      <c r="AU932" s="17" t="s">
        <v>80</v>
      </c>
      <c r="AY932" s="17" t="s">
        <v>153</v>
      </c>
      <c r="BE932" s="193">
        <f t="shared" si="34"/>
        <v>0</v>
      </c>
      <c r="BF932" s="193">
        <f t="shared" si="35"/>
        <v>0</v>
      </c>
      <c r="BG932" s="193">
        <f t="shared" si="36"/>
        <v>0</v>
      </c>
      <c r="BH932" s="193">
        <f t="shared" si="37"/>
        <v>0</v>
      </c>
      <c r="BI932" s="193">
        <f t="shared" si="38"/>
        <v>0</v>
      </c>
      <c r="BJ932" s="17" t="s">
        <v>78</v>
      </c>
      <c r="BK932" s="193">
        <f t="shared" si="39"/>
        <v>0</v>
      </c>
      <c r="BL932" s="17" t="s">
        <v>230</v>
      </c>
      <c r="BM932" s="17" t="s">
        <v>1262</v>
      </c>
    </row>
    <row r="933" spans="2:65" s="1" customFormat="1" ht="22.5" customHeight="1">
      <c r="B933" s="34"/>
      <c r="C933" s="229" t="s">
        <v>1278</v>
      </c>
      <c r="D933" s="229" t="s">
        <v>184</v>
      </c>
      <c r="E933" s="230" t="s">
        <v>1279</v>
      </c>
      <c r="F933" s="231" t="s">
        <v>1280</v>
      </c>
      <c r="G933" s="232" t="s">
        <v>634</v>
      </c>
      <c r="H933" s="233">
        <v>2</v>
      </c>
      <c r="I933" s="234"/>
      <c r="J933" s="235">
        <f t="shared" si="30"/>
        <v>0</v>
      </c>
      <c r="K933" s="231" t="s">
        <v>524</v>
      </c>
      <c r="L933" s="236"/>
      <c r="M933" s="237" t="s">
        <v>19</v>
      </c>
      <c r="N933" s="238" t="s">
        <v>42</v>
      </c>
      <c r="O933" s="35"/>
      <c r="P933" s="191">
        <f t="shared" si="31"/>
        <v>0</v>
      </c>
      <c r="Q933" s="191">
        <v>0</v>
      </c>
      <c r="R933" s="191">
        <f t="shared" si="32"/>
        <v>0</v>
      </c>
      <c r="S933" s="191">
        <v>0</v>
      </c>
      <c r="T933" s="192">
        <f t="shared" si="33"/>
        <v>0</v>
      </c>
      <c r="AR933" s="17" t="s">
        <v>295</v>
      </c>
      <c r="AT933" s="17" t="s">
        <v>184</v>
      </c>
      <c r="AU933" s="17" t="s">
        <v>80</v>
      </c>
      <c r="AY933" s="17" t="s">
        <v>153</v>
      </c>
      <c r="BE933" s="193">
        <f t="shared" si="34"/>
        <v>0</v>
      </c>
      <c r="BF933" s="193">
        <f t="shared" si="35"/>
        <v>0</v>
      </c>
      <c r="BG933" s="193">
        <f t="shared" si="36"/>
        <v>0</v>
      </c>
      <c r="BH933" s="193">
        <f t="shared" si="37"/>
        <v>0</v>
      </c>
      <c r="BI933" s="193">
        <f t="shared" si="38"/>
        <v>0</v>
      </c>
      <c r="BJ933" s="17" t="s">
        <v>78</v>
      </c>
      <c r="BK933" s="193">
        <f t="shared" si="39"/>
        <v>0</v>
      </c>
      <c r="BL933" s="17" t="s">
        <v>230</v>
      </c>
      <c r="BM933" s="17" t="s">
        <v>1265</v>
      </c>
    </row>
    <row r="934" spans="2:65" s="1" customFormat="1" ht="22.5" customHeight="1">
      <c r="B934" s="34"/>
      <c r="C934" s="182" t="s">
        <v>1281</v>
      </c>
      <c r="D934" s="182" t="s">
        <v>155</v>
      </c>
      <c r="E934" s="183" t="s">
        <v>1282</v>
      </c>
      <c r="F934" s="184" t="s">
        <v>1283</v>
      </c>
      <c r="G934" s="185" t="s">
        <v>207</v>
      </c>
      <c r="H934" s="186">
        <v>5</v>
      </c>
      <c r="I934" s="187"/>
      <c r="J934" s="188">
        <f t="shared" si="30"/>
        <v>0</v>
      </c>
      <c r="K934" s="184" t="s">
        <v>159</v>
      </c>
      <c r="L934" s="54"/>
      <c r="M934" s="189" t="s">
        <v>19</v>
      </c>
      <c r="N934" s="190" t="s">
        <v>42</v>
      </c>
      <c r="O934" s="35"/>
      <c r="P934" s="191">
        <f t="shared" si="31"/>
        <v>0</v>
      </c>
      <c r="Q934" s="191">
        <v>0</v>
      </c>
      <c r="R934" s="191">
        <f t="shared" si="32"/>
        <v>0</v>
      </c>
      <c r="S934" s="191">
        <v>0</v>
      </c>
      <c r="T934" s="192">
        <f t="shared" si="33"/>
        <v>0</v>
      </c>
      <c r="AR934" s="17" t="s">
        <v>230</v>
      </c>
      <c r="AT934" s="17" t="s">
        <v>155</v>
      </c>
      <c r="AU934" s="17" t="s">
        <v>80</v>
      </c>
      <c r="AY934" s="17" t="s">
        <v>153</v>
      </c>
      <c r="BE934" s="193">
        <f t="shared" si="34"/>
        <v>0</v>
      </c>
      <c r="BF934" s="193">
        <f t="shared" si="35"/>
        <v>0</v>
      </c>
      <c r="BG934" s="193">
        <f t="shared" si="36"/>
        <v>0</v>
      </c>
      <c r="BH934" s="193">
        <f t="shared" si="37"/>
        <v>0</v>
      </c>
      <c r="BI934" s="193">
        <f t="shared" si="38"/>
        <v>0</v>
      </c>
      <c r="BJ934" s="17" t="s">
        <v>78</v>
      </c>
      <c r="BK934" s="193">
        <f t="shared" si="39"/>
        <v>0</v>
      </c>
      <c r="BL934" s="17" t="s">
        <v>230</v>
      </c>
      <c r="BM934" s="17" t="s">
        <v>1269</v>
      </c>
    </row>
    <row r="935" spans="2:65" s="1" customFormat="1" ht="22.5" customHeight="1">
      <c r="B935" s="34"/>
      <c r="C935" s="229" t="s">
        <v>1284</v>
      </c>
      <c r="D935" s="229" t="s">
        <v>184</v>
      </c>
      <c r="E935" s="230" t="s">
        <v>1285</v>
      </c>
      <c r="F935" s="231" t="s">
        <v>1286</v>
      </c>
      <c r="G935" s="232" t="s">
        <v>207</v>
      </c>
      <c r="H935" s="233">
        <v>5</v>
      </c>
      <c r="I935" s="234"/>
      <c r="J935" s="235">
        <f t="shared" si="30"/>
        <v>0</v>
      </c>
      <c r="K935" s="231" t="s">
        <v>159</v>
      </c>
      <c r="L935" s="236"/>
      <c r="M935" s="237" t="s">
        <v>19</v>
      </c>
      <c r="N935" s="238" t="s">
        <v>42</v>
      </c>
      <c r="O935" s="35"/>
      <c r="P935" s="191">
        <f t="shared" si="31"/>
        <v>0</v>
      </c>
      <c r="Q935" s="191">
        <v>0.0038</v>
      </c>
      <c r="R935" s="191">
        <f t="shared" si="32"/>
        <v>0.019</v>
      </c>
      <c r="S935" s="191">
        <v>0</v>
      </c>
      <c r="T935" s="192">
        <f t="shared" si="33"/>
        <v>0</v>
      </c>
      <c r="AR935" s="17" t="s">
        <v>295</v>
      </c>
      <c r="AT935" s="17" t="s">
        <v>184</v>
      </c>
      <c r="AU935" s="17" t="s">
        <v>80</v>
      </c>
      <c r="AY935" s="17" t="s">
        <v>153</v>
      </c>
      <c r="BE935" s="193">
        <f t="shared" si="34"/>
        <v>0</v>
      </c>
      <c r="BF935" s="193">
        <f t="shared" si="35"/>
        <v>0</v>
      </c>
      <c r="BG935" s="193">
        <f t="shared" si="36"/>
        <v>0</v>
      </c>
      <c r="BH935" s="193">
        <f t="shared" si="37"/>
        <v>0</v>
      </c>
      <c r="BI935" s="193">
        <f t="shared" si="38"/>
        <v>0</v>
      </c>
      <c r="BJ935" s="17" t="s">
        <v>78</v>
      </c>
      <c r="BK935" s="193">
        <f t="shared" si="39"/>
        <v>0</v>
      </c>
      <c r="BL935" s="17" t="s">
        <v>230</v>
      </c>
      <c r="BM935" s="17" t="s">
        <v>1272</v>
      </c>
    </row>
    <row r="936" spans="2:65" s="1" customFormat="1" ht="22.5" customHeight="1">
      <c r="B936" s="34"/>
      <c r="C936" s="182" t="s">
        <v>1287</v>
      </c>
      <c r="D936" s="182" t="s">
        <v>155</v>
      </c>
      <c r="E936" s="183" t="s">
        <v>1288</v>
      </c>
      <c r="F936" s="184" t="s">
        <v>1289</v>
      </c>
      <c r="G936" s="185" t="s">
        <v>207</v>
      </c>
      <c r="H936" s="186">
        <v>2</v>
      </c>
      <c r="I936" s="187"/>
      <c r="J936" s="188">
        <f t="shared" si="30"/>
        <v>0</v>
      </c>
      <c r="K936" s="184" t="s">
        <v>159</v>
      </c>
      <c r="L936" s="54"/>
      <c r="M936" s="189" t="s">
        <v>19</v>
      </c>
      <c r="N936" s="190" t="s">
        <v>42</v>
      </c>
      <c r="O936" s="35"/>
      <c r="P936" s="191">
        <f t="shared" si="31"/>
        <v>0</v>
      </c>
      <c r="Q936" s="191">
        <v>0.0002565069</v>
      </c>
      <c r="R936" s="191">
        <f t="shared" si="32"/>
        <v>0.0005130138</v>
      </c>
      <c r="S936" s="191">
        <v>0</v>
      </c>
      <c r="T936" s="192">
        <f t="shared" si="33"/>
        <v>0</v>
      </c>
      <c r="AR936" s="17" t="s">
        <v>230</v>
      </c>
      <c r="AT936" s="17" t="s">
        <v>155</v>
      </c>
      <c r="AU936" s="17" t="s">
        <v>80</v>
      </c>
      <c r="AY936" s="17" t="s">
        <v>153</v>
      </c>
      <c r="BE936" s="193">
        <f t="shared" si="34"/>
        <v>0</v>
      </c>
      <c r="BF936" s="193">
        <f t="shared" si="35"/>
        <v>0</v>
      </c>
      <c r="BG936" s="193">
        <f t="shared" si="36"/>
        <v>0</v>
      </c>
      <c r="BH936" s="193">
        <f t="shared" si="37"/>
        <v>0</v>
      </c>
      <c r="BI936" s="193">
        <f t="shared" si="38"/>
        <v>0</v>
      </c>
      <c r="BJ936" s="17" t="s">
        <v>78</v>
      </c>
      <c r="BK936" s="193">
        <f t="shared" si="39"/>
        <v>0</v>
      </c>
      <c r="BL936" s="17" t="s">
        <v>230</v>
      </c>
      <c r="BM936" s="17" t="s">
        <v>1275</v>
      </c>
    </row>
    <row r="937" spans="2:65" s="1" customFormat="1" ht="44.25" customHeight="1">
      <c r="B937" s="34"/>
      <c r="C937" s="229" t="s">
        <v>1290</v>
      </c>
      <c r="D937" s="229" t="s">
        <v>184</v>
      </c>
      <c r="E937" s="230" t="s">
        <v>1291</v>
      </c>
      <c r="F937" s="231" t="s">
        <v>1292</v>
      </c>
      <c r="G937" s="232" t="s">
        <v>207</v>
      </c>
      <c r="H937" s="233">
        <v>6</v>
      </c>
      <c r="I937" s="234"/>
      <c r="J937" s="235">
        <f t="shared" si="30"/>
        <v>0</v>
      </c>
      <c r="K937" s="231" t="s">
        <v>159</v>
      </c>
      <c r="L937" s="236"/>
      <c r="M937" s="237" t="s">
        <v>19</v>
      </c>
      <c r="N937" s="238" t="s">
        <v>42</v>
      </c>
      <c r="O937" s="35"/>
      <c r="P937" s="191">
        <f t="shared" si="31"/>
        <v>0</v>
      </c>
      <c r="Q937" s="191">
        <v>0.03241</v>
      </c>
      <c r="R937" s="191">
        <f t="shared" si="32"/>
        <v>0.19446000000000002</v>
      </c>
      <c r="S937" s="191">
        <v>0</v>
      </c>
      <c r="T937" s="192">
        <f t="shared" si="33"/>
        <v>0</v>
      </c>
      <c r="AR937" s="17" t="s">
        <v>295</v>
      </c>
      <c r="AT937" s="17" t="s">
        <v>184</v>
      </c>
      <c r="AU937" s="17" t="s">
        <v>80</v>
      </c>
      <c r="AY937" s="17" t="s">
        <v>153</v>
      </c>
      <c r="BE937" s="193">
        <f t="shared" si="34"/>
        <v>0</v>
      </c>
      <c r="BF937" s="193">
        <f t="shared" si="35"/>
        <v>0</v>
      </c>
      <c r="BG937" s="193">
        <f t="shared" si="36"/>
        <v>0</v>
      </c>
      <c r="BH937" s="193">
        <f t="shared" si="37"/>
        <v>0</v>
      </c>
      <c r="BI937" s="193">
        <f t="shared" si="38"/>
        <v>0</v>
      </c>
      <c r="BJ937" s="17" t="s">
        <v>78</v>
      </c>
      <c r="BK937" s="193">
        <f t="shared" si="39"/>
        <v>0</v>
      </c>
      <c r="BL937" s="17" t="s">
        <v>230</v>
      </c>
      <c r="BM937" s="17" t="s">
        <v>1293</v>
      </c>
    </row>
    <row r="938" spans="2:65" s="1" customFormat="1" ht="44.25" customHeight="1">
      <c r="B938" s="34"/>
      <c r="C938" s="229" t="s">
        <v>1294</v>
      </c>
      <c r="D938" s="229" t="s">
        <v>184</v>
      </c>
      <c r="E938" s="230" t="s">
        <v>1295</v>
      </c>
      <c r="F938" s="231" t="s">
        <v>1296</v>
      </c>
      <c r="G938" s="232" t="s">
        <v>207</v>
      </c>
      <c r="H938" s="233">
        <v>2</v>
      </c>
      <c r="I938" s="234"/>
      <c r="J938" s="235">
        <f t="shared" si="30"/>
        <v>0</v>
      </c>
      <c r="K938" s="231" t="s">
        <v>159</v>
      </c>
      <c r="L938" s="236"/>
      <c r="M938" s="237" t="s">
        <v>19</v>
      </c>
      <c r="N938" s="238" t="s">
        <v>42</v>
      </c>
      <c r="O938" s="35"/>
      <c r="P938" s="191">
        <f t="shared" si="31"/>
        <v>0</v>
      </c>
      <c r="Q938" s="191">
        <v>0.02144</v>
      </c>
      <c r="R938" s="191">
        <f t="shared" si="32"/>
        <v>0.04288</v>
      </c>
      <c r="S938" s="191">
        <v>0</v>
      </c>
      <c r="T938" s="192">
        <f t="shared" si="33"/>
        <v>0</v>
      </c>
      <c r="AR938" s="17" t="s">
        <v>295</v>
      </c>
      <c r="AT938" s="17" t="s">
        <v>184</v>
      </c>
      <c r="AU938" s="17" t="s">
        <v>80</v>
      </c>
      <c r="AY938" s="17" t="s">
        <v>153</v>
      </c>
      <c r="BE938" s="193">
        <f t="shared" si="34"/>
        <v>0</v>
      </c>
      <c r="BF938" s="193">
        <f t="shared" si="35"/>
        <v>0</v>
      </c>
      <c r="BG938" s="193">
        <f t="shared" si="36"/>
        <v>0</v>
      </c>
      <c r="BH938" s="193">
        <f t="shared" si="37"/>
        <v>0</v>
      </c>
      <c r="BI938" s="193">
        <f t="shared" si="38"/>
        <v>0</v>
      </c>
      <c r="BJ938" s="17" t="s">
        <v>78</v>
      </c>
      <c r="BK938" s="193">
        <f t="shared" si="39"/>
        <v>0</v>
      </c>
      <c r="BL938" s="17" t="s">
        <v>230</v>
      </c>
      <c r="BM938" s="17" t="s">
        <v>1297</v>
      </c>
    </row>
    <row r="939" spans="2:65" s="1" customFormat="1" ht="22.5" customHeight="1">
      <c r="B939" s="34"/>
      <c r="C939" s="182" t="s">
        <v>1298</v>
      </c>
      <c r="D939" s="182" t="s">
        <v>155</v>
      </c>
      <c r="E939" s="183" t="s">
        <v>1299</v>
      </c>
      <c r="F939" s="184" t="s">
        <v>1300</v>
      </c>
      <c r="G939" s="185" t="s">
        <v>207</v>
      </c>
      <c r="H939" s="186">
        <v>6</v>
      </c>
      <c r="I939" s="187"/>
      <c r="J939" s="188">
        <f t="shared" si="30"/>
        <v>0</v>
      </c>
      <c r="K939" s="184" t="s">
        <v>159</v>
      </c>
      <c r="L939" s="54"/>
      <c r="M939" s="189" t="s">
        <v>19</v>
      </c>
      <c r="N939" s="190" t="s">
        <v>42</v>
      </c>
      <c r="O939" s="35"/>
      <c r="P939" s="191">
        <f t="shared" si="31"/>
        <v>0</v>
      </c>
      <c r="Q939" s="191">
        <v>0.0002468504</v>
      </c>
      <c r="R939" s="191">
        <f t="shared" si="32"/>
        <v>0.0014811024</v>
      </c>
      <c r="S939" s="191">
        <v>0</v>
      </c>
      <c r="T939" s="192">
        <f t="shared" si="33"/>
        <v>0</v>
      </c>
      <c r="AR939" s="17" t="s">
        <v>230</v>
      </c>
      <c r="AT939" s="17" t="s">
        <v>155</v>
      </c>
      <c r="AU939" s="17" t="s">
        <v>80</v>
      </c>
      <c r="AY939" s="17" t="s">
        <v>153</v>
      </c>
      <c r="BE939" s="193">
        <f t="shared" si="34"/>
        <v>0</v>
      </c>
      <c r="BF939" s="193">
        <f t="shared" si="35"/>
        <v>0</v>
      </c>
      <c r="BG939" s="193">
        <f t="shared" si="36"/>
        <v>0</v>
      </c>
      <c r="BH939" s="193">
        <f t="shared" si="37"/>
        <v>0</v>
      </c>
      <c r="BI939" s="193">
        <f t="shared" si="38"/>
        <v>0</v>
      </c>
      <c r="BJ939" s="17" t="s">
        <v>78</v>
      </c>
      <c r="BK939" s="193">
        <f t="shared" si="39"/>
        <v>0</v>
      </c>
      <c r="BL939" s="17" t="s">
        <v>230</v>
      </c>
      <c r="BM939" s="17" t="s">
        <v>1284</v>
      </c>
    </row>
    <row r="940" spans="2:65" s="1" customFormat="1" ht="22.5" customHeight="1">
      <c r="B940" s="34"/>
      <c r="C940" s="182" t="s">
        <v>1301</v>
      </c>
      <c r="D940" s="182" t="s">
        <v>155</v>
      </c>
      <c r="E940" s="183" t="s">
        <v>1302</v>
      </c>
      <c r="F940" s="184" t="s">
        <v>1303</v>
      </c>
      <c r="G940" s="185" t="s">
        <v>207</v>
      </c>
      <c r="H940" s="186">
        <v>15</v>
      </c>
      <c r="I940" s="187"/>
      <c r="J940" s="188">
        <f t="shared" si="30"/>
        <v>0</v>
      </c>
      <c r="K940" s="184" t="s">
        <v>159</v>
      </c>
      <c r="L940" s="54"/>
      <c r="M940" s="189" t="s">
        <v>19</v>
      </c>
      <c r="N940" s="190" t="s">
        <v>42</v>
      </c>
      <c r="O940" s="35"/>
      <c r="P940" s="191">
        <f t="shared" si="31"/>
        <v>0</v>
      </c>
      <c r="Q940" s="191">
        <v>0</v>
      </c>
      <c r="R940" s="191">
        <f t="shared" si="32"/>
        <v>0</v>
      </c>
      <c r="S940" s="191">
        <v>0.024</v>
      </c>
      <c r="T940" s="192">
        <f t="shared" si="33"/>
        <v>0.36</v>
      </c>
      <c r="AR940" s="17" t="s">
        <v>230</v>
      </c>
      <c r="AT940" s="17" t="s">
        <v>155</v>
      </c>
      <c r="AU940" s="17" t="s">
        <v>80</v>
      </c>
      <c r="AY940" s="17" t="s">
        <v>153</v>
      </c>
      <c r="BE940" s="193">
        <f t="shared" si="34"/>
        <v>0</v>
      </c>
      <c r="BF940" s="193">
        <f t="shared" si="35"/>
        <v>0</v>
      </c>
      <c r="BG940" s="193">
        <f t="shared" si="36"/>
        <v>0</v>
      </c>
      <c r="BH940" s="193">
        <f t="shared" si="37"/>
        <v>0</v>
      </c>
      <c r="BI940" s="193">
        <f t="shared" si="38"/>
        <v>0</v>
      </c>
      <c r="BJ940" s="17" t="s">
        <v>78</v>
      </c>
      <c r="BK940" s="193">
        <f t="shared" si="39"/>
        <v>0</v>
      </c>
      <c r="BL940" s="17" t="s">
        <v>230</v>
      </c>
      <c r="BM940" s="17" t="s">
        <v>1287</v>
      </c>
    </row>
    <row r="941" spans="2:51" s="11" customFormat="1" ht="13.5">
      <c r="B941" s="194"/>
      <c r="C941" s="195"/>
      <c r="D941" s="196" t="s">
        <v>161</v>
      </c>
      <c r="E941" s="197" t="s">
        <v>19</v>
      </c>
      <c r="F941" s="198" t="s">
        <v>1304</v>
      </c>
      <c r="G941" s="195"/>
      <c r="H941" s="199">
        <v>15</v>
      </c>
      <c r="I941" s="200"/>
      <c r="J941" s="195"/>
      <c r="K941" s="195"/>
      <c r="L941" s="201"/>
      <c r="M941" s="202"/>
      <c r="N941" s="203"/>
      <c r="O941" s="203"/>
      <c r="P941" s="203"/>
      <c r="Q941" s="203"/>
      <c r="R941" s="203"/>
      <c r="S941" s="203"/>
      <c r="T941" s="204"/>
      <c r="AT941" s="205" t="s">
        <v>161</v>
      </c>
      <c r="AU941" s="205" t="s">
        <v>80</v>
      </c>
      <c r="AV941" s="11" t="s">
        <v>80</v>
      </c>
      <c r="AW941" s="11" t="s">
        <v>34</v>
      </c>
      <c r="AX941" s="11" t="s">
        <v>71</v>
      </c>
      <c r="AY941" s="205" t="s">
        <v>153</v>
      </c>
    </row>
    <row r="942" spans="2:51" s="12" customFormat="1" ht="13.5">
      <c r="B942" s="206"/>
      <c r="C942" s="207"/>
      <c r="D942" s="208" t="s">
        <v>161</v>
      </c>
      <c r="E942" s="209" t="s">
        <v>19</v>
      </c>
      <c r="F942" s="210" t="s">
        <v>163</v>
      </c>
      <c r="G942" s="207"/>
      <c r="H942" s="211">
        <v>15</v>
      </c>
      <c r="I942" s="212"/>
      <c r="J942" s="207"/>
      <c r="K942" s="207"/>
      <c r="L942" s="213"/>
      <c r="M942" s="214"/>
      <c r="N942" s="215"/>
      <c r="O942" s="215"/>
      <c r="P942" s="215"/>
      <c r="Q942" s="215"/>
      <c r="R942" s="215"/>
      <c r="S942" s="215"/>
      <c r="T942" s="216"/>
      <c r="AT942" s="217" t="s">
        <v>161</v>
      </c>
      <c r="AU942" s="217" t="s">
        <v>80</v>
      </c>
      <c r="AV942" s="12" t="s">
        <v>160</v>
      </c>
      <c r="AW942" s="12" t="s">
        <v>34</v>
      </c>
      <c r="AX942" s="12" t="s">
        <v>78</v>
      </c>
      <c r="AY942" s="217" t="s">
        <v>153</v>
      </c>
    </row>
    <row r="943" spans="2:65" s="1" customFormat="1" ht="22.5" customHeight="1">
      <c r="B943" s="34"/>
      <c r="C943" s="182" t="s">
        <v>1305</v>
      </c>
      <c r="D943" s="182" t="s">
        <v>155</v>
      </c>
      <c r="E943" s="183" t="s">
        <v>1306</v>
      </c>
      <c r="F943" s="184" t="s">
        <v>1307</v>
      </c>
      <c r="G943" s="185" t="s">
        <v>207</v>
      </c>
      <c r="H943" s="186">
        <v>25</v>
      </c>
      <c r="I943" s="187"/>
      <c r="J943" s="188">
        <f>ROUND(I943*H943,2)</f>
        <v>0</v>
      </c>
      <c r="K943" s="184" t="s">
        <v>159</v>
      </c>
      <c r="L943" s="54"/>
      <c r="M943" s="189" t="s">
        <v>19</v>
      </c>
      <c r="N943" s="190" t="s">
        <v>42</v>
      </c>
      <c r="O943" s="35"/>
      <c r="P943" s="191">
        <f>O943*H943</f>
        <v>0</v>
      </c>
      <c r="Q943" s="191">
        <v>0</v>
      </c>
      <c r="R943" s="191">
        <f>Q943*H943</f>
        <v>0</v>
      </c>
      <c r="S943" s="191">
        <v>0</v>
      </c>
      <c r="T943" s="192">
        <f>S943*H943</f>
        <v>0</v>
      </c>
      <c r="AR943" s="17" t="s">
        <v>230</v>
      </c>
      <c r="AT943" s="17" t="s">
        <v>155</v>
      </c>
      <c r="AU943" s="17" t="s">
        <v>80</v>
      </c>
      <c r="AY943" s="17" t="s">
        <v>153</v>
      </c>
      <c r="BE943" s="193">
        <f>IF(N943="základní",J943,0)</f>
        <v>0</v>
      </c>
      <c r="BF943" s="193">
        <f>IF(N943="snížená",J943,0)</f>
        <v>0</v>
      </c>
      <c r="BG943" s="193">
        <f>IF(N943="zákl. přenesená",J943,0)</f>
        <v>0</v>
      </c>
      <c r="BH943" s="193">
        <f>IF(N943="sníž. přenesená",J943,0)</f>
        <v>0</v>
      </c>
      <c r="BI943" s="193">
        <f>IF(N943="nulová",J943,0)</f>
        <v>0</v>
      </c>
      <c r="BJ943" s="17" t="s">
        <v>78</v>
      </c>
      <c r="BK943" s="193">
        <f>ROUND(I943*H943,2)</f>
        <v>0</v>
      </c>
      <c r="BL943" s="17" t="s">
        <v>230</v>
      </c>
      <c r="BM943" s="17" t="s">
        <v>1290</v>
      </c>
    </row>
    <row r="944" spans="2:51" s="11" customFormat="1" ht="13.5">
      <c r="B944" s="194"/>
      <c r="C944" s="195"/>
      <c r="D944" s="196" t="s">
        <v>161</v>
      </c>
      <c r="E944" s="197" t="s">
        <v>19</v>
      </c>
      <c r="F944" s="198" t="s">
        <v>1308</v>
      </c>
      <c r="G944" s="195"/>
      <c r="H944" s="199">
        <v>25</v>
      </c>
      <c r="I944" s="200"/>
      <c r="J944" s="195"/>
      <c r="K944" s="195"/>
      <c r="L944" s="201"/>
      <c r="M944" s="202"/>
      <c r="N944" s="203"/>
      <c r="O944" s="203"/>
      <c r="P944" s="203"/>
      <c r="Q944" s="203"/>
      <c r="R944" s="203"/>
      <c r="S944" s="203"/>
      <c r="T944" s="204"/>
      <c r="AT944" s="205" t="s">
        <v>161</v>
      </c>
      <c r="AU944" s="205" t="s">
        <v>80</v>
      </c>
      <c r="AV944" s="11" t="s">
        <v>80</v>
      </c>
      <c r="AW944" s="11" t="s">
        <v>34</v>
      </c>
      <c r="AX944" s="11" t="s">
        <v>71</v>
      </c>
      <c r="AY944" s="205" t="s">
        <v>153</v>
      </c>
    </row>
    <row r="945" spans="2:51" s="12" customFormat="1" ht="13.5">
      <c r="B945" s="206"/>
      <c r="C945" s="207"/>
      <c r="D945" s="208" t="s">
        <v>161</v>
      </c>
      <c r="E945" s="209" t="s">
        <v>19</v>
      </c>
      <c r="F945" s="210" t="s">
        <v>163</v>
      </c>
      <c r="G945" s="207"/>
      <c r="H945" s="211">
        <v>25</v>
      </c>
      <c r="I945" s="212"/>
      <c r="J945" s="207"/>
      <c r="K945" s="207"/>
      <c r="L945" s="213"/>
      <c r="M945" s="214"/>
      <c r="N945" s="215"/>
      <c r="O945" s="215"/>
      <c r="P945" s="215"/>
      <c r="Q945" s="215"/>
      <c r="R945" s="215"/>
      <c r="S945" s="215"/>
      <c r="T945" s="216"/>
      <c r="AT945" s="217" t="s">
        <v>161</v>
      </c>
      <c r="AU945" s="217" t="s">
        <v>80</v>
      </c>
      <c r="AV945" s="12" t="s">
        <v>160</v>
      </c>
      <c r="AW945" s="12" t="s">
        <v>34</v>
      </c>
      <c r="AX945" s="12" t="s">
        <v>78</v>
      </c>
      <c r="AY945" s="217" t="s">
        <v>153</v>
      </c>
    </row>
    <row r="946" spans="2:65" s="1" customFormat="1" ht="22.5" customHeight="1">
      <c r="B946" s="34"/>
      <c r="C946" s="229" t="s">
        <v>1309</v>
      </c>
      <c r="D946" s="229" t="s">
        <v>184</v>
      </c>
      <c r="E946" s="230" t="s">
        <v>1310</v>
      </c>
      <c r="F946" s="231" t="s">
        <v>1311</v>
      </c>
      <c r="G946" s="232" t="s">
        <v>207</v>
      </c>
      <c r="H946" s="233">
        <v>12</v>
      </c>
      <c r="I946" s="234"/>
      <c r="J946" s="235">
        <f aca="true" t="shared" si="40" ref="J946:J951">ROUND(I946*H946,2)</f>
        <v>0</v>
      </c>
      <c r="K946" s="231" t="s">
        <v>159</v>
      </c>
      <c r="L946" s="236"/>
      <c r="M946" s="237" t="s">
        <v>19</v>
      </c>
      <c r="N946" s="238" t="s">
        <v>42</v>
      </c>
      <c r="O946" s="35"/>
      <c r="P946" s="191">
        <f aca="true" t="shared" si="41" ref="P946:P951">O946*H946</f>
        <v>0</v>
      </c>
      <c r="Q946" s="191">
        <v>0.00108</v>
      </c>
      <c r="R946" s="191">
        <f aca="true" t="shared" si="42" ref="R946:R951">Q946*H946</f>
        <v>0.01296</v>
      </c>
      <c r="S946" s="191">
        <v>0</v>
      </c>
      <c r="T946" s="192">
        <f aca="true" t="shared" si="43" ref="T946:T951">S946*H946</f>
        <v>0</v>
      </c>
      <c r="AR946" s="17" t="s">
        <v>295</v>
      </c>
      <c r="AT946" s="17" t="s">
        <v>184</v>
      </c>
      <c r="AU946" s="17" t="s">
        <v>80</v>
      </c>
      <c r="AY946" s="17" t="s">
        <v>153</v>
      </c>
      <c r="BE946" s="193">
        <f aca="true" t="shared" si="44" ref="BE946:BE951">IF(N946="základní",J946,0)</f>
        <v>0</v>
      </c>
      <c r="BF946" s="193">
        <f aca="true" t="shared" si="45" ref="BF946:BF951">IF(N946="snížená",J946,0)</f>
        <v>0</v>
      </c>
      <c r="BG946" s="193">
        <f aca="true" t="shared" si="46" ref="BG946:BG951">IF(N946="zákl. přenesená",J946,0)</f>
        <v>0</v>
      </c>
      <c r="BH946" s="193">
        <f aca="true" t="shared" si="47" ref="BH946:BH951">IF(N946="sníž. přenesená",J946,0)</f>
        <v>0</v>
      </c>
      <c r="BI946" s="193">
        <f aca="true" t="shared" si="48" ref="BI946:BI951">IF(N946="nulová",J946,0)</f>
        <v>0</v>
      </c>
      <c r="BJ946" s="17" t="s">
        <v>78</v>
      </c>
      <c r="BK946" s="193">
        <f aca="true" t="shared" si="49" ref="BK946:BK951">ROUND(I946*H946,2)</f>
        <v>0</v>
      </c>
      <c r="BL946" s="17" t="s">
        <v>230</v>
      </c>
      <c r="BM946" s="17" t="s">
        <v>1294</v>
      </c>
    </row>
    <row r="947" spans="2:65" s="1" customFormat="1" ht="22.5" customHeight="1">
      <c r="B947" s="34"/>
      <c r="C947" s="229" t="s">
        <v>1312</v>
      </c>
      <c r="D947" s="229" t="s">
        <v>184</v>
      </c>
      <c r="E947" s="230" t="s">
        <v>1313</v>
      </c>
      <c r="F947" s="231" t="s">
        <v>1314</v>
      </c>
      <c r="G947" s="232" t="s">
        <v>207</v>
      </c>
      <c r="H947" s="233">
        <v>12</v>
      </c>
      <c r="I947" s="234"/>
      <c r="J947" s="235">
        <f t="shared" si="40"/>
        <v>0</v>
      </c>
      <c r="K947" s="231" t="s">
        <v>159</v>
      </c>
      <c r="L947" s="236"/>
      <c r="M947" s="237" t="s">
        <v>19</v>
      </c>
      <c r="N947" s="238" t="s">
        <v>42</v>
      </c>
      <c r="O947" s="35"/>
      <c r="P947" s="191">
        <f t="shared" si="41"/>
        <v>0</v>
      </c>
      <c r="Q947" s="191">
        <v>0.00123</v>
      </c>
      <c r="R947" s="191">
        <f t="shared" si="42"/>
        <v>0.014759999999999999</v>
      </c>
      <c r="S947" s="191">
        <v>0</v>
      </c>
      <c r="T947" s="192">
        <f t="shared" si="43"/>
        <v>0</v>
      </c>
      <c r="AR947" s="17" t="s">
        <v>295</v>
      </c>
      <c r="AT947" s="17" t="s">
        <v>184</v>
      </c>
      <c r="AU947" s="17" t="s">
        <v>80</v>
      </c>
      <c r="AY947" s="17" t="s">
        <v>153</v>
      </c>
      <c r="BE947" s="193">
        <f t="shared" si="44"/>
        <v>0</v>
      </c>
      <c r="BF947" s="193">
        <f t="shared" si="45"/>
        <v>0</v>
      </c>
      <c r="BG947" s="193">
        <f t="shared" si="46"/>
        <v>0</v>
      </c>
      <c r="BH947" s="193">
        <f t="shared" si="47"/>
        <v>0</v>
      </c>
      <c r="BI947" s="193">
        <f t="shared" si="48"/>
        <v>0</v>
      </c>
      <c r="BJ947" s="17" t="s">
        <v>78</v>
      </c>
      <c r="BK947" s="193">
        <f t="shared" si="49"/>
        <v>0</v>
      </c>
      <c r="BL947" s="17" t="s">
        <v>230</v>
      </c>
      <c r="BM947" s="17" t="s">
        <v>1298</v>
      </c>
    </row>
    <row r="948" spans="2:65" s="1" customFormat="1" ht="22.5" customHeight="1">
      <c r="B948" s="34"/>
      <c r="C948" s="229" t="s">
        <v>1315</v>
      </c>
      <c r="D948" s="229" t="s">
        <v>184</v>
      </c>
      <c r="E948" s="230" t="s">
        <v>1316</v>
      </c>
      <c r="F948" s="231" t="s">
        <v>1317</v>
      </c>
      <c r="G948" s="232" t="s">
        <v>207</v>
      </c>
      <c r="H948" s="233">
        <v>1</v>
      </c>
      <c r="I948" s="234"/>
      <c r="J948" s="235">
        <f t="shared" si="40"/>
        <v>0</v>
      </c>
      <c r="K948" s="231" t="s">
        <v>159</v>
      </c>
      <c r="L948" s="236"/>
      <c r="M948" s="237" t="s">
        <v>19</v>
      </c>
      <c r="N948" s="238" t="s">
        <v>42</v>
      </c>
      <c r="O948" s="35"/>
      <c r="P948" s="191">
        <f t="shared" si="41"/>
        <v>0</v>
      </c>
      <c r="Q948" s="191">
        <v>0.00139</v>
      </c>
      <c r="R948" s="191">
        <f t="shared" si="42"/>
        <v>0.00139</v>
      </c>
      <c r="S948" s="191">
        <v>0</v>
      </c>
      <c r="T948" s="192">
        <f t="shared" si="43"/>
        <v>0</v>
      </c>
      <c r="AR948" s="17" t="s">
        <v>295</v>
      </c>
      <c r="AT948" s="17" t="s">
        <v>184</v>
      </c>
      <c r="AU948" s="17" t="s">
        <v>80</v>
      </c>
      <c r="AY948" s="17" t="s">
        <v>153</v>
      </c>
      <c r="BE948" s="193">
        <f t="shared" si="44"/>
        <v>0</v>
      </c>
      <c r="BF948" s="193">
        <f t="shared" si="45"/>
        <v>0</v>
      </c>
      <c r="BG948" s="193">
        <f t="shared" si="46"/>
        <v>0</v>
      </c>
      <c r="BH948" s="193">
        <f t="shared" si="47"/>
        <v>0</v>
      </c>
      <c r="BI948" s="193">
        <f t="shared" si="48"/>
        <v>0</v>
      </c>
      <c r="BJ948" s="17" t="s">
        <v>78</v>
      </c>
      <c r="BK948" s="193">
        <f t="shared" si="49"/>
        <v>0</v>
      </c>
      <c r="BL948" s="17" t="s">
        <v>230</v>
      </c>
      <c r="BM948" s="17" t="s">
        <v>1301</v>
      </c>
    </row>
    <row r="949" spans="2:65" s="1" customFormat="1" ht="22.5" customHeight="1">
      <c r="B949" s="34"/>
      <c r="C949" s="182" t="s">
        <v>1318</v>
      </c>
      <c r="D949" s="182" t="s">
        <v>155</v>
      </c>
      <c r="E949" s="183" t="s">
        <v>1319</v>
      </c>
      <c r="F949" s="184" t="s">
        <v>1320</v>
      </c>
      <c r="G949" s="185" t="s">
        <v>207</v>
      </c>
      <c r="H949" s="186">
        <v>2</v>
      </c>
      <c r="I949" s="187"/>
      <c r="J949" s="188">
        <f t="shared" si="40"/>
        <v>0</v>
      </c>
      <c r="K949" s="184" t="s">
        <v>159</v>
      </c>
      <c r="L949" s="54"/>
      <c r="M949" s="189" t="s">
        <v>19</v>
      </c>
      <c r="N949" s="190" t="s">
        <v>42</v>
      </c>
      <c r="O949" s="35"/>
      <c r="P949" s="191">
        <f t="shared" si="41"/>
        <v>0</v>
      </c>
      <c r="Q949" s="191">
        <v>0</v>
      </c>
      <c r="R949" s="191">
        <f t="shared" si="42"/>
        <v>0</v>
      </c>
      <c r="S949" s="191">
        <v>0</v>
      </c>
      <c r="T949" s="192">
        <f t="shared" si="43"/>
        <v>0</v>
      </c>
      <c r="AR949" s="17" t="s">
        <v>230</v>
      </c>
      <c r="AT949" s="17" t="s">
        <v>155</v>
      </c>
      <c r="AU949" s="17" t="s">
        <v>80</v>
      </c>
      <c r="AY949" s="17" t="s">
        <v>153</v>
      </c>
      <c r="BE949" s="193">
        <f t="shared" si="44"/>
        <v>0</v>
      </c>
      <c r="BF949" s="193">
        <f t="shared" si="45"/>
        <v>0</v>
      </c>
      <c r="BG949" s="193">
        <f t="shared" si="46"/>
        <v>0</v>
      </c>
      <c r="BH949" s="193">
        <f t="shared" si="47"/>
        <v>0</v>
      </c>
      <c r="BI949" s="193">
        <f t="shared" si="48"/>
        <v>0</v>
      </c>
      <c r="BJ949" s="17" t="s">
        <v>78</v>
      </c>
      <c r="BK949" s="193">
        <f t="shared" si="49"/>
        <v>0</v>
      </c>
      <c r="BL949" s="17" t="s">
        <v>230</v>
      </c>
      <c r="BM949" s="17" t="s">
        <v>1305</v>
      </c>
    </row>
    <row r="950" spans="2:65" s="1" customFormat="1" ht="31.5" customHeight="1">
      <c r="B950" s="34"/>
      <c r="C950" s="229" t="s">
        <v>1321</v>
      </c>
      <c r="D950" s="229" t="s">
        <v>184</v>
      </c>
      <c r="E950" s="230" t="s">
        <v>1322</v>
      </c>
      <c r="F950" s="231" t="s">
        <v>1323</v>
      </c>
      <c r="G950" s="232" t="s">
        <v>207</v>
      </c>
      <c r="H950" s="233">
        <v>2</v>
      </c>
      <c r="I950" s="234"/>
      <c r="J950" s="235">
        <f t="shared" si="40"/>
        <v>0</v>
      </c>
      <c r="K950" s="231" t="s">
        <v>159</v>
      </c>
      <c r="L950" s="236"/>
      <c r="M950" s="237" t="s">
        <v>19</v>
      </c>
      <c r="N950" s="238" t="s">
        <v>42</v>
      </c>
      <c r="O950" s="35"/>
      <c r="P950" s="191">
        <f t="shared" si="41"/>
        <v>0</v>
      </c>
      <c r="Q950" s="191">
        <v>0.00335</v>
      </c>
      <c r="R950" s="191">
        <f t="shared" si="42"/>
        <v>0.0067</v>
      </c>
      <c r="S950" s="191">
        <v>0</v>
      </c>
      <c r="T950" s="192">
        <f t="shared" si="43"/>
        <v>0</v>
      </c>
      <c r="AR950" s="17" t="s">
        <v>295</v>
      </c>
      <c r="AT950" s="17" t="s">
        <v>184</v>
      </c>
      <c r="AU950" s="17" t="s">
        <v>80</v>
      </c>
      <c r="AY950" s="17" t="s">
        <v>153</v>
      </c>
      <c r="BE950" s="193">
        <f t="shared" si="44"/>
        <v>0</v>
      </c>
      <c r="BF950" s="193">
        <f t="shared" si="45"/>
        <v>0</v>
      </c>
      <c r="BG950" s="193">
        <f t="shared" si="46"/>
        <v>0</v>
      </c>
      <c r="BH950" s="193">
        <f t="shared" si="47"/>
        <v>0</v>
      </c>
      <c r="BI950" s="193">
        <f t="shared" si="48"/>
        <v>0</v>
      </c>
      <c r="BJ950" s="17" t="s">
        <v>78</v>
      </c>
      <c r="BK950" s="193">
        <f t="shared" si="49"/>
        <v>0</v>
      </c>
      <c r="BL950" s="17" t="s">
        <v>230</v>
      </c>
      <c r="BM950" s="17" t="s">
        <v>1324</v>
      </c>
    </row>
    <row r="951" spans="2:65" s="1" customFormat="1" ht="22.5" customHeight="1">
      <c r="B951" s="34"/>
      <c r="C951" s="182" t="s">
        <v>1325</v>
      </c>
      <c r="D951" s="182" t="s">
        <v>155</v>
      </c>
      <c r="E951" s="183" t="s">
        <v>1326</v>
      </c>
      <c r="F951" s="184" t="s">
        <v>1327</v>
      </c>
      <c r="G951" s="185" t="s">
        <v>861</v>
      </c>
      <c r="H951" s="245"/>
      <c r="I951" s="187"/>
      <c r="J951" s="188">
        <f t="shared" si="40"/>
        <v>0</v>
      </c>
      <c r="K951" s="184" t="s">
        <v>159</v>
      </c>
      <c r="L951" s="54"/>
      <c r="M951" s="189" t="s">
        <v>19</v>
      </c>
      <c r="N951" s="190" t="s">
        <v>42</v>
      </c>
      <c r="O951" s="35"/>
      <c r="P951" s="191">
        <f t="shared" si="41"/>
        <v>0</v>
      </c>
      <c r="Q951" s="191">
        <v>0</v>
      </c>
      <c r="R951" s="191">
        <f t="shared" si="42"/>
        <v>0</v>
      </c>
      <c r="S951" s="191">
        <v>0</v>
      </c>
      <c r="T951" s="192">
        <f t="shared" si="43"/>
        <v>0</v>
      </c>
      <c r="AR951" s="17" t="s">
        <v>230</v>
      </c>
      <c r="AT951" s="17" t="s">
        <v>155</v>
      </c>
      <c r="AU951" s="17" t="s">
        <v>80</v>
      </c>
      <c r="AY951" s="17" t="s">
        <v>153</v>
      </c>
      <c r="BE951" s="193">
        <f t="shared" si="44"/>
        <v>0</v>
      </c>
      <c r="BF951" s="193">
        <f t="shared" si="45"/>
        <v>0</v>
      </c>
      <c r="BG951" s="193">
        <f t="shared" si="46"/>
        <v>0</v>
      </c>
      <c r="BH951" s="193">
        <f t="shared" si="47"/>
        <v>0</v>
      </c>
      <c r="BI951" s="193">
        <f t="shared" si="48"/>
        <v>0</v>
      </c>
      <c r="BJ951" s="17" t="s">
        <v>78</v>
      </c>
      <c r="BK951" s="193">
        <f t="shared" si="49"/>
        <v>0</v>
      </c>
      <c r="BL951" s="17" t="s">
        <v>230</v>
      </c>
      <c r="BM951" s="17" t="s">
        <v>1312</v>
      </c>
    </row>
    <row r="952" spans="2:63" s="10" customFormat="1" ht="29.85" customHeight="1">
      <c r="B952" s="165"/>
      <c r="C952" s="166"/>
      <c r="D952" s="179" t="s">
        <v>70</v>
      </c>
      <c r="E952" s="180" t="s">
        <v>1328</v>
      </c>
      <c r="F952" s="180" t="s">
        <v>1329</v>
      </c>
      <c r="G952" s="166"/>
      <c r="H952" s="166"/>
      <c r="I952" s="169"/>
      <c r="J952" s="181">
        <f>BK952</f>
        <v>0</v>
      </c>
      <c r="K952" s="166"/>
      <c r="L952" s="171"/>
      <c r="M952" s="172"/>
      <c r="N952" s="173"/>
      <c r="O952" s="173"/>
      <c r="P952" s="174">
        <f>SUM(P953:P963)</f>
        <v>0</v>
      </c>
      <c r="Q952" s="173"/>
      <c r="R952" s="174">
        <f>SUM(R953:R963)</f>
        <v>0.01154360404</v>
      </c>
      <c r="S952" s="173"/>
      <c r="T952" s="175">
        <f>SUM(T953:T963)</f>
        <v>0</v>
      </c>
      <c r="AR952" s="176" t="s">
        <v>80</v>
      </c>
      <c r="AT952" s="177" t="s">
        <v>70</v>
      </c>
      <c r="AU952" s="177" t="s">
        <v>78</v>
      </c>
      <c r="AY952" s="176" t="s">
        <v>153</v>
      </c>
      <c r="BK952" s="178">
        <f>SUM(BK953:BK963)</f>
        <v>0</v>
      </c>
    </row>
    <row r="953" spans="2:65" s="1" customFormat="1" ht="22.5" customHeight="1">
      <c r="B953" s="34"/>
      <c r="C953" s="182" t="s">
        <v>1330</v>
      </c>
      <c r="D953" s="182" t="s">
        <v>155</v>
      </c>
      <c r="E953" s="183" t="s">
        <v>1331</v>
      </c>
      <c r="F953" s="184" t="s">
        <v>1332</v>
      </c>
      <c r="G953" s="185" t="s">
        <v>207</v>
      </c>
      <c r="H953" s="186">
        <v>1</v>
      </c>
      <c r="I953" s="187"/>
      <c r="J953" s="188">
        <f>ROUND(I953*H953,2)</f>
        <v>0</v>
      </c>
      <c r="K953" s="184" t="s">
        <v>524</v>
      </c>
      <c r="L953" s="54"/>
      <c r="M953" s="189" t="s">
        <v>19</v>
      </c>
      <c r="N953" s="190" t="s">
        <v>42</v>
      </c>
      <c r="O953" s="35"/>
      <c r="P953" s="191">
        <f>O953*H953</f>
        <v>0</v>
      </c>
      <c r="Q953" s="191">
        <v>0</v>
      </c>
      <c r="R953" s="191">
        <f>Q953*H953</f>
        <v>0</v>
      </c>
      <c r="S953" s="191">
        <v>0</v>
      </c>
      <c r="T953" s="192">
        <f>S953*H953</f>
        <v>0</v>
      </c>
      <c r="AR953" s="17" t="s">
        <v>230</v>
      </c>
      <c r="AT953" s="17" t="s">
        <v>155</v>
      </c>
      <c r="AU953" s="17" t="s">
        <v>80</v>
      </c>
      <c r="AY953" s="17" t="s">
        <v>153</v>
      </c>
      <c r="BE953" s="193">
        <f>IF(N953="základní",J953,0)</f>
        <v>0</v>
      </c>
      <c r="BF953" s="193">
        <f>IF(N953="snížená",J953,0)</f>
        <v>0</v>
      </c>
      <c r="BG953" s="193">
        <f>IF(N953="zákl. přenesená",J953,0)</f>
        <v>0</v>
      </c>
      <c r="BH953" s="193">
        <f>IF(N953="sníž. přenesená",J953,0)</f>
        <v>0</v>
      </c>
      <c r="BI953" s="193">
        <f>IF(N953="nulová",J953,0)</f>
        <v>0</v>
      </c>
      <c r="BJ953" s="17" t="s">
        <v>78</v>
      </c>
      <c r="BK953" s="193">
        <f>ROUND(I953*H953,2)</f>
        <v>0</v>
      </c>
      <c r="BL953" s="17" t="s">
        <v>230</v>
      </c>
      <c r="BM953" s="17" t="s">
        <v>1315</v>
      </c>
    </row>
    <row r="954" spans="2:65" s="1" customFormat="1" ht="22.5" customHeight="1">
      <c r="B954" s="34"/>
      <c r="C954" s="182" t="s">
        <v>1333</v>
      </c>
      <c r="D954" s="182" t="s">
        <v>155</v>
      </c>
      <c r="E954" s="183" t="s">
        <v>1334</v>
      </c>
      <c r="F954" s="184" t="s">
        <v>1335</v>
      </c>
      <c r="G954" s="185" t="s">
        <v>1336</v>
      </c>
      <c r="H954" s="186">
        <v>198.2</v>
      </c>
      <c r="I954" s="187"/>
      <c r="J954" s="188">
        <f>ROUND(I954*H954,2)</f>
        <v>0</v>
      </c>
      <c r="K954" s="184" t="s">
        <v>159</v>
      </c>
      <c r="L954" s="54"/>
      <c r="M954" s="189" t="s">
        <v>19</v>
      </c>
      <c r="N954" s="190" t="s">
        <v>42</v>
      </c>
      <c r="O954" s="35"/>
      <c r="P954" s="191">
        <f>O954*H954</f>
        <v>0</v>
      </c>
      <c r="Q954" s="191">
        <v>5.82422E-05</v>
      </c>
      <c r="R954" s="191">
        <f>Q954*H954</f>
        <v>0.01154360404</v>
      </c>
      <c r="S954" s="191">
        <v>0</v>
      </c>
      <c r="T954" s="192">
        <f>S954*H954</f>
        <v>0</v>
      </c>
      <c r="AR954" s="17" t="s">
        <v>230</v>
      </c>
      <c r="AT954" s="17" t="s">
        <v>155</v>
      </c>
      <c r="AU954" s="17" t="s">
        <v>80</v>
      </c>
      <c r="AY954" s="17" t="s">
        <v>153</v>
      </c>
      <c r="BE954" s="193">
        <f>IF(N954="základní",J954,0)</f>
        <v>0</v>
      </c>
      <c r="BF954" s="193">
        <f>IF(N954="snížená",J954,0)</f>
        <v>0</v>
      </c>
      <c r="BG954" s="193">
        <f>IF(N954="zákl. přenesená",J954,0)</f>
        <v>0</v>
      </c>
      <c r="BH954" s="193">
        <f>IF(N954="sníž. přenesená",J954,0)</f>
        <v>0</v>
      </c>
      <c r="BI954" s="193">
        <f>IF(N954="nulová",J954,0)</f>
        <v>0</v>
      </c>
      <c r="BJ954" s="17" t="s">
        <v>78</v>
      </c>
      <c r="BK954" s="193">
        <f>ROUND(I954*H954,2)</f>
        <v>0</v>
      </c>
      <c r="BL954" s="17" t="s">
        <v>230</v>
      </c>
      <c r="BM954" s="17" t="s">
        <v>1318</v>
      </c>
    </row>
    <row r="955" spans="2:51" s="11" customFormat="1" ht="13.5">
      <c r="B955" s="194"/>
      <c r="C955" s="195"/>
      <c r="D955" s="196" t="s">
        <v>161</v>
      </c>
      <c r="E955" s="197" t="s">
        <v>19</v>
      </c>
      <c r="F955" s="198" t="s">
        <v>1337</v>
      </c>
      <c r="G955" s="195"/>
      <c r="H955" s="199">
        <v>198.2</v>
      </c>
      <c r="I955" s="200"/>
      <c r="J955" s="195"/>
      <c r="K955" s="195"/>
      <c r="L955" s="201"/>
      <c r="M955" s="202"/>
      <c r="N955" s="203"/>
      <c r="O955" s="203"/>
      <c r="P955" s="203"/>
      <c r="Q955" s="203"/>
      <c r="R955" s="203"/>
      <c r="S955" s="203"/>
      <c r="T955" s="204"/>
      <c r="AT955" s="205" t="s">
        <v>161</v>
      </c>
      <c r="AU955" s="205" t="s">
        <v>80</v>
      </c>
      <c r="AV955" s="11" t="s">
        <v>80</v>
      </c>
      <c r="AW955" s="11" t="s">
        <v>34</v>
      </c>
      <c r="AX955" s="11" t="s">
        <v>71</v>
      </c>
      <c r="AY955" s="205" t="s">
        <v>153</v>
      </c>
    </row>
    <row r="956" spans="2:51" s="12" customFormat="1" ht="13.5">
      <c r="B956" s="206"/>
      <c r="C956" s="207"/>
      <c r="D956" s="208" t="s">
        <v>161</v>
      </c>
      <c r="E956" s="209" t="s">
        <v>19</v>
      </c>
      <c r="F956" s="210" t="s">
        <v>163</v>
      </c>
      <c r="G956" s="207"/>
      <c r="H956" s="211">
        <v>198.2</v>
      </c>
      <c r="I956" s="212"/>
      <c r="J956" s="207"/>
      <c r="K956" s="207"/>
      <c r="L956" s="213"/>
      <c r="M956" s="214"/>
      <c r="N956" s="215"/>
      <c r="O956" s="215"/>
      <c r="P956" s="215"/>
      <c r="Q956" s="215"/>
      <c r="R956" s="215"/>
      <c r="S956" s="215"/>
      <c r="T956" s="216"/>
      <c r="AT956" s="217" t="s">
        <v>161</v>
      </c>
      <c r="AU956" s="217" t="s">
        <v>80</v>
      </c>
      <c r="AV956" s="12" t="s">
        <v>160</v>
      </c>
      <c r="AW956" s="12" t="s">
        <v>34</v>
      </c>
      <c r="AX956" s="12" t="s">
        <v>78</v>
      </c>
      <c r="AY956" s="217" t="s">
        <v>153</v>
      </c>
    </row>
    <row r="957" spans="2:65" s="1" customFormat="1" ht="22.5" customHeight="1">
      <c r="B957" s="34"/>
      <c r="C957" s="229" t="s">
        <v>1338</v>
      </c>
      <c r="D957" s="229" t="s">
        <v>184</v>
      </c>
      <c r="E957" s="230" t="s">
        <v>1339</v>
      </c>
      <c r="F957" s="231" t="s">
        <v>1340</v>
      </c>
      <c r="G957" s="232" t="s">
        <v>1336</v>
      </c>
      <c r="H957" s="233">
        <v>182.2</v>
      </c>
      <c r="I957" s="234"/>
      <c r="J957" s="235">
        <f>ROUND(I957*H957,2)</f>
        <v>0</v>
      </c>
      <c r="K957" s="231" t="s">
        <v>524</v>
      </c>
      <c r="L957" s="236"/>
      <c r="M957" s="237" t="s">
        <v>19</v>
      </c>
      <c r="N957" s="238" t="s">
        <v>42</v>
      </c>
      <c r="O957" s="35"/>
      <c r="P957" s="191">
        <f>O957*H957</f>
        <v>0</v>
      </c>
      <c r="Q957" s="191">
        <v>0</v>
      </c>
      <c r="R957" s="191">
        <f>Q957*H957</f>
        <v>0</v>
      </c>
      <c r="S957" s="191">
        <v>0</v>
      </c>
      <c r="T957" s="192">
        <f>S957*H957</f>
        <v>0</v>
      </c>
      <c r="AR957" s="17" t="s">
        <v>295</v>
      </c>
      <c r="AT957" s="17" t="s">
        <v>184</v>
      </c>
      <c r="AU957" s="17" t="s">
        <v>80</v>
      </c>
      <c r="AY957" s="17" t="s">
        <v>153</v>
      </c>
      <c r="BE957" s="193">
        <f>IF(N957="základní",J957,0)</f>
        <v>0</v>
      </c>
      <c r="BF957" s="193">
        <f>IF(N957="snížená",J957,0)</f>
        <v>0</v>
      </c>
      <c r="BG957" s="193">
        <f>IF(N957="zákl. přenesená",J957,0)</f>
        <v>0</v>
      </c>
      <c r="BH957" s="193">
        <f>IF(N957="sníž. přenesená",J957,0)</f>
        <v>0</v>
      </c>
      <c r="BI957" s="193">
        <f>IF(N957="nulová",J957,0)</f>
        <v>0</v>
      </c>
      <c r="BJ957" s="17" t="s">
        <v>78</v>
      </c>
      <c r="BK957" s="193">
        <f>ROUND(I957*H957,2)</f>
        <v>0</v>
      </c>
      <c r="BL957" s="17" t="s">
        <v>230</v>
      </c>
      <c r="BM957" s="17" t="s">
        <v>1321</v>
      </c>
    </row>
    <row r="958" spans="2:51" s="11" customFormat="1" ht="13.5">
      <c r="B958" s="194"/>
      <c r="C958" s="195"/>
      <c r="D958" s="196" t="s">
        <v>161</v>
      </c>
      <c r="E958" s="197" t="s">
        <v>19</v>
      </c>
      <c r="F958" s="198" t="s">
        <v>1341</v>
      </c>
      <c r="G958" s="195"/>
      <c r="H958" s="199">
        <v>182.2</v>
      </c>
      <c r="I958" s="200"/>
      <c r="J958" s="195"/>
      <c r="K958" s="195"/>
      <c r="L958" s="201"/>
      <c r="M958" s="202"/>
      <c r="N958" s="203"/>
      <c r="O958" s="203"/>
      <c r="P958" s="203"/>
      <c r="Q958" s="203"/>
      <c r="R958" s="203"/>
      <c r="S958" s="203"/>
      <c r="T958" s="204"/>
      <c r="AT958" s="205" t="s">
        <v>161</v>
      </c>
      <c r="AU958" s="205" t="s">
        <v>80</v>
      </c>
      <c r="AV958" s="11" t="s">
        <v>80</v>
      </c>
      <c r="AW958" s="11" t="s">
        <v>34</v>
      </c>
      <c r="AX958" s="11" t="s">
        <v>71</v>
      </c>
      <c r="AY958" s="205" t="s">
        <v>153</v>
      </c>
    </row>
    <row r="959" spans="2:51" s="12" customFormat="1" ht="13.5">
      <c r="B959" s="206"/>
      <c r="C959" s="207"/>
      <c r="D959" s="208" t="s">
        <v>161</v>
      </c>
      <c r="E959" s="209" t="s">
        <v>19</v>
      </c>
      <c r="F959" s="210" t="s">
        <v>163</v>
      </c>
      <c r="G959" s="207"/>
      <c r="H959" s="211">
        <v>182.2</v>
      </c>
      <c r="I959" s="212"/>
      <c r="J959" s="207"/>
      <c r="K959" s="207"/>
      <c r="L959" s="213"/>
      <c r="M959" s="214"/>
      <c r="N959" s="215"/>
      <c r="O959" s="215"/>
      <c r="P959" s="215"/>
      <c r="Q959" s="215"/>
      <c r="R959" s="215"/>
      <c r="S959" s="215"/>
      <c r="T959" s="216"/>
      <c r="AT959" s="217" t="s">
        <v>161</v>
      </c>
      <c r="AU959" s="217" t="s">
        <v>80</v>
      </c>
      <c r="AV959" s="12" t="s">
        <v>160</v>
      </c>
      <c r="AW959" s="12" t="s">
        <v>34</v>
      </c>
      <c r="AX959" s="12" t="s">
        <v>78</v>
      </c>
      <c r="AY959" s="217" t="s">
        <v>153</v>
      </c>
    </row>
    <row r="960" spans="2:65" s="1" customFormat="1" ht="22.5" customHeight="1">
      <c r="B960" s="34"/>
      <c r="C960" s="229" t="s">
        <v>1342</v>
      </c>
      <c r="D960" s="229" t="s">
        <v>184</v>
      </c>
      <c r="E960" s="230" t="s">
        <v>1343</v>
      </c>
      <c r="F960" s="231" t="s">
        <v>1344</v>
      </c>
      <c r="G960" s="232" t="s">
        <v>1336</v>
      </c>
      <c r="H960" s="233">
        <v>16</v>
      </c>
      <c r="I960" s="234"/>
      <c r="J960" s="235">
        <f>ROUND(I960*H960,2)</f>
        <v>0</v>
      </c>
      <c r="K960" s="231" t="s">
        <v>524</v>
      </c>
      <c r="L960" s="236"/>
      <c r="M960" s="237" t="s">
        <v>19</v>
      </c>
      <c r="N960" s="238" t="s">
        <v>42</v>
      </c>
      <c r="O960" s="35"/>
      <c r="P960" s="191">
        <f>O960*H960</f>
        <v>0</v>
      </c>
      <c r="Q960" s="191">
        <v>0</v>
      </c>
      <c r="R960" s="191">
        <f>Q960*H960</f>
        <v>0</v>
      </c>
      <c r="S960" s="191">
        <v>0</v>
      </c>
      <c r="T960" s="192">
        <f>S960*H960</f>
        <v>0</v>
      </c>
      <c r="AR960" s="17" t="s">
        <v>295</v>
      </c>
      <c r="AT960" s="17" t="s">
        <v>184</v>
      </c>
      <c r="AU960" s="17" t="s">
        <v>80</v>
      </c>
      <c r="AY960" s="17" t="s">
        <v>153</v>
      </c>
      <c r="BE960" s="193">
        <f>IF(N960="základní",J960,0)</f>
        <v>0</v>
      </c>
      <c r="BF960" s="193">
        <f>IF(N960="snížená",J960,0)</f>
        <v>0</v>
      </c>
      <c r="BG960" s="193">
        <f>IF(N960="zákl. přenesená",J960,0)</f>
        <v>0</v>
      </c>
      <c r="BH960" s="193">
        <f>IF(N960="sníž. přenesená",J960,0)</f>
        <v>0</v>
      </c>
      <c r="BI960" s="193">
        <f>IF(N960="nulová",J960,0)</f>
        <v>0</v>
      </c>
      <c r="BJ960" s="17" t="s">
        <v>78</v>
      </c>
      <c r="BK960" s="193">
        <f>ROUND(I960*H960,2)</f>
        <v>0</v>
      </c>
      <c r="BL960" s="17" t="s">
        <v>230</v>
      </c>
      <c r="BM960" s="17" t="s">
        <v>1325</v>
      </c>
    </row>
    <row r="961" spans="2:65" s="1" customFormat="1" ht="22.5" customHeight="1">
      <c r="B961" s="34"/>
      <c r="C961" s="182" t="s">
        <v>1345</v>
      </c>
      <c r="D961" s="182" t="s">
        <v>155</v>
      </c>
      <c r="E961" s="183" t="s">
        <v>1346</v>
      </c>
      <c r="F961" s="184" t="s">
        <v>1347</v>
      </c>
      <c r="G961" s="185" t="s">
        <v>634</v>
      </c>
      <c r="H961" s="186">
        <v>2</v>
      </c>
      <c r="I961" s="187"/>
      <c r="J961" s="188">
        <f>ROUND(I961*H961,2)</f>
        <v>0</v>
      </c>
      <c r="K961" s="184" t="s">
        <v>524</v>
      </c>
      <c r="L961" s="54"/>
      <c r="M961" s="189" t="s">
        <v>19</v>
      </c>
      <c r="N961" s="190" t="s">
        <v>42</v>
      </c>
      <c r="O961" s="35"/>
      <c r="P961" s="191">
        <f>O961*H961</f>
        <v>0</v>
      </c>
      <c r="Q961" s="191">
        <v>0</v>
      </c>
      <c r="R961" s="191">
        <f>Q961*H961</f>
        <v>0</v>
      </c>
      <c r="S961" s="191">
        <v>0</v>
      </c>
      <c r="T961" s="192">
        <f>S961*H961</f>
        <v>0</v>
      </c>
      <c r="AR961" s="17" t="s">
        <v>230</v>
      </c>
      <c r="AT961" s="17" t="s">
        <v>155</v>
      </c>
      <c r="AU961" s="17" t="s">
        <v>80</v>
      </c>
      <c r="AY961" s="17" t="s">
        <v>153</v>
      </c>
      <c r="BE961" s="193">
        <f>IF(N961="základní",J961,0)</f>
        <v>0</v>
      </c>
      <c r="BF961" s="193">
        <f>IF(N961="snížená",J961,0)</f>
        <v>0</v>
      </c>
      <c r="BG961" s="193">
        <f>IF(N961="zákl. přenesená",J961,0)</f>
        <v>0</v>
      </c>
      <c r="BH961" s="193">
        <f>IF(N961="sníž. přenesená",J961,0)</f>
        <v>0</v>
      </c>
      <c r="BI961" s="193">
        <f>IF(N961="nulová",J961,0)</f>
        <v>0</v>
      </c>
      <c r="BJ961" s="17" t="s">
        <v>78</v>
      </c>
      <c r="BK961" s="193">
        <f>ROUND(I961*H961,2)</f>
        <v>0</v>
      </c>
      <c r="BL961" s="17" t="s">
        <v>230</v>
      </c>
      <c r="BM961" s="17" t="s">
        <v>1330</v>
      </c>
    </row>
    <row r="962" spans="2:65" s="1" customFormat="1" ht="22.5" customHeight="1">
      <c r="B962" s="34"/>
      <c r="C962" s="182" t="s">
        <v>1348</v>
      </c>
      <c r="D962" s="182" t="s">
        <v>155</v>
      </c>
      <c r="E962" s="183" t="s">
        <v>1349</v>
      </c>
      <c r="F962" s="184" t="s">
        <v>1350</v>
      </c>
      <c r="G962" s="185" t="s">
        <v>1336</v>
      </c>
      <c r="H962" s="186">
        <v>80</v>
      </c>
      <c r="I962" s="187"/>
      <c r="J962" s="188">
        <f>ROUND(I962*H962,2)</f>
        <v>0</v>
      </c>
      <c r="K962" s="184" t="s">
        <v>524</v>
      </c>
      <c r="L962" s="54"/>
      <c r="M962" s="189" t="s">
        <v>19</v>
      </c>
      <c r="N962" s="190" t="s">
        <v>42</v>
      </c>
      <c r="O962" s="35"/>
      <c r="P962" s="191">
        <f>O962*H962</f>
        <v>0</v>
      </c>
      <c r="Q962" s="191">
        <v>0</v>
      </c>
      <c r="R962" s="191">
        <f>Q962*H962</f>
        <v>0</v>
      </c>
      <c r="S962" s="191">
        <v>0</v>
      </c>
      <c r="T962" s="192">
        <f>S962*H962</f>
        <v>0</v>
      </c>
      <c r="AR962" s="17" t="s">
        <v>230</v>
      </c>
      <c r="AT962" s="17" t="s">
        <v>155</v>
      </c>
      <c r="AU962" s="17" t="s">
        <v>80</v>
      </c>
      <c r="AY962" s="17" t="s">
        <v>153</v>
      </c>
      <c r="BE962" s="193">
        <f>IF(N962="základní",J962,0)</f>
        <v>0</v>
      </c>
      <c r="BF962" s="193">
        <f>IF(N962="snížená",J962,0)</f>
        <v>0</v>
      </c>
      <c r="BG962" s="193">
        <f>IF(N962="zákl. přenesená",J962,0)</f>
        <v>0</v>
      </c>
      <c r="BH962" s="193">
        <f>IF(N962="sníž. přenesená",J962,0)</f>
        <v>0</v>
      </c>
      <c r="BI962" s="193">
        <f>IF(N962="nulová",J962,0)</f>
        <v>0</v>
      </c>
      <c r="BJ962" s="17" t="s">
        <v>78</v>
      </c>
      <c r="BK962" s="193">
        <f>ROUND(I962*H962,2)</f>
        <v>0</v>
      </c>
      <c r="BL962" s="17" t="s">
        <v>230</v>
      </c>
      <c r="BM962" s="17" t="s">
        <v>1333</v>
      </c>
    </row>
    <row r="963" spans="2:65" s="1" customFormat="1" ht="22.5" customHeight="1">
      <c r="B963" s="34"/>
      <c r="C963" s="182" t="s">
        <v>1351</v>
      </c>
      <c r="D963" s="182" t="s">
        <v>155</v>
      </c>
      <c r="E963" s="183" t="s">
        <v>1352</v>
      </c>
      <c r="F963" s="184" t="s">
        <v>1353</v>
      </c>
      <c r="G963" s="185" t="s">
        <v>861</v>
      </c>
      <c r="H963" s="245"/>
      <c r="I963" s="187"/>
      <c r="J963" s="188">
        <f>ROUND(I963*H963,2)</f>
        <v>0</v>
      </c>
      <c r="K963" s="184" t="s">
        <v>159</v>
      </c>
      <c r="L963" s="54"/>
      <c r="M963" s="189" t="s">
        <v>19</v>
      </c>
      <c r="N963" s="190" t="s">
        <v>42</v>
      </c>
      <c r="O963" s="35"/>
      <c r="P963" s="191">
        <f>O963*H963</f>
        <v>0</v>
      </c>
      <c r="Q963" s="191">
        <v>0</v>
      </c>
      <c r="R963" s="191">
        <f>Q963*H963</f>
        <v>0</v>
      </c>
      <c r="S963" s="191">
        <v>0</v>
      </c>
      <c r="T963" s="192">
        <f>S963*H963</f>
        <v>0</v>
      </c>
      <c r="AR963" s="17" t="s">
        <v>230</v>
      </c>
      <c r="AT963" s="17" t="s">
        <v>155</v>
      </c>
      <c r="AU963" s="17" t="s">
        <v>80</v>
      </c>
      <c r="AY963" s="17" t="s">
        <v>153</v>
      </c>
      <c r="BE963" s="193">
        <f>IF(N963="základní",J963,0)</f>
        <v>0</v>
      </c>
      <c r="BF963" s="193">
        <f>IF(N963="snížená",J963,0)</f>
        <v>0</v>
      </c>
      <c r="BG963" s="193">
        <f>IF(N963="zákl. přenesená",J963,0)</f>
        <v>0</v>
      </c>
      <c r="BH963" s="193">
        <f>IF(N963="sníž. přenesená",J963,0)</f>
        <v>0</v>
      </c>
      <c r="BI963" s="193">
        <f>IF(N963="nulová",J963,0)</f>
        <v>0</v>
      </c>
      <c r="BJ963" s="17" t="s">
        <v>78</v>
      </c>
      <c r="BK963" s="193">
        <f>ROUND(I963*H963,2)</f>
        <v>0</v>
      </c>
      <c r="BL963" s="17" t="s">
        <v>230</v>
      </c>
      <c r="BM963" s="17" t="s">
        <v>1338</v>
      </c>
    </row>
    <row r="964" spans="2:63" s="10" customFormat="1" ht="29.85" customHeight="1">
      <c r="B964" s="165"/>
      <c r="C964" s="166"/>
      <c r="D964" s="179" t="s">
        <v>70</v>
      </c>
      <c r="E964" s="180" t="s">
        <v>1354</v>
      </c>
      <c r="F964" s="180" t="s">
        <v>1355</v>
      </c>
      <c r="G964" s="166"/>
      <c r="H964" s="166"/>
      <c r="I964" s="169"/>
      <c r="J964" s="181">
        <f>BK964</f>
        <v>0</v>
      </c>
      <c r="K964" s="166"/>
      <c r="L964" s="171"/>
      <c r="M964" s="172"/>
      <c r="N964" s="173"/>
      <c r="O964" s="173"/>
      <c r="P964" s="174">
        <f>SUM(P965:P972)</f>
        <v>0</v>
      </c>
      <c r="Q964" s="173"/>
      <c r="R964" s="174">
        <f>SUM(R965:R972)</f>
        <v>0</v>
      </c>
      <c r="S964" s="173"/>
      <c r="T964" s="175">
        <f>SUM(T965:T972)</f>
        <v>0</v>
      </c>
      <c r="AR964" s="176" t="s">
        <v>78</v>
      </c>
      <c r="AT964" s="177" t="s">
        <v>70</v>
      </c>
      <c r="AU964" s="177" t="s">
        <v>78</v>
      </c>
      <c r="AY964" s="176" t="s">
        <v>153</v>
      </c>
      <c r="BK964" s="178">
        <f>SUM(BK965:BK972)</f>
        <v>0</v>
      </c>
    </row>
    <row r="965" spans="2:65" s="1" customFormat="1" ht="22.5" customHeight="1">
      <c r="B965" s="34"/>
      <c r="C965" s="182" t="s">
        <v>1356</v>
      </c>
      <c r="D965" s="182" t="s">
        <v>155</v>
      </c>
      <c r="E965" s="183" t="s">
        <v>1357</v>
      </c>
      <c r="F965" s="184" t="s">
        <v>1358</v>
      </c>
      <c r="G965" s="185" t="s">
        <v>634</v>
      </c>
      <c r="H965" s="186">
        <v>19</v>
      </c>
      <c r="I965" s="187"/>
      <c r="J965" s="188">
        <f aca="true" t="shared" si="50" ref="J965:J972">ROUND(I965*H965,2)</f>
        <v>0</v>
      </c>
      <c r="K965" s="184" t="s">
        <v>524</v>
      </c>
      <c r="L965" s="54"/>
      <c r="M965" s="189" t="s">
        <v>19</v>
      </c>
      <c r="N965" s="190" t="s">
        <v>42</v>
      </c>
      <c r="O965" s="35"/>
      <c r="P965" s="191">
        <f aca="true" t="shared" si="51" ref="P965:P972">O965*H965</f>
        <v>0</v>
      </c>
      <c r="Q965" s="191">
        <v>0</v>
      </c>
      <c r="R965" s="191">
        <f aca="true" t="shared" si="52" ref="R965:R972">Q965*H965</f>
        <v>0</v>
      </c>
      <c r="S965" s="191">
        <v>0</v>
      </c>
      <c r="T965" s="192">
        <f aca="true" t="shared" si="53" ref="T965:T972">S965*H965</f>
        <v>0</v>
      </c>
      <c r="AR965" s="17" t="s">
        <v>160</v>
      </c>
      <c r="AT965" s="17" t="s">
        <v>155</v>
      </c>
      <c r="AU965" s="17" t="s">
        <v>80</v>
      </c>
      <c r="AY965" s="17" t="s">
        <v>153</v>
      </c>
      <c r="BE965" s="193">
        <f aca="true" t="shared" si="54" ref="BE965:BE972">IF(N965="základní",J965,0)</f>
        <v>0</v>
      </c>
      <c r="BF965" s="193">
        <f aca="true" t="shared" si="55" ref="BF965:BF972">IF(N965="snížená",J965,0)</f>
        <v>0</v>
      </c>
      <c r="BG965" s="193">
        <f aca="true" t="shared" si="56" ref="BG965:BG972">IF(N965="zákl. přenesená",J965,0)</f>
        <v>0</v>
      </c>
      <c r="BH965" s="193">
        <f aca="true" t="shared" si="57" ref="BH965:BH972">IF(N965="sníž. přenesená",J965,0)</f>
        <v>0</v>
      </c>
      <c r="BI965" s="193">
        <f aca="true" t="shared" si="58" ref="BI965:BI972">IF(N965="nulová",J965,0)</f>
        <v>0</v>
      </c>
      <c r="BJ965" s="17" t="s">
        <v>78</v>
      </c>
      <c r="BK965" s="193">
        <f aca="true" t="shared" si="59" ref="BK965:BK972">ROUND(I965*H965,2)</f>
        <v>0</v>
      </c>
      <c r="BL965" s="17" t="s">
        <v>160</v>
      </c>
      <c r="BM965" s="17" t="s">
        <v>1342</v>
      </c>
    </row>
    <row r="966" spans="2:65" s="1" customFormat="1" ht="31.5" customHeight="1">
      <c r="B966" s="34"/>
      <c r="C966" s="182" t="s">
        <v>1359</v>
      </c>
      <c r="D966" s="182" t="s">
        <v>155</v>
      </c>
      <c r="E966" s="183" t="s">
        <v>1360</v>
      </c>
      <c r="F966" s="184" t="s">
        <v>1361</v>
      </c>
      <c r="G966" s="185" t="s">
        <v>634</v>
      </c>
      <c r="H966" s="186">
        <v>1</v>
      </c>
      <c r="I966" s="187"/>
      <c r="J966" s="188">
        <f t="shared" si="50"/>
        <v>0</v>
      </c>
      <c r="K966" s="184" t="s">
        <v>524</v>
      </c>
      <c r="L966" s="54"/>
      <c r="M966" s="189" t="s">
        <v>19</v>
      </c>
      <c r="N966" s="190" t="s">
        <v>42</v>
      </c>
      <c r="O966" s="35"/>
      <c r="P966" s="191">
        <f t="shared" si="51"/>
        <v>0</v>
      </c>
      <c r="Q966" s="191">
        <v>0</v>
      </c>
      <c r="R966" s="191">
        <f t="shared" si="52"/>
        <v>0</v>
      </c>
      <c r="S966" s="191">
        <v>0</v>
      </c>
      <c r="T966" s="192">
        <f t="shared" si="53"/>
        <v>0</v>
      </c>
      <c r="AR966" s="17" t="s">
        <v>160</v>
      </c>
      <c r="AT966" s="17" t="s">
        <v>155</v>
      </c>
      <c r="AU966" s="17" t="s">
        <v>80</v>
      </c>
      <c r="AY966" s="17" t="s">
        <v>153</v>
      </c>
      <c r="BE966" s="193">
        <f t="shared" si="54"/>
        <v>0</v>
      </c>
      <c r="BF966" s="193">
        <f t="shared" si="55"/>
        <v>0</v>
      </c>
      <c r="BG966" s="193">
        <f t="shared" si="56"/>
        <v>0</v>
      </c>
      <c r="BH966" s="193">
        <f t="shared" si="57"/>
        <v>0</v>
      </c>
      <c r="BI966" s="193">
        <f t="shared" si="58"/>
        <v>0</v>
      </c>
      <c r="BJ966" s="17" t="s">
        <v>78</v>
      </c>
      <c r="BK966" s="193">
        <f t="shared" si="59"/>
        <v>0</v>
      </c>
      <c r="BL966" s="17" t="s">
        <v>160</v>
      </c>
      <c r="BM966" s="17" t="s">
        <v>1345</v>
      </c>
    </row>
    <row r="967" spans="2:65" s="1" customFormat="1" ht="22.5" customHeight="1">
      <c r="B967" s="34"/>
      <c r="C967" s="182" t="s">
        <v>1362</v>
      </c>
      <c r="D967" s="182" t="s">
        <v>155</v>
      </c>
      <c r="E967" s="183" t="s">
        <v>1363</v>
      </c>
      <c r="F967" s="184" t="s">
        <v>1364</v>
      </c>
      <c r="G967" s="185" t="s">
        <v>634</v>
      </c>
      <c r="H967" s="186">
        <v>1</v>
      </c>
      <c r="I967" s="187"/>
      <c r="J967" s="188">
        <f t="shared" si="50"/>
        <v>0</v>
      </c>
      <c r="K967" s="184" t="s">
        <v>524</v>
      </c>
      <c r="L967" s="54"/>
      <c r="M967" s="189" t="s">
        <v>19</v>
      </c>
      <c r="N967" s="190" t="s">
        <v>42</v>
      </c>
      <c r="O967" s="35"/>
      <c r="P967" s="191">
        <f t="shared" si="51"/>
        <v>0</v>
      </c>
      <c r="Q967" s="191">
        <v>0</v>
      </c>
      <c r="R967" s="191">
        <f t="shared" si="52"/>
        <v>0</v>
      </c>
      <c r="S967" s="191">
        <v>0</v>
      </c>
      <c r="T967" s="192">
        <f t="shared" si="53"/>
        <v>0</v>
      </c>
      <c r="AR967" s="17" t="s">
        <v>160</v>
      </c>
      <c r="AT967" s="17" t="s">
        <v>155</v>
      </c>
      <c r="AU967" s="17" t="s">
        <v>80</v>
      </c>
      <c r="AY967" s="17" t="s">
        <v>153</v>
      </c>
      <c r="BE967" s="193">
        <f t="shared" si="54"/>
        <v>0</v>
      </c>
      <c r="BF967" s="193">
        <f t="shared" si="55"/>
        <v>0</v>
      </c>
      <c r="BG967" s="193">
        <f t="shared" si="56"/>
        <v>0</v>
      </c>
      <c r="BH967" s="193">
        <f t="shared" si="57"/>
        <v>0</v>
      </c>
      <c r="BI967" s="193">
        <f t="shared" si="58"/>
        <v>0</v>
      </c>
      <c r="BJ967" s="17" t="s">
        <v>78</v>
      </c>
      <c r="BK967" s="193">
        <f t="shared" si="59"/>
        <v>0</v>
      </c>
      <c r="BL967" s="17" t="s">
        <v>160</v>
      </c>
      <c r="BM967" s="17" t="s">
        <v>1348</v>
      </c>
    </row>
    <row r="968" spans="2:65" s="1" customFormat="1" ht="22.5" customHeight="1">
      <c r="B968" s="34"/>
      <c r="C968" s="229" t="s">
        <v>1365</v>
      </c>
      <c r="D968" s="229" t="s">
        <v>184</v>
      </c>
      <c r="E968" s="230" t="s">
        <v>1366</v>
      </c>
      <c r="F968" s="231" t="s">
        <v>1367</v>
      </c>
      <c r="G968" s="232" t="s">
        <v>634</v>
      </c>
      <c r="H968" s="233">
        <v>2</v>
      </c>
      <c r="I968" s="234"/>
      <c r="J968" s="235">
        <f t="shared" si="50"/>
        <v>0</v>
      </c>
      <c r="K968" s="231" t="s">
        <v>524</v>
      </c>
      <c r="L968" s="236"/>
      <c r="M968" s="237" t="s">
        <v>19</v>
      </c>
      <c r="N968" s="238" t="s">
        <v>42</v>
      </c>
      <c r="O968" s="35"/>
      <c r="P968" s="191">
        <f t="shared" si="51"/>
        <v>0</v>
      </c>
      <c r="Q968" s="191">
        <v>0</v>
      </c>
      <c r="R968" s="191">
        <f t="shared" si="52"/>
        <v>0</v>
      </c>
      <c r="S968" s="191">
        <v>0</v>
      </c>
      <c r="T968" s="192">
        <f t="shared" si="53"/>
        <v>0</v>
      </c>
      <c r="AR968" s="17" t="s">
        <v>188</v>
      </c>
      <c r="AT968" s="17" t="s">
        <v>184</v>
      </c>
      <c r="AU968" s="17" t="s">
        <v>80</v>
      </c>
      <c r="AY968" s="17" t="s">
        <v>153</v>
      </c>
      <c r="BE968" s="193">
        <f t="shared" si="54"/>
        <v>0</v>
      </c>
      <c r="BF968" s="193">
        <f t="shared" si="55"/>
        <v>0</v>
      </c>
      <c r="BG968" s="193">
        <f t="shared" si="56"/>
        <v>0</v>
      </c>
      <c r="BH968" s="193">
        <f t="shared" si="57"/>
        <v>0</v>
      </c>
      <c r="BI968" s="193">
        <f t="shared" si="58"/>
        <v>0</v>
      </c>
      <c r="BJ968" s="17" t="s">
        <v>78</v>
      </c>
      <c r="BK968" s="193">
        <f t="shared" si="59"/>
        <v>0</v>
      </c>
      <c r="BL968" s="17" t="s">
        <v>160</v>
      </c>
      <c r="BM968" s="17" t="s">
        <v>1351</v>
      </c>
    </row>
    <row r="969" spans="2:65" s="1" customFormat="1" ht="22.5" customHeight="1">
      <c r="B969" s="34"/>
      <c r="C969" s="229" t="s">
        <v>1368</v>
      </c>
      <c r="D969" s="229" t="s">
        <v>184</v>
      </c>
      <c r="E969" s="230" t="s">
        <v>1369</v>
      </c>
      <c r="F969" s="231" t="s">
        <v>1370</v>
      </c>
      <c r="G969" s="232" t="s">
        <v>634</v>
      </c>
      <c r="H969" s="233">
        <v>8</v>
      </c>
      <c r="I969" s="234"/>
      <c r="J969" s="235">
        <f t="shared" si="50"/>
        <v>0</v>
      </c>
      <c r="K969" s="231" t="s">
        <v>524</v>
      </c>
      <c r="L969" s="236"/>
      <c r="M969" s="237" t="s">
        <v>19</v>
      </c>
      <c r="N969" s="238" t="s">
        <v>42</v>
      </c>
      <c r="O969" s="35"/>
      <c r="P969" s="191">
        <f t="shared" si="51"/>
        <v>0</v>
      </c>
      <c r="Q969" s="191">
        <v>0</v>
      </c>
      <c r="R969" s="191">
        <f t="shared" si="52"/>
        <v>0</v>
      </c>
      <c r="S969" s="191">
        <v>0</v>
      </c>
      <c r="T969" s="192">
        <f t="shared" si="53"/>
        <v>0</v>
      </c>
      <c r="AR969" s="17" t="s">
        <v>188</v>
      </c>
      <c r="AT969" s="17" t="s">
        <v>184</v>
      </c>
      <c r="AU969" s="17" t="s">
        <v>80</v>
      </c>
      <c r="AY969" s="17" t="s">
        <v>153</v>
      </c>
      <c r="BE969" s="193">
        <f t="shared" si="54"/>
        <v>0</v>
      </c>
      <c r="BF969" s="193">
        <f t="shared" si="55"/>
        <v>0</v>
      </c>
      <c r="BG969" s="193">
        <f t="shared" si="56"/>
        <v>0</v>
      </c>
      <c r="BH969" s="193">
        <f t="shared" si="57"/>
        <v>0</v>
      </c>
      <c r="BI969" s="193">
        <f t="shared" si="58"/>
        <v>0</v>
      </c>
      <c r="BJ969" s="17" t="s">
        <v>78</v>
      </c>
      <c r="BK969" s="193">
        <f t="shared" si="59"/>
        <v>0</v>
      </c>
      <c r="BL969" s="17" t="s">
        <v>160</v>
      </c>
      <c r="BM969" s="17" t="s">
        <v>1356</v>
      </c>
    </row>
    <row r="970" spans="2:65" s="1" customFormat="1" ht="22.5" customHeight="1">
      <c r="B970" s="34"/>
      <c r="C970" s="229" t="s">
        <v>1371</v>
      </c>
      <c r="D970" s="229" t="s">
        <v>184</v>
      </c>
      <c r="E970" s="230" t="s">
        <v>1372</v>
      </c>
      <c r="F970" s="231" t="s">
        <v>1373</v>
      </c>
      <c r="G970" s="232" t="s">
        <v>634</v>
      </c>
      <c r="H970" s="233">
        <v>6</v>
      </c>
      <c r="I970" s="234"/>
      <c r="J970" s="235">
        <f t="shared" si="50"/>
        <v>0</v>
      </c>
      <c r="K970" s="231" t="s">
        <v>524</v>
      </c>
      <c r="L970" s="236"/>
      <c r="M970" s="237" t="s">
        <v>19</v>
      </c>
      <c r="N970" s="238" t="s">
        <v>42</v>
      </c>
      <c r="O970" s="35"/>
      <c r="P970" s="191">
        <f t="shared" si="51"/>
        <v>0</v>
      </c>
      <c r="Q970" s="191">
        <v>0</v>
      </c>
      <c r="R970" s="191">
        <f t="shared" si="52"/>
        <v>0</v>
      </c>
      <c r="S970" s="191">
        <v>0</v>
      </c>
      <c r="T970" s="192">
        <f t="shared" si="53"/>
        <v>0</v>
      </c>
      <c r="AR970" s="17" t="s">
        <v>188</v>
      </c>
      <c r="AT970" s="17" t="s">
        <v>184</v>
      </c>
      <c r="AU970" s="17" t="s">
        <v>80</v>
      </c>
      <c r="AY970" s="17" t="s">
        <v>153</v>
      </c>
      <c r="BE970" s="193">
        <f t="shared" si="54"/>
        <v>0</v>
      </c>
      <c r="BF970" s="193">
        <f t="shared" si="55"/>
        <v>0</v>
      </c>
      <c r="BG970" s="193">
        <f t="shared" si="56"/>
        <v>0</v>
      </c>
      <c r="BH970" s="193">
        <f t="shared" si="57"/>
        <v>0</v>
      </c>
      <c r="BI970" s="193">
        <f t="shared" si="58"/>
        <v>0</v>
      </c>
      <c r="BJ970" s="17" t="s">
        <v>78</v>
      </c>
      <c r="BK970" s="193">
        <f t="shared" si="59"/>
        <v>0</v>
      </c>
      <c r="BL970" s="17" t="s">
        <v>160</v>
      </c>
      <c r="BM970" s="17" t="s">
        <v>1359</v>
      </c>
    </row>
    <row r="971" spans="2:65" s="1" customFormat="1" ht="22.5" customHeight="1">
      <c r="B971" s="34"/>
      <c r="C971" s="229" t="s">
        <v>1374</v>
      </c>
      <c r="D971" s="229" t="s">
        <v>184</v>
      </c>
      <c r="E971" s="230" t="s">
        <v>1375</v>
      </c>
      <c r="F971" s="231" t="s">
        <v>1376</v>
      </c>
      <c r="G971" s="232" t="s">
        <v>634</v>
      </c>
      <c r="H971" s="233">
        <v>1</v>
      </c>
      <c r="I971" s="234"/>
      <c r="J971" s="235">
        <f t="shared" si="50"/>
        <v>0</v>
      </c>
      <c r="K971" s="231" t="s">
        <v>524</v>
      </c>
      <c r="L971" s="236"/>
      <c r="M971" s="237" t="s">
        <v>19</v>
      </c>
      <c r="N971" s="238" t="s">
        <v>42</v>
      </c>
      <c r="O971" s="35"/>
      <c r="P971" s="191">
        <f t="shared" si="51"/>
        <v>0</v>
      </c>
      <c r="Q971" s="191">
        <v>0</v>
      </c>
      <c r="R971" s="191">
        <f t="shared" si="52"/>
        <v>0</v>
      </c>
      <c r="S971" s="191">
        <v>0</v>
      </c>
      <c r="T971" s="192">
        <f t="shared" si="53"/>
        <v>0</v>
      </c>
      <c r="AR971" s="17" t="s">
        <v>188</v>
      </c>
      <c r="AT971" s="17" t="s">
        <v>184</v>
      </c>
      <c r="AU971" s="17" t="s">
        <v>80</v>
      </c>
      <c r="AY971" s="17" t="s">
        <v>153</v>
      </c>
      <c r="BE971" s="193">
        <f t="shared" si="54"/>
        <v>0</v>
      </c>
      <c r="BF971" s="193">
        <f t="shared" si="55"/>
        <v>0</v>
      </c>
      <c r="BG971" s="193">
        <f t="shared" si="56"/>
        <v>0</v>
      </c>
      <c r="BH971" s="193">
        <f t="shared" si="57"/>
        <v>0</v>
      </c>
      <c r="BI971" s="193">
        <f t="shared" si="58"/>
        <v>0</v>
      </c>
      <c r="BJ971" s="17" t="s">
        <v>78</v>
      </c>
      <c r="BK971" s="193">
        <f t="shared" si="59"/>
        <v>0</v>
      </c>
      <c r="BL971" s="17" t="s">
        <v>160</v>
      </c>
      <c r="BM971" s="17" t="s">
        <v>1362</v>
      </c>
    </row>
    <row r="972" spans="2:65" s="1" customFormat="1" ht="22.5" customHeight="1">
      <c r="B972" s="34"/>
      <c r="C972" s="229" t="s">
        <v>1377</v>
      </c>
      <c r="D972" s="229" t="s">
        <v>184</v>
      </c>
      <c r="E972" s="230" t="s">
        <v>1378</v>
      </c>
      <c r="F972" s="231" t="s">
        <v>1379</v>
      </c>
      <c r="G972" s="232" t="s">
        <v>634</v>
      </c>
      <c r="H972" s="233">
        <v>1</v>
      </c>
      <c r="I972" s="234"/>
      <c r="J972" s="235">
        <f t="shared" si="50"/>
        <v>0</v>
      </c>
      <c r="K972" s="231" t="s">
        <v>524</v>
      </c>
      <c r="L972" s="236"/>
      <c r="M972" s="237" t="s">
        <v>19</v>
      </c>
      <c r="N972" s="238" t="s">
        <v>42</v>
      </c>
      <c r="O972" s="35"/>
      <c r="P972" s="191">
        <f t="shared" si="51"/>
        <v>0</v>
      </c>
      <c r="Q972" s="191">
        <v>0</v>
      </c>
      <c r="R972" s="191">
        <f t="shared" si="52"/>
        <v>0</v>
      </c>
      <c r="S972" s="191">
        <v>0</v>
      </c>
      <c r="T972" s="192">
        <f t="shared" si="53"/>
        <v>0</v>
      </c>
      <c r="AR972" s="17" t="s">
        <v>188</v>
      </c>
      <c r="AT972" s="17" t="s">
        <v>184</v>
      </c>
      <c r="AU972" s="17" t="s">
        <v>80</v>
      </c>
      <c r="AY972" s="17" t="s">
        <v>153</v>
      </c>
      <c r="BE972" s="193">
        <f t="shared" si="54"/>
        <v>0</v>
      </c>
      <c r="BF972" s="193">
        <f t="shared" si="55"/>
        <v>0</v>
      </c>
      <c r="BG972" s="193">
        <f t="shared" si="56"/>
        <v>0</v>
      </c>
      <c r="BH972" s="193">
        <f t="shared" si="57"/>
        <v>0</v>
      </c>
      <c r="BI972" s="193">
        <f t="shared" si="58"/>
        <v>0</v>
      </c>
      <c r="BJ972" s="17" t="s">
        <v>78</v>
      </c>
      <c r="BK972" s="193">
        <f t="shared" si="59"/>
        <v>0</v>
      </c>
      <c r="BL972" s="17" t="s">
        <v>160</v>
      </c>
      <c r="BM972" s="17" t="s">
        <v>1365</v>
      </c>
    </row>
    <row r="973" spans="2:63" s="10" customFormat="1" ht="29.85" customHeight="1">
      <c r="B973" s="165"/>
      <c r="C973" s="166"/>
      <c r="D973" s="179" t="s">
        <v>70</v>
      </c>
      <c r="E973" s="180" t="s">
        <v>1380</v>
      </c>
      <c r="F973" s="180" t="s">
        <v>1381</v>
      </c>
      <c r="G973" s="166"/>
      <c r="H973" s="166"/>
      <c r="I973" s="169"/>
      <c r="J973" s="181">
        <f>BK973</f>
        <v>0</v>
      </c>
      <c r="K973" s="166"/>
      <c r="L973" s="171"/>
      <c r="M973" s="172"/>
      <c r="N973" s="173"/>
      <c r="O973" s="173"/>
      <c r="P973" s="174">
        <f>SUM(P974:P1000)</f>
        <v>0</v>
      </c>
      <c r="Q973" s="173"/>
      <c r="R973" s="174">
        <f>SUM(R974:R1000)</f>
        <v>0.6016332</v>
      </c>
      <c r="S973" s="173"/>
      <c r="T973" s="175">
        <f>SUM(T974:T1000)</f>
        <v>0</v>
      </c>
      <c r="AR973" s="176" t="s">
        <v>80</v>
      </c>
      <c r="AT973" s="177" t="s">
        <v>70</v>
      </c>
      <c r="AU973" s="177" t="s">
        <v>78</v>
      </c>
      <c r="AY973" s="176" t="s">
        <v>153</v>
      </c>
      <c r="BK973" s="178">
        <f>SUM(BK974:BK1000)</f>
        <v>0</v>
      </c>
    </row>
    <row r="974" spans="2:65" s="1" customFormat="1" ht="22.5" customHeight="1">
      <c r="B974" s="34"/>
      <c r="C974" s="182" t="s">
        <v>1382</v>
      </c>
      <c r="D974" s="182" t="s">
        <v>155</v>
      </c>
      <c r="E974" s="183" t="s">
        <v>1383</v>
      </c>
      <c r="F974" s="184" t="s">
        <v>1384</v>
      </c>
      <c r="G974" s="185" t="s">
        <v>224</v>
      </c>
      <c r="H974" s="186">
        <v>22.9</v>
      </c>
      <c r="I974" s="187"/>
      <c r="J974" s="188">
        <f>ROUND(I974*H974,2)</f>
        <v>0</v>
      </c>
      <c r="K974" s="184" t="s">
        <v>159</v>
      </c>
      <c r="L974" s="54"/>
      <c r="M974" s="189" t="s">
        <v>19</v>
      </c>
      <c r="N974" s="190" t="s">
        <v>42</v>
      </c>
      <c r="O974" s="35"/>
      <c r="P974" s="191">
        <f>O974*H974</f>
        <v>0</v>
      </c>
      <c r="Q974" s="191">
        <v>0.0003</v>
      </c>
      <c r="R974" s="191">
        <f>Q974*H974</f>
        <v>0.006869999999999999</v>
      </c>
      <c r="S974" s="191">
        <v>0</v>
      </c>
      <c r="T974" s="192">
        <f>S974*H974</f>
        <v>0</v>
      </c>
      <c r="AR974" s="17" t="s">
        <v>230</v>
      </c>
      <c r="AT974" s="17" t="s">
        <v>155</v>
      </c>
      <c r="AU974" s="17" t="s">
        <v>80</v>
      </c>
      <c r="AY974" s="17" t="s">
        <v>153</v>
      </c>
      <c r="BE974" s="193">
        <f>IF(N974="základní",J974,0)</f>
        <v>0</v>
      </c>
      <c r="BF974" s="193">
        <f>IF(N974="snížená",J974,0)</f>
        <v>0</v>
      </c>
      <c r="BG974" s="193">
        <f>IF(N974="zákl. přenesená",J974,0)</f>
        <v>0</v>
      </c>
      <c r="BH974" s="193">
        <f>IF(N974="sníž. přenesená",J974,0)</f>
        <v>0</v>
      </c>
      <c r="BI974" s="193">
        <f>IF(N974="nulová",J974,0)</f>
        <v>0</v>
      </c>
      <c r="BJ974" s="17" t="s">
        <v>78</v>
      </c>
      <c r="BK974" s="193">
        <f>ROUND(I974*H974,2)</f>
        <v>0</v>
      </c>
      <c r="BL974" s="17" t="s">
        <v>230</v>
      </c>
      <c r="BM974" s="17" t="s">
        <v>1385</v>
      </c>
    </row>
    <row r="975" spans="2:65" s="1" customFormat="1" ht="22.5" customHeight="1">
      <c r="B975" s="34"/>
      <c r="C975" s="182" t="s">
        <v>1386</v>
      </c>
      <c r="D975" s="182" t="s">
        <v>155</v>
      </c>
      <c r="E975" s="183" t="s">
        <v>1387</v>
      </c>
      <c r="F975" s="184" t="s">
        <v>1388</v>
      </c>
      <c r="G975" s="185" t="s">
        <v>246</v>
      </c>
      <c r="H975" s="186">
        <v>21.92</v>
      </c>
      <c r="I975" s="187"/>
      <c r="J975" s="188">
        <f>ROUND(I975*H975,2)</f>
        <v>0</v>
      </c>
      <c r="K975" s="184" t="s">
        <v>159</v>
      </c>
      <c r="L975" s="54"/>
      <c r="M975" s="189" t="s">
        <v>19</v>
      </c>
      <c r="N975" s="190" t="s">
        <v>42</v>
      </c>
      <c r="O975" s="35"/>
      <c r="P975" s="191">
        <f>O975*H975</f>
        <v>0</v>
      </c>
      <c r="Q975" s="191">
        <v>0.00062</v>
      </c>
      <c r="R975" s="191">
        <f>Q975*H975</f>
        <v>0.0135904</v>
      </c>
      <c r="S975" s="191">
        <v>0</v>
      </c>
      <c r="T975" s="192">
        <f>S975*H975</f>
        <v>0</v>
      </c>
      <c r="AR975" s="17" t="s">
        <v>230</v>
      </c>
      <c r="AT975" s="17" t="s">
        <v>155</v>
      </c>
      <c r="AU975" s="17" t="s">
        <v>80</v>
      </c>
      <c r="AY975" s="17" t="s">
        <v>153</v>
      </c>
      <c r="BE975" s="193">
        <f>IF(N975="základní",J975,0)</f>
        <v>0</v>
      </c>
      <c r="BF975" s="193">
        <f>IF(N975="snížená",J975,0)</f>
        <v>0</v>
      </c>
      <c r="BG975" s="193">
        <f>IF(N975="zákl. přenesená",J975,0)</f>
        <v>0</v>
      </c>
      <c r="BH975" s="193">
        <f>IF(N975="sníž. přenesená",J975,0)</f>
        <v>0</v>
      </c>
      <c r="BI975" s="193">
        <f>IF(N975="nulová",J975,0)</f>
        <v>0</v>
      </c>
      <c r="BJ975" s="17" t="s">
        <v>78</v>
      </c>
      <c r="BK975" s="193">
        <f>ROUND(I975*H975,2)</f>
        <v>0</v>
      </c>
      <c r="BL975" s="17" t="s">
        <v>230</v>
      </c>
      <c r="BM975" s="17" t="s">
        <v>1371</v>
      </c>
    </row>
    <row r="976" spans="2:51" s="13" customFormat="1" ht="13.5">
      <c r="B976" s="218"/>
      <c r="C976" s="219"/>
      <c r="D976" s="196" t="s">
        <v>161</v>
      </c>
      <c r="E976" s="220" t="s">
        <v>19</v>
      </c>
      <c r="F976" s="221" t="s">
        <v>220</v>
      </c>
      <c r="G976" s="219"/>
      <c r="H976" s="222" t="s">
        <v>19</v>
      </c>
      <c r="I976" s="223"/>
      <c r="J976" s="219"/>
      <c r="K976" s="219"/>
      <c r="L976" s="224"/>
      <c r="M976" s="225"/>
      <c r="N976" s="226"/>
      <c r="O976" s="226"/>
      <c r="P976" s="226"/>
      <c r="Q976" s="226"/>
      <c r="R976" s="226"/>
      <c r="S976" s="226"/>
      <c r="T976" s="227"/>
      <c r="AT976" s="228" t="s">
        <v>161</v>
      </c>
      <c r="AU976" s="228" t="s">
        <v>80</v>
      </c>
      <c r="AV976" s="13" t="s">
        <v>78</v>
      </c>
      <c r="AW976" s="13" t="s">
        <v>34</v>
      </c>
      <c r="AX976" s="13" t="s">
        <v>71</v>
      </c>
      <c r="AY976" s="228" t="s">
        <v>153</v>
      </c>
    </row>
    <row r="977" spans="2:51" s="11" customFormat="1" ht="13.5">
      <c r="B977" s="194"/>
      <c r="C977" s="195"/>
      <c r="D977" s="196" t="s">
        <v>161</v>
      </c>
      <c r="E977" s="197" t="s">
        <v>19</v>
      </c>
      <c r="F977" s="198" t="s">
        <v>1389</v>
      </c>
      <c r="G977" s="195"/>
      <c r="H977" s="199">
        <v>4.62</v>
      </c>
      <c r="I977" s="200"/>
      <c r="J977" s="195"/>
      <c r="K977" s="195"/>
      <c r="L977" s="201"/>
      <c r="M977" s="202"/>
      <c r="N977" s="203"/>
      <c r="O977" s="203"/>
      <c r="P977" s="203"/>
      <c r="Q977" s="203"/>
      <c r="R977" s="203"/>
      <c r="S977" s="203"/>
      <c r="T977" s="204"/>
      <c r="AT977" s="205" t="s">
        <v>161</v>
      </c>
      <c r="AU977" s="205" t="s">
        <v>80</v>
      </c>
      <c r="AV977" s="11" t="s">
        <v>80</v>
      </c>
      <c r="AW977" s="11" t="s">
        <v>34</v>
      </c>
      <c r="AX977" s="11" t="s">
        <v>71</v>
      </c>
      <c r="AY977" s="205" t="s">
        <v>153</v>
      </c>
    </row>
    <row r="978" spans="2:51" s="11" customFormat="1" ht="13.5">
      <c r="B978" s="194"/>
      <c r="C978" s="195"/>
      <c r="D978" s="196" t="s">
        <v>161</v>
      </c>
      <c r="E978" s="197" t="s">
        <v>19</v>
      </c>
      <c r="F978" s="198" t="s">
        <v>1390</v>
      </c>
      <c r="G978" s="195"/>
      <c r="H978" s="199">
        <v>-0.8</v>
      </c>
      <c r="I978" s="200"/>
      <c r="J978" s="195"/>
      <c r="K978" s="195"/>
      <c r="L978" s="201"/>
      <c r="M978" s="202"/>
      <c r="N978" s="203"/>
      <c r="O978" s="203"/>
      <c r="P978" s="203"/>
      <c r="Q978" s="203"/>
      <c r="R978" s="203"/>
      <c r="S978" s="203"/>
      <c r="T978" s="204"/>
      <c r="AT978" s="205" t="s">
        <v>161</v>
      </c>
      <c r="AU978" s="205" t="s">
        <v>80</v>
      </c>
      <c r="AV978" s="11" t="s">
        <v>80</v>
      </c>
      <c r="AW978" s="11" t="s">
        <v>34</v>
      </c>
      <c r="AX978" s="11" t="s">
        <v>71</v>
      </c>
      <c r="AY978" s="205" t="s">
        <v>153</v>
      </c>
    </row>
    <row r="979" spans="2:51" s="13" customFormat="1" ht="13.5">
      <c r="B979" s="218"/>
      <c r="C979" s="219"/>
      <c r="D979" s="196" t="s">
        <v>161</v>
      </c>
      <c r="E979" s="220" t="s">
        <v>19</v>
      </c>
      <c r="F979" s="221" t="s">
        <v>236</v>
      </c>
      <c r="G979" s="219"/>
      <c r="H979" s="222" t="s">
        <v>19</v>
      </c>
      <c r="I979" s="223"/>
      <c r="J979" s="219"/>
      <c r="K979" s="219"/>
      <c r="L979" s="224"/>
      <c r="M979" s="225"/>
      <c r="N979" s="226"/>
      <c r="O979" s="226"/>
      <c r="P979" s="226"/>
      <c r="Q979" s="226"/>
      <c r="R979" s="226"/>
      <c r="S979" s="226"/>
      <c r="T979" s="227"/>
      <c r="AT979" s="228" t="s">
        <v>161</v>
      </c>
      <c r="AU979" s="228" t="s">
        <v>80</v>
      </c>
      <c r="AV979" s="13" t="s">
        <v>78</v>
      </c>
      <c r="AW979" s="13" t="s">
        <v>34</v>
      </c>
      <c r="AX979" s="13" t="s">
        <v>71</v>
      </c>
      <c r="AY979" s="228" t="s">
        <v>153</v>
      </c>
    </row>
    <row r="980" spans="2:51" s="11" customFormat="1" ht="13.5">
      <c r="B980" s="194"/>
      <c r="C980" s="195"/>
      <c r="D980" s="196" t="s">
        <v>161</v>
      </c>
      <c r="E980" s="197" t="s">
        <v>19</v>
      </c>
      <c r="F980" s="198" t="s">
        <v>1391</v>
      </c>
      <c r="G980" s="195"/>
      <c r="H980" s="199">
        <v>4</v>
      </c>
      <c r="I980" s="200"/>
      <c r="J980" s="195"/>
      <c r="K980" s="195"/>
      <c r="L980" s="201"/>
      <c r="M980" s="202"/>
      <c r="N980" s="203"/>
      <c r="O980" s="203"/>
      <c r="P980" s="203"/>
      <c r="Q980" s="203"/>
      <c r="R980" s="203"/>
      <c r="S980" s="203"/>
      <c r="T980" s="204"/>
      <c r="AT980" s="205" t="s">
        <v>161</v>
      </c>
      <c r="AU980" s="205" t="s">
        <v>80</v>
      </c>
      <c r="AV980" s="11" t="s">
        <v>80</v>
      </c>
      <c r="AW980" s="11" t="s">
        <v>34</v>
      </c>
      <c r="AX980" s="11" t="s">
        <v>71</v>
      </c>
      <c r="AY980" s="205" t="s">
        <v>153</v>
      </c>
    </row>
    <row r="981" spans="2:51" s="11" customFormat="1" ht="13.5">
      <c r="B981" s="194"/>
      <c r="C981" s="195"/>
      <c r="D981" s="196" t="s">
        <v>161</v>
      </c>
      <c r="E981" s="197" t="s">
        <v>19</v>
      </c>
      <c r="F981" s="198" t="s">
        <v>1392</v>
      </c>
      <c r="G981" s="195"/>
      <c r="H981" s="199">
        <v>6</v>
      </c>
      <c r="I981" s="200"/>
      <c r="J981" s="195"/>
      <c r="K981" s="195"/>
      <c r="L981" s="201"/>
      <c r="M981" s="202"/>
      <c r="N981" s="203"/>
      <c r="O981" s="203"/>
      <c r="P981" s="203"/>
      <c r="Q981" s="203"/>
      <c r="R981" s="203"/>
      <c r="S981" s="203"/>
      <c r="T981" s="204"/>
      <c r="AT981" s="205" t="s">
        <v>161</v>
      </c>
      <c r="AU981" s="205" t="s">
        <v>80</v>
      </c>
      <c r="AV981" s="11" t="s">
        <v>80</v>
      </c>
      <c r="AW981" s="11" t="s">
        <v>34</v>
      </c>
      <c r="AX981" s="11" t="s">
        <v>71</v>
      </c>
      <c r="AY981" s="205" t="s">
        <v>153</v>
      </c>
    </row>
    <row r="982" spans="2:51" s="11" customFormat="1" ht="13.5">
      <c r="B982" s="194"/>
      <c r="C982" s="195"/>
      <c r="D982" s="196" t="s">
        <v>161</v>
      </c>
      <c r="E982" s="197" t="s">
        <v>19</v>
      </c>
      <c r="F982" s="198" t="s">
        <v>1393</v>
      </c>
      <c r="G982" s="195"/>
      <c r="H982" s="199">
        <v>-1.4</v>
      </c>
      <c r="I982" s="200"/>
      <c r="J982" s="195"/>
      <c r="K982" s="195"/>
      <c r="L982" s="201"/>
      <c r="M982" s="202"/>
      <c r="N982" s="203"/>
      <c r="O982" s="203"/>
      <c r="P982" s="203"/>
      <c r="Q982" s="203"/>
      <c r="R982" s="203"/>
      <c r="S982" s="203"/>
      <c r="T982" s="204"/>
      <c r="AT982" s="205" t="s">
        <v>161</v>
      </c>
      <c r="AU982" s="205" t="s">
        <v>80</v>
      </c>
      <c r="AV982" s="11" t="s">
        <v>80</v>
      </c>
      <c r="AW982" s="11" t="s">
        <v>34</v>
      </c>
      <c r="AX982" s="11" t="s">
        <v>71</v>
      </c>
      <c r="AY982" s="205" t="s">
        <v>153</v>
      </c>
    </row>
    <row r="983" spans="2:51" s="13" customFormat="1" ht="13.5">
      <c r="B983" s="218"/>
      <c r="C983" s="219"/>
      <c r="D983" s="196" t="s">
        <v>161</v>
      </c>
      <c r="E983" s="220" t="s">
        <v>19</v>
      </c>
      <c r="F983" s="221" t="s">
        <v>240</v>
      </c>
      <c r="G983" s="219"/>
      <c r="H983" s="222" t="s">
        <v>19</v>
      </c>
      <c r="I983" s="223"/>
      <c r="J983" s="219"/>
      <c r="K983" s="219"/>
      <c r="L983" s="224"/>
      <c r="M983" s="225"/>
      <c r="N983" s="226"/>
      <c r="O983" s="226"/>
      <c r="P983" s="226"/>
      <c r="Q983" s="226"/>
      <c r="R983" s="226"/>
      <c r="S983" s="226"/>
      <c r="T983" s="227"/>
      <c r="AT983" s="228" t="s">
        <v>161</v>
      </c>
      <c r="AU983" s="228" t="s">
        <v>80</v>
      </c>
      <c r="AV983" s="13" t="s">
        <v>78</v>
      </c>
      <c r="AW983" s="13" t="s">
        <v>34</v>
      </c>
      <c r="AX983" s="13" t="s">
        <v>71</v>
      </c>
      <c r="AY983" s="228" t="s">
        <v>153</v>
      </c>
    </row>
    <row r="984" spans="2:51" s="11" customFormat="1" ht="13.5">
      <c r="B984" s="194"/>
      <c r="C984" s="195"/>
      <c r="D984" s="196" t="s">
        <v>161</v>
      </c>
      <c r="E984" s="197" t="s">
        <v>19</v>
      </c>
      <c r="F984" s="198" t="s">
        <v>1394</v>
      </c>
      <c r="G984" s="195"/>
      <c r="H984" s="199">
        <v>9.5</v>
      </c>
      <c r="I984" s="200"/>
      <c r="J984" s="195"/>
      <c r="K984" s="195"/>
      <c r="L984" s="201"/>
      <c r="M984" s="202"/>
      <c r="N984" s="203"/>
      <c r="O984" s="203"/>
      <c r="P984" s="203"/>
      <c r="Q984" s="203"/>
      <c r="R984" s="203"/>
      <c r="S984" s="203"/>
      <c r="T984" s="204"/>
      <c r="AT984" s="205" t="s">
        <v>161</v>
      </c>
      <c r="AU984" s="205" t="s">
        <v>80</v>
      </c>
      <c r="AV984" s="11" t="s">
        <v>80</v>
      </c>
      <c r="AW984" s="11" t="s">
        <v>34</v>
      </c>
      <c r="AX984" s="11" t="s">
        <v>71</v>
      </c>
      <c r="AY984" s="205" t="s">
        <v>153</v>
      </c>
    </row>
    <row r="985" spans="2:51" s="12" customFormat="1" ht="13.5">
      <c r="B985" s="206"/>
      <c r="C985" s="207"/>
      <c r="D985" s="208" t="s">
        <v>161</v>
      </c>
      <c r="E985" s="209" t="s">
        <v>19</v>
      </c>
      <c r="F985" s="210" t="s">
        <v>163</v>
      </c>
      <c r="G985" s="207"/>
      <c r="H985" s="211">
        <v>21.92</v>
      </c>
      <c r="I985" s="212"/>
      <c r="J985" s="207"/>
      <c r="K985" s="207"/>
      <c r="L985" s="213"/>
      <c r="M985" s="214"/>
      <c r="N985" s="215"/>
      <c r="O985" s="215"/>
      <c r="P985" s="215"/>
      <c r="Q985" s="215"/>
      <c r="R985" s="215"/>
      <c r="S985" s="215"/>
      <c r="T985" s="216"/>
      <c r="AT985" s="217" t="s">
        <v>161</v>
      </c>
      <c r="AU985" s="217" t="s">
        <v>80</v>
      </c>
      <c r="AV985" s="12" t="s">
        <v>160</v>
      </c>
      <c r="AW985" s="12" t="s">
        <v>34</v>
      </c>
      <c r="AX985" s="12" t="s">
        <v>78</v>
      </c>
      <c r="AY985" s="217" t="s">
        <v>153</v>
      </c>
    </row>
    <row r="986" spans="2:65" s="1" customFormat="1" ht="31.5" customHeight="1">
      <c r="B986" s="34"/>
      <c r="C986" s="182" t="s">
        <v>1395</v>
      </c>
      <c r="D986" s="182" t="s">
        <v>155</v>
      </c>
      <c r="E986" s="183" t="s">
        <v>1396</v>
      </c>
      <c r="F986" s="184" t="s">
        <v>1397</v>
      </c>
      <c r="G986" s="185" t="s">
        <v>224</v>
      </c>
      <c r="H986" s="186">
        <v>22.9</v>
      </c>
      <c r="I986" s="187"/>
      <c r="J986" s="188">
        <f>ROUND(I986*H986,2)</f>
        <v>0</v>
      </c>
      <c r="K986" s="184" t="s">
        <v>159</v>
      </c>
      <c r="L986" s="54"/>
      <c r="M986" s="189" t="s">
        <v>19</v>
      </c>
      <c r="N986" s="190" t="s">
        <v>42</v>
      </c>
      <c r="O986" s="35"/>
      <c r="P986" s="191">
        <f>O986*H986</f>
        <v>0</v>
      </c>
      <c r="Q986" s="191">
        <v>0.00392</v>
      </c>
      <c r="R986" s="191">
        <f>Q986*H986</f>
        <v>0.08976799999999999</v>
      </c>
      <c r="S986" s="191">
        <v>0</v>
      </c>
      <c r="T986" s="192">
        <f>S986*H986</f>
        <v>0</v>
      </c>
      <c r="AR986" s="17" t="s">
        <v>230</v>
      </c>
      <c r="AT986" s="17" t="s">
        <v>155</v>
      </c>
      <c r="AU986" s="17" t="s">
        <v>80</v>
      </c>
      <c r="AY986" s="17" t="s">
        <v>153</v>
      </c>
      <c r="BE986" s="193">
        <f>IF(N986="základní",J986,0)</f>
        <v>0</v>
      </c>
      <c r="BF986" s="193">
        <f>IF(N986="snížená",J986,0)</f>
        <v>0</v>
      </c>
      <c r="BG986" s="193">
        <f>IF(N986="zákl. přenesená",J986,0)</f>
        <v>0</v>
      </c>
      <c r="BH986" s="193">
        <f>IF(N986="sníž. přenesená",J986,0)</f>
        <v>0</v>
      </c>
      <c r="BI986" s="193">
        <f>IF(N986="nulová",J986,0)</f>
        <v>0</v>
      </c>
      <c r="BJ986" s="17" t="s">
        <v>78</v>
      </c>
      <c r="BK986" s="193">
        <f>ROUND(I986*H986,2)</f>
        <v>0</v>
      </c>
      <c r="BL986" s="17" t="s">
        <v>230</v>
      </c>
      <c r="BM986" s="17" t="s">
        <v>1374</v>
      </c>
    </row>
    <row r="987" spans="2:51" s="13" customFormat="1" ht="13.5">
      <c r="B987" s="218"/>
      <c r="C987" s="219"/>
      <c r="D987" s="196" t="s">
        <v>161</v>
      </c>
      <c r="E987" s="220" t="s">
        <v>19</v>
      </c>
      <c r="F987" s="221" t="s">
        <v>220</v>
      </c>
      <c r="G987" s="219"/>
      <c r="H987" s="222" t="s">
        <v>19</v>
      </c>
      <c r="I987" s="223"/>
      <c r="J987" s="219"/>
      <c r="K987" s="219"/>
      <c r="L987" s="224"/>
      <c r="M987" s="225"/>
      <c r="N987" s="226"/>
      <c r="O987" s="226"/>
      <c r="P987" s="226"/>
      <c r="Q987" s="226"/>
      <c r="R987" s="226"/>
      <c r="S987" s="226"/>
      <c r="T987" s="227"/>
      <c r="AT987" s="228" t="s">
        <v>161</v>
      </c>
      <c r="AU987" s="228" t="s">
        <v>80</v>
      </c>
      <c r="AV987" s="13" t="s">
        <v>78</v>
      </c>
      <c r="AW987" s="13" t="s">
        <v>34</v>
      </c>
      <c r="AX987" s="13" t="s">
        <v>71</v>
      </c>
      <c r="AY987" s="228" t="s">
        <v>153</v>
      </c>
    </row>
    <row r="988" spans="2:51" s="11" customFormat="1" ht="13.5">
      <c r="B988" s="194"/>
      <c r="C988" s="195"/>
      <c r="D988" s="196" t="s">
        <v>161</v>
      </c>
      <c r="E988" s="197" t="s">
        <v>19</v>
      </c>
      <c r="F988" s="198" t="s">
        <v>1102</v>
      </c>
      <c r="G988" s="195"/>
      <c r="H988" s="199">
        <v>8.6</v>
      </c>
      <c r="I988" s="200"/>
      <c r="J988" s="195"/>
      <c r="K988" s="195"/>
      <c r="L988" s="201"/>
      <c r="M988" s="202"/>
      <c r="N988" s="203"/>
      <c r="O988" s="203"/>
      <c r="P988" s="203"/>
      <c r="Q988" s="203"/>
      <c r="R988" s="203"/>
      <c r="S988" s="203"/>
      <c r="T988" s="204"/>
      <c r="AT988" s="205" t="s">
        <v>161</v>
      </c>
      <c r="AU988" s="205" t="s">
        <v>80</v>
      </c>
      <c r="AV988" s="11" t="s">
        <v>80</v>
      </c>
      <c r="AW988" s="11" t="s">
        <v>34</v>
      </c>
      <c r="AX988" s="11" t="s">
        <v>71</v>
      </c>
      <c r="AY988" s="205" t="s">
        <v>153</v>
      </c>
    </row>
    <row r="989" spans="2:51" s="13" customFormat="1" ht="13.5">
      <c r="B989" s="218"/>
      <c r="C989" s="219"/>
      <c r="D989" s="196" t="s">
        <v>161</v>
      </c>
      <c r="E989" s="220" t="s">
        <v>19</v>
      </c>
      <c r="F989" s="221" t="s">
        <v>236</v>
      </c>
      <c r="G989" s="219"/>
      <c r="H989" s="222" t="s">
        <v>19</v>
      </c>
      <c r="I989" s="223"/>
      <c r="J989" s="219"/>
      <c r="K989" s="219"/>
      <c r="L989" s="224"/>
      <c r="M989" s="225"/>
      <c r="N989" s="226"/>
      <c r="O989" s="226"/>
      <c r="P989" s="226"/>
      <c r="Q989" s="226"/>
      <c r="R989" s="226"/>
      <c r="S989" s="226"/>
      <c r="T989" s="227"/>
      <c r="AT989" s="228" t="s">
        <v>161</v>
      </c>
      <c r="AU989" s="228" t="s">
        <v>80</v>
      </c>
      <c r="AV989" s="13" t="s">
        <v>78</v>
      </c>
      <c r="AW989" s="13" t="s">
        <v>34</v>
      </c>
      <c r="AX989" s="13" t="s">
        <v>71</v>
      </c>
      <c r="AY989" s="228" t="s">
        <v>153</v>
      </c>
    </row>
    <row r="990" spans="2:51" s="11" customFormat="1" ht="13.5">
      <c r="B990" s="194"/>
      <c r="C990" s="195"/>
      <c r="D990" s="196" t="s">
        <v>161</v>
      </c>
      <c r="E990" s="197" t="s">
        <v>19</v>
      </c>
      <c r="F990" s="198" t="s">
        <v>1398</v>
      </c>
      <c r="G990" s="195"/>
      <c r="H990" s="199">
        <v>4.4</v>
      </c>
      <c r="I990" s="200"/>
      <c r="J990" s="195"/>
      <c r="K990" s="195"/>
      <c r="L990" s="201"/>
      <c r="M990" s="202"/>
      <c r="N990" s="203"/>
      <c r="O990" s="203"/>
      <c r="P990" s="203"/>
      <c r="Q990" s="203"/>
      <c r="R990" s="203"/>
      <c r="S990" s="203"/>
      <c r="T990" s="204"/>
      <c r="AT990" s="205" t="s">
        <v>161</v>
      </c>
      <c r="AU990" s="205" t="s">
        <v>80</v>
      </c>
      <c r="AV990" s="11" t="s">
        <v>80</v>
      </c>
      <c r="AW990" s="11" t="s">
        <v>34</v>
      </c>
      <c r="AX990" s="11" t="s">
        <v>71</v>
      </c>
      <c r="AY990" s="205" t="s">
        <v>153</v>
      </c>
    </row>
    <row r="991" spans="2:51" s="13" customFormat="1" ht="13.5">
      <c r="B991" s="218"/>
      <c r="C991" s="219"/>
      <c r="D991" s="196" t="s">
        <v>161</v>
      </c>
      <c r="E991" s="220" t="s">
        <v>19</v>
      </c>
      <c r="F991" s="221" t="s">
        <v>240</v>
      </c>
      <c r="G991" s="219"/>
      <c r="H991" s="222" t="s">
        <v>19</v>
      </c>
      <c r="I991" s="223"/>
      <c r="J991" s="219"/>
      <c r="K991" s="219"/>
      <c r="L991" s="224"/>
      <c r="M991" s="225"/>
      <c r="N991" s="226"/>
      <c r="O991" s="226"/>
      <c r="P991" s="226"/>
      <c r="Q991" s="226"/>
      <c r="R991" s="226"/>
      <c r="S991" s="226"/>
      <c r="T991" s="227"/>
      <c r="AT991" s="228" t="s">
        <v>161</v>
      </c>
      <c r="AU991" s="228" t="s">
        <v>80</v>
      </c>
      <c r="AV991" s="13" t="s">
        <v>78</v>
      </c>
      <c r="AW991" s="13" t="s">
        <v>34</v>
      </c>
      <c r="AX991" s="13" t="s">
        <v>71</v>
      </c>
      <c r="AY991" s="228" t="s">
        <v>153</v>
      </c>
    </row>
    <row r="992" spans="2:51" s="11" customFormat="1" ht="13.5">
      <c r="B992" s="194"/>
      <c r="C992" s="195"/>
      <c r="D992" s="196" t="s">
        <v>161</v>
      </c>
      <c r="E992" s="197" t="s">
        <v>19</v>
      </c>
      <c r="F992" s="198" t="s">
        <v>1399</v>
      </c>
      <c r="G992" s="195"/>
      <c r="H992" s="199">
        <v>9.9</v>
      </c>
      <c r="I992" s="200"/>
      <c r="J992" s="195"/>
      <c r="K992" s="195"/>
      <c r="L992" s="201"/>
      <c r="M992" s="202"/>
      <c r="N992" s="203"/>
      <c r="O992" s="203"/>
      <c r="P992" s="203"/>
      <c r="Q992" s="203"/>
      <c r="R992" s="203"/>
      <c r="S992" s="203"/>
      <c r="T992" s="204"/>
      <c r="AT992" s="205" t="s">
        <v>161</v>
      </c>
      <c r="AU992" s="205" t="s">
        <v>80</v>
      </c>
      <c r="AV992" s="11" t="s">
        <v>80</v>
      </c>
      <c r="AW992" s="11" t="s">
        <v>34</v>
      </c>
      <c r="AX992" s="11" t="s">
        <v>71</v>
      </c>
      <c r="AY992" s="205" t="s">
        <v>153</v>
      </c>
    </row>
    <row r="993" spans="2:51" s="12" customFormat="1" ht="13.5">
      <c r="B993" s="206"/>
      <c r="C993" s="207"/>
      <c r="D993" s="208" t="s">
        <v>161</v>
      </c>
      <c r="E993" s="209" t="s">
        <v>19</v>
      </c>
      <c r="F993" s="210" t="s">
        <v>163</v>
      </c>
      <c r="G993" s="207"/>
      <c r="H993" s="211">
        <v>22.9</v>
      </c>
      <c r="I993" s="212"/>
      <c r="J993" s="207"/>
      <c r="K993" s="207"/>
      <c r="L993" s="213"/>
      <c r="M993" s="214"/>
      <c r="N993" s="215"/>
      <c r="O993" s="215"/>
      <c r="P993" s="215"/>
      <c r="Q993" s="215"/>
      <c r="R993" s="215"/>
      <c r="S993" s="215"/>
      <c r="T993" s="216"/>
      <c r="AT993" s="217" t="s">
        <v>161</v>
      </c>
      <c r="AU993" s="217" t="s">
        <v>80</v>
      </c>
      <c r="AV993" s="12" t="s">
        <v>160</v>
      </c>
      <c r="AW993" s="12" t="s">
        <v>34</v>
      </c>
      <c r="AX993" s="12" t="s">
        <v>78</v>
      </c>
      <c r="AY993" s="217" t="s">
        <v>153</v>
      </c>
    </row>
    <row r="994" spans="2:65" s="1" customFormat="1" ht="22.5" customHeight="1">
      <c r="B994" s="34"/>
      <c r="C994" s="182" t="s">
        <v>1400</v>
      </c>
      <c r="D994" s="182" t="s">
        <v>155</v>
      </c>
      <c r="E994" s="183" t="s">
        <v>1401</v>
      </c>
      <c r="F994" s="184" t="s">
        <v>1402</v>
      </c>
      <c r="G994" s="185" t="s">
        <v>224</v>
      </c>
      <c r="H994" s="186">
        <v>22.9</v>
      </c>
      <c r="I994" s="187"/>
      <c r="J994" s="188">
        <f>ROUND(I994*H994,2)</f>
        <v>0</v>
      </c>
      <c r="K994" s="184" t="s">
        <v>159</v>
      </c>
      <c r="L994" s="54"/>
      <c r="M994" s="189" t="s">
        <v>19</v>
      </c>
      <c r="N994" s="190" t="s">
        <v>42</v>
      </c>
      <c r="O994" s="35"/>
      <c r="P994" s="191">
        <f>O994*H994</f>
        <v>0</v>
      </c>
      <c r="Q994" s="191">
        <v>0</v>
      </c>
      <c r="R994" s="191">
        <f>Q994*H994</f>
        <v>0</v>
      </c>
      <c r="S994" s="191">
        <v>0</v>
      </c>
      <c r="T994" s="192">
        <f>S994*H994</f>
        <v>0</v>
      </c>
      <c r="AR994" s="17" t="s">
        <v>230</v>
      </c>
      <c r="AT994" s="17" t="s">
        <v>155</v>
      </c>
      <c r="AU994" s="17" t="s">
        <v>80</v>
      </c>
      <c r="AY994" s="17" t="s">
        <v>153</v>
      </c>
      <c r="BE994" s="193">
        <f>IF(N994="základní",J994,0)</f>
        <v>0</v>
      </c>
      <c r="BF994" s="193">
        <f>IF(N994="snížená",J994,0)</f>
        <v>0</v>
      </c>
      <c r="BG994" s="193">
        <f>IF(N994="zákl. přenesená",J994,0)</f>
        <v>0</v>
      </c>
      <c r="BH994" s="193">
        <f>IF(N994="sníž. přenesená",J994,0)</f>
        <v>0</v>
      </c>
      <c r="BI994" s="193">
        <f>IF(N994="nulová",J994,0)</f>
        <v>0</v>
      </c>
      <c r="BJ994" s="17" t="s">
        <v>78</v>
      </c>
      <c r="BK994" s="193">
        <f>ROUND(I994*H994,2)</f>
        <v>0</v>
      </c>
      <c r="BL994" s="17" t="s">
        <v>230</v>
      </c>
      <c r="BM994" s="17" t="s">
        <v>1377</v>
      </c>
    </row>
    <row r="995" spans="2:65" s="1" customFormat="1" ht="22.5" customHeight="1">
      <c r="B995" s="34"/>
      <c r="C995" s="182" t="s">
        <v>1403</v>
      </c>
      <c r="D995" s="182" t="s">
        <v>155</v>
      </c>
      <c r="E995" s="183" t="s">
        <v>1404</v>
      </c>
      <c r="F995" s="184" t="s">
        <v>1405</v>
      </c>
      <c r="G995" s="185" t="s">
        <v>224</v>
      </c>
      <c r="H995" s="186">
        <v>22.9</v>
      </c>
      <c r="I995" s="187"/>
      <c r="J995" s="188">
        <f>ROUND(I995*H995,2)</f>
        <v>0</v>
      </c>
      <c r="K995" s="184" t="s">
        <v>159</v>
      </c>
      <c r="L995" s="54"/>
      <c r="M995" s="189" t="s">
        <v>19</v>
      </c>
      <c r="N995" s="190" t="s">
        <v>42</v>
      </c>
      <c r="O995" s="35"/>
      <c r="P995" s="191">
        <f>O995*H995</f>
        <v>0</v>
      </c>
      <c r="Q995" s="191">
        <v>0</v>
      </c>
      <c r="R995" s="191">
        <f>Q995*H995</f>
        <v>0</v>
      </c>
      <c r="S995" s="191">
        <v>0</v>
      </c>
      <c r="T995" s="192">
        <f>S995*H995</f>
        <v>0</v>
      </c>
      <c r="AR995" s="17" t="s">
        <v>230</v>
      </c>
      <c r="AT995" s="17" t="s">
        <v>155</v>
      </c>
      <c r="AU995" s="17" t="s">
        <v>80</v>
      </c>
      <c r="AY995" s="17" t="s">
        <v>153</v>
      </c>
      <c r="BE995" s="193">
        <f>IF(N995="základní",J995,0)</f>
        <v>0</v>
      </c>
      <c r="BF995" s="193">
        <f>IF(N995="snížená",J995,0)</f>
        <v>0</v>
      </c>
      <c r="BG995" s="193">
        <f>IF(N995="zákl. přenesená",J995,0)</f>
        <v>0</v>
      </c>
      <c r="BH995" s="193">
        <f>IF(N995="sníž. přenesená",J995,0)</f>
        <v>0</v>
      </c>
      <c r="BI995" s="193">
        <f>IF(N995="nulová",J995,0)</f>
        <v>0</v>
      </c>
      <c r="BJ995" s="17" t="s">
        <v>78</v>
      </c>
      <c r="BK995" s="193">
        <f>ROUND(I995*H995,2)</f>
        <v>0</v>
      </c>
      <c r="BL995" s="17" t="s">
        <v>230</v>
      </c>
      <c r="BM995" s="17" t="s">
        <v>1382</v>
      </c>
    </row>
    <row r="996" spans="2:65" s="1" customFormat="1" ht="44.25" customHeight="1">
      <c r="B996" s="34"/>
      <c r="C996" s="229" t="s">
        <v>1406</v>
      </c>
      <c r="D996" s="229" t="s">
        <v>184</v>
      </c>
      <c r="E996" s="230" t="s">
        <v>1407</v>
      </c>
      <c r="F996" s="231" t="s">
        <v>1408</v>
      </c>
      <c r="G996" s="232" t="s">
        <v>224</v>
      </c>
      <c r="H996" s="233">
        <v>25.594</v>
      </c>
      <c r="I996" s="234"/>
      <c r="J996" s="235">
        <f>ROUND(I996*H996,2)</f>
        <v>0</v>
      </c>
      <c r="K996" s="231" t="s">
        <v>159</v>
      </c>
      <c r="L996" s="236"/>
      <c r="M996" s="237" t="s">
        <v>19</v>
      </c>
      <c r="N996" s="238" t="s">
        <v>42</v>
      </c>
      <c r="O996" s="35"/>
      <c r="P996" s="191">
        <f>O996*H996</f>
        <v>0</v>
      </c>
      <c r="Q996" s="191">
        <v>0.0192</v>
      </c>
      <c r="R996" s="191">
        <f>Q996*H996</f>
        <v>0.4914048</v>
      </c>
      <c r="S996" s="191">
        <v>0</v>
      </c>
      <c r="T996" s="192">
        <f>S996*H996</f>
        <v>0</v>
      </c>
      <c r="AR996" s="17" t="s">
        <v>295</v>
      </c>
      <c r="AT996" s="17" t="s">
        <v>184</v>
      </c>
      <c r="AU996" s="17" t="s">
        <v>80</v>
      </c>
      <c r="AY996" s="17" t="s">
        <v>153</v>
      </c>
      <c r="BE996" s="193">
        <f>IF(N996="základní",J996,0)</f>
        <v>0</v>
      </c>
      <c r="BF996" s="193">
        <f>IF(N996="snížená",J996,0)</f>
        <v>0</v>
      </c>
      <c r="BG996" s="193">
        <f>IF(N996="zákl. přenesená",J996,0)</f>
        <v>0</v>
      </c>
      <c r="BH996" s="193">
        <f>IF(N996="sníž. přenesená",J996,0)</f>
        <v>0</v>
      </c>
      <c r="BI996" s="193">
        <f>IF(N996="nulová",J996,0)</f>
        <v>0</v>
      </c>
      <c r="BJ996" s="17" t="s">
        <v>78</v>
      </c>
      <c r="BK996" s="193">
        <f>ROUND(I996*H996,2)</f>
        <v>0</v>
      </c>
      <c r="BL996" s="17" t="s">
        <v>230</v>
      </c>
      <c r="BM996" s="17" t="s">
        <v>1409</v>
      </c>
    </row>
    <row r="997" spans="2:51" s="11" customFormat="1" ht="13.5">
      <c r="B997" s="194"/>
      <c r="C997" s="195"/>
      <c r="D997" s="196" t="s">
        <v>161</v>
      </c>
      <c r="E997" s="197" t="s">
        <v>19</v>
      </c>
      <c r="F997" s="198" t="s">
        <v>1410</v>
      </c>
      <c r="G997" s="195"/>
      <c r="H997" s="199">
        <v>23.358</v>
      </c>
      <c r="I997" s="200"/>
      <c r="J997" s="195"/>
      <c r="K997" s="195"/>
      <c r="L997" s="201"/>
      <c r="M997" s="202"/>
      <c r="N997" s="203"/>
      <c r="O997" s="203"/>
      <c r="P997" s="203"/>
      <c r="Q997" s="203"/>
      <c r="R997" s="203"/>
      <c r="S997" s="203"/>
      <c r="T997" s="204"/>
      <c r="AT997" s="205" t="s">
        <v>161</v>
      </c>
      <c r="AU997" s="205" t="s">
        <v>80</v>
      </c>
      <c r="AV997" s="11" t="s">
        <v>80</v>
      </c>
      <c r="AW997" s="11" t="s">
        <v>34</v>
      </c>
      <c r="AX997" s="11" t="s">
        <v>71</v>
      </c>
      <c r="AY997" s="205" t="s">
        <v>153</v>
      </c>
    </row>
    <row r="998" spans="2:51" s="11" customFormat="1" ht="13.5">
      <c r="B998" s="194"/>
      <c r="C998" s="195"/>
      <c r="D998" s="196" t="s">
        <v>161</v>
      </c>
      <c r="E998" s="197" t="s">
        <v>19</v>
      </c>
      <c r="F998" s="198" t="s">
        <v>1411</v>
      </c>
      <c r="G998" s="195"/>
      <c r="H998" s="199">
        <v>2.236</v>
      </c>
      <c r="I998" s="200"/>
      <c r="J998" s="195"/>
      <c r="K998" s="195"/>
      <c r="L998" s="201"/>
      <c r="M998" s="202"/>
      <c r="N998" s="203"/>
      <c r="O998" s="203"/>
      <c r="P998" s="203"/>
      <c r="Q998" s="203"/>
      <c r="R998" s="203"/>
      <c r="S998" s="203"/>
      <c r="T998" s="204"/>
      <c r="AT998" s="205" t="s">
        <v>161</v>
      </c>
      <c r="AU998" s="205" t="s">
        <v>80</v>
      </c>
      <c r="AV998" s="11" t="s">
        <v>80</v>
      </c>
      <c r="AW998" s="11" t="s">
        <v>34</v>
      </c>
      <c r="AX998" s="11" t="s">
        <v>71</v>
      </c>
      <c r="AY998" s="205" t="s">
        <v>153</v>
      </c>
    </row>
    <row r="999" spans="2:51" s="12" customFormat="1" ht="13.5">
      <c r="B999" s="206"/>
      <c r="C999" s="207"/>
      <c r="D999" s="208" t="s">
        <v>161</v>
      </c>
      <c r="E999" s="209" t="s">
        <v>19</v>
      </c>
      <c r="F999" s="210" t="s">
        <v>163</v>
      </c>
      <c r="G999" s="207"/>
      <c r="H999" s="211">
        <v>25.594</v>
      </c>
      <c r="I999" s="212"/>
      <c r="J999" s="207"/>
      <c r="K999" s="207"/>
      <c r="L999" s="213"/>
      <c r="M999" s="214"/>
      <c r="N999" s="215"/>
      <c r="O999" s="215"/>
      <c r="P999" s="215"/>
      <c r="Q999" s="215"/>
      <c r="R999" s="215"/>
      <c r="S999" s="215"/>
      <c r="T999" s="216"/>
      <c r="AT999" s="217" t="s">
        <v>161</v>
      </c>
      <c r="AU999" s="217" t="s">
        <v>80</v>
      </c>
      <c r="AV999" s="12" t="s">
        <v>160</v>
      </c>
      <c r="AW999" s="12" t="s">
        <v>34</v>
      </c>
      <c r="AX999" s="12" t="s">
        <v>78</v>
      </c>
      <c r="AY999" s="217" t="s">
        <v>153</v>
      </c>
    </row>
    <row r="1000" spans="2:65" s="1" customFormat="1" ht="22.5" customHeight="1">
      <c r="B1000" s="34"/>
      <c r="C1000" s="182" t="s">
        <v>1412</v>
      </c>
      <c r="D1000" s="182" t="s">
        <v>155</v>
      </c>
      <c r="E1000" s="183" t="s">
        <v>1413</v>
      </c>
      <c r="F1000" s="184" t="s">
        <v>1414</v>
      </c>
      <c r="G1000" s="185" t="s">
        <v>861</v>
      </c>
      <c r="H1000" s="245"/>
      <c r="I1000" s="187"/>
      <c r="J1000" s="188">
        <f>ROUND(I1000*H1000,2)</f>
        <v>0</v>
      </c>
      <c r="K1000" s="184" t="s">
        <v>159</v>
      </c>
      <c r="L1000" s="54"/>
      <c r="M1000" s="189" t="s">
        <v>19</v>
      </c>
      <c r="N1000" s="190" t="s">
        <v>42</v>
      </c>
      <c r="O1000" s="35"/>
      <c r="P1000" s="191">
        <f>O1000*H1000</f>
        <v>0</v>
      </c>
      <c r="Q1000" s="191">
        <v>0</v>
      </c>
      <c r="R1000" s="191">
        <f>Q1000*H1000</f>
        <v>0</v>
      </c>
      <c r="S1000" s="191">
        <v>0</v>
      </c>
      <c r="T1000" s="192">
        <f>S1000*H1000</f>
        <v>0</v>
      </c>
      <c r="AR1000" s="17" t="s">
        <v>230</v>
      </c>
      <c r="AT1000" s="17" t="s">
        <v>155</v>
      </c>
      <c r="AU1000" s="17" t="s">
        <v>80</v>
      </c>
      <c r="AY1000" s="17" t="s">
        <v>153</v>
      </c>
      <c r="BE1000" s="193">
        <f>IF(N1000="základní",J1000,0)</f>
        <v>0</v>
      </c>
      <c r="BF1000" s="193">
        <f>IF(N1000="snížená",J1000,0)</f>
        <v>0</v>
      </c>
      <c r="BG1000" s="193">
        <f>IF(N1000="zákl. přenesená",J1000,0)</f>
        <v>0</v>
      </c>
      <c r="BH1000" s="193">
        <f>IF(N1000="sníž. přenesená",J1000,0)</f>
        <v>0</v>
      </c>
      <c r="BI1000" s="193">
        <f>IF(N1000="nulová",J1000,0)</f>
        <v>0</v>
      </c>
      <c r="BJ1000" s="17" t="s">
        <v>78</v>
      </c>
      <c r="BK1000" s="193">
        <f>ROUND(I1000*H1000,2)</f>
        <v>0</v>
      </c>
      <c r="BL1000" s="17" t="s">
        <v>230</v>
      </c>
      <c r="BM1000" s="17" t="s">
        <v>1395</v>
      </c>
    </row>
    <row r="1001" spans="2:63" s="10" customFormat="1" ht="29.85" customHeight="1">
      <c r="B1001" s="165"/>
      <c r="C1001" s="166"/>
      <c r="D1001" s="179" t="s">
        <v>70</v>
      </c>
      <c r="E1001" s="180" t="s">
        <v>1415</v>
      </c>
      <c r="F1001" s="180" t="s">
        <v>1416</v>
      </c>
      <c r="G1001" s="166"/>
      <c r="H1001" s="166"/>
      <c r="I1001" s="169"/>
      <c r="J1001" s="181">
        <f>BK1001</f>
        <v>0</v>
      </c>
      <c r="K1001" s="166"/>
      <c r="L1001" s="171"/>
      <c r="M1001" s="172"/>
      <c r="N1001" s="173"/>
      <c r="O1001" s="173"/>
      <c r="P1001" s="174">
        <f>SUM(P1002:P1089)</f>
        <v>0</v>
      </c>
      <c r="Q1001" s="173"/>
      <c r="R1001" s="174">
        <f>SUM(R1002:R1089)</f>
        <v>0.842478385</v>
      </c>
      <c r="S1001" s="173"/>
      <c r="T1001" s="175">
        <f>SUM(T1002:T1089)</f>
        <v>0.126</v>
      </c>
      <c r="AR1001" s="176" t="s">
        <v>80</v>
      </c>
      <c r="AT1001" s="177" t="s">
        <v>70</v>
      </c>
      <c r="AU1001" s="177" t="s">
        <v>78</v>
      </c>
      <c r="AY1001" s="176" t="s">
        <v>153</v>
      </c>
      <c r="BK1001" s="178">
        <f>SUM(BK1002:BK1089)</f>
        <v>0</v>
      </c>
    </row>
    <row r="1002" spans="2:65" s="1" customFormat="1" ht="22.5" customHeight="1">
      <c r="B1002" s="34"/>
      <c r="C1002" s="182" t="s">
        <v>1417</v>
      </c>
      <c r="D1002" s="182" t="s">
        <v>155</v>
      </c>
      <c r="E1002" s="183" t="s">
        <v>1418</v>
      </c>
      <c r="F1002" s="184" t="s">
        <v>1419</v>
      </c>
      <c r="G1002" s="185" t="s">
        <v>246</v>
      </c>
      <c r="H1002" s="186">
        <v>213.28</v>
      </c>
      <c r="I1002" s="187"/>
      <c r="J1002" s="188">
        <f>ROUND(I1002*H1002,2)</f>
        <v>0</v>
      </c>
      <c r="K1002" s="184" t="s">
        <v>159</v>
      </c>
      <c r="L1002" s="54"/>
      <c r="M1002" s="189" t="s">
        <v>19</v>
      </c>
      <c r="N1002" s="190" t="s">
        <v>42</v>
      </c>
      <c r="O1002" s="35"/>
      <c r="P1002" s="191">
        <f>O1002*H1002</f>
        <v>0</v>
      </c>
      <c r="Q1002" s="191">
        <v>1.275E-05</v>
      </c>
      <c r="R1002" s="191">
        <f>Q1002*H1002</f>
        <v>0.00271932</v>
      </c>
      <c r="S1002" s="191">
        <v>0</v>
      </c>
      <c r="T1002" s="192">
        <f>S1002*H1002</f>
        <v>0</v>
      </c>
      <c r="AR1002" s="17" t="s">
        <v>230</v>
      </c>
      <c r="AT1002" s="17" t="s">
        <v>155</v>
      </c>
      <c r="AU1002" s="17" t="s">
        <v>80</v>
      </c>
      <c r="AY1002" s="17" t="s">
        <v>153</v>
      </c>
      <c r="BE1002" s="193">
        <f>IF(N1002="základní",J1002,0)</f>
        <v>0</v>
      </c>
      <c r="BF1002" s="193">
        <f>IF(N1002="snížená",J1002,0)</f>
        <v>0</v>
      </c>
      <c r="BG1002" s="193">
        <f>IF(N1002="zákl. přenesená",J1002,0)</f>
        <v>0</v>
      </c>
      <c r="BH1002" s="193">
        <f>IF(N1002="sníž. přenesená",J1002,0)</f>
        <v>0</v>
      </c>
      <c r="BI1002" s="193">
        <f>IF(N1002="nulová",J1002,0)</f>
        <v>0</v>
      </c>
      <c r="BJ1002" s="17" t="s">
        <v>78</v>
      </c>
      <c r="BK1002" s="193">
        <f>ROUND(I1002*H1002,2)</f>
        <v>0</v>
      </c>
      <c r="BL1002" s="17" t="s">
        <v>230</v>
      </c>
      <c r="BM1002" s="17" t="s">
        <v>1420</v>
      </c>
    </row>
    <row r="1003" spans="2:51" s="13" customFormat="1" ht="13.5">
      <c r="B1003" s="218"/>
      <c r="C1003" s="219"/>
      <c r="D1003" s="196" t="s">
        <v>161</v>
      </c>
      <c r="E1003" s="220" t="s">
        <v>19</v>
      </c>
      <c r="F1003" s="221" t="s">
        <v>220</v>
      </c>
      <c r="G1003" s="219"/>
      <c r="H1003" s="222" t="s">
        <v>19</v>
      </c>
      <c r="I1003" s="223"/>
      <c r="J1003" s="219"/>
      <c r="K1003" s="219"/>
      <c r="L1003" s="224"/>
      <c r="M1003" s="225"/>
      <c r="N1003" s="226"/>
      <c r="O1003" s="226"/>
      <c r="P1003" s="226"/>
      <c r="Q1003" s="226"/>
      <c r="R1003" s="226"/>
      <c r="S1003" s="226"/>
      <c r="T1003" s="227"/>
      <c r="AT1003" s="228" t="s">
        <v>161</v>
      </c>
      <c r="AU1003" s="228" t="s">
        <v>80</v>
      </c>
      <c r="AV1003" s="13" t="s">
        <v>78</v>
      </c>
      <c r="AW1003" s="13" t="s">
        <v>34</v>
      </c>
      <c r="AX1003" s="13" t="s">
        <v>71</v>
      </c>
      <c r="AY1003" s="228" t="s">
        <v>153</v>
      </c>
    </row>
    <row r="1004" spans="2:51" s="11" customFormat="1" ht="13.5">
      <c r="B1004" s="194"/>
      <c r="C1004" s="195"/>
      <c r="D1004" s="196" t="s">
        <v>161</v>
      </c>
      <c r="E1004" s="197" t="s">
        <v>19</v>
      </c>
      <c r="F1004" s="198" t="s">
        <v>1421</v>
      </c>
      <c r="G1004" s="195"/>
      <c r="H1004" s="199">
        <v>22.6</v>
      </c>
      <c r="I1004" s="200"/>
      <c r="J1004" s="195"/>
      <c r="K1004" s="195"/>
      <c r="L1004" s="201"/>
      <c r="M1004" s="202"/>
      <c r="N1004" s="203"/>
      <c r="O1004" s="203"/>
      <c r="P1004" s="203"/>
      <c r="Q1004" s="203"/>
      <c r="R1004" s="203"/>
      <c r="S1004" s="203"/>
      <c r="T1004" s="204"/>
      <c r="AT1004" s="205" t="s">
        <v>161</v>
      </c>
      <c r="AU1004" s="205" t="s">
        <v>80</v>
      </c>
      <c r="AV1004" s="11" t="s">
        <v>80</v>
      </c>
      <c r="AW1004" s="11" t="s">
        <v>34</v>
      </c>
      <c r="AX1004" s="11" t="s">
        <v>71</v>
      </c>
      <c r="AY1004" s="205" t="s">
        <v>153</v>
      </c>
    </row>
    <row r="1005" spans="2:51" s="11" customFormat="1" ht="13.5">
      <c r="B1005" s="194"/>
      <c r="C1005" s="195"/>
      <c r="D1005" s="196" t="s">
        <v>161</v>
      </c>
      <c r="E1005" s="197" t="s">
        <v>19</v>
      </c>
      <c r="F1005" s="198" t="s">
        <v>1422</v>
      </c>
      <c r="G1005" s="195"/>
      <c r="H1005" s="199">
        <v>18</v>
      </c>
      <c r="I1005" s="200"/>
      <c r="J1005" s="195"/>
      <c r="K1005" s="195"/>
      <c r="L1005" s="201"/>
      <c r="M1005" s="202"/>
      <c r="N1005" s="203"/>
      <c r="O1005" s="203"/>
      <c r="P1005" s="203"/>
      <c r="Q1005" s="203"/>
      <c r="R1005" s="203"/>
      <c r="S1005" s="203"/>
      <c r="T1005" s="204"/>
      <c r="AT1005" s="205" t="s">
        <v>161</v>
      </c>
      <c r="AU1005" s="205" t="s">
        <v>80</v>
      </c>
      <c r="AV1005" s="11" t="s">
        <v>80</v>
      </c>
      <c r="AW1005" s="11" t="s">
        <v>34</v>
      </c>
      <c r="AX1005" s="11" t="s">
        <v>71</v>
      </c>
      <c r="AY1005" s="205" t="s">
        <v>153</v>
      </c>
    </row>
    <row r="1006" spans="2:51" s="11" customFormat="1" ht="13.5">
      <c r="B1006" s="194"/>
      <c r="C1006" s="195"/>
      <c r="D1006" s="196" t="s">
        <v>161</v>
      </c>
      <c r="E1006" s="197" t="s">
        <v>19</v>
      </c>
      <c r="F1006" s="198" t="s">
        <v>1423</v>
      </c>
      <c r="G1006" s="195"/>
      <c r="H1006" s="199">
        <v>13.06</v>
      </c>
      <c r="I1006" s="200"/>
      <c r="J1006" s="195"/>
      <c r="K1006" s="195"/>
      <c r="L1006" s="201"/>
      <c r="M1006" s="202"/>
      <c r="N1006" s="203"/>
      <c r="O1006" s="203"/>
      <c r="P1006" s="203"/>
      <c r="Q1006" s="203"/>
      <c r="R1006" s="203"/>
      <c r="S1006" s="203"/>
      <c r="T1006" s="204"/>
      <c r="AT1006" s="205" t="s">
        <v>161</v>
      </c>
      <c r="AU1006" s="205" t="s">
        <v>80</v>
      </c>
      <c r="AV1006" s="11" t="s">
        <v>80</v>
      </c>
      <c r="AW1006" s="11" t="s">
        <v>34</v>
      </c>
      <c r="AX1006" s="11" t="s">
        <v>71</v>
      </c>
      <c r="AY1006" s="205" t="s">
        <v>153</v>
      </c>
    </row>
    <row r="1007" spans="2:51" s="11" customFormat="1" ht="13.5">
      <c r="B1007" s="194"/>
      <c r="C1007" s="195"/>
      <c r="D1007" s="196" t="s">
        <v>161</v>
      </c>
      <c r="E1007" s="197" t="s">
        <v>19</v>
      </c>
      <c r="F1007" s="198" t="s">
        <v>1424</v>
      </c>
      <c r="G1007" s="195"/>
      <c r="H1007" s="199">
        <v>13.3</v>
      </c>
      <c r="I1007" s="200"/>
      <c r="J1007" s="195"/>
      <c r="K1007" s="195"/>
      <c r="L1007" s="201"/>
      <c r="M1007" s="202"/>
      <c r="N1007" s="203"/>
      <c r="O1007" s="203"/>
      <c r="P1007" s="203"/>
      <c r="Q1007" s="203"/>
      <c r="R1007" s="203"/>
      <c r="S1007" s="203"/>
      <c r="T1007" s="204"/>
      <c r="AT1007" s="205" t="s">
        <v>161</v>
      </c>
      <c r="AU1007" s="205" t="s">
        <v>80</v>
      </c>
      <c r="AV1007" s="11" t="s">
        <v>80</v>
      </c>
      <c r="AW1007" s="11" t="s">
        <v>34</v>
      </c>
      <c r="AX1007" s="11" t="s">
        <v>71</v>
      </c>
      <c r="AY1007" s="205" t="s">
        <v>153</v>
      </c>
    </row>
    <row r="1008" spans="2:51" s="11" customFormat="1" ht="13.5">
      <c r="B1008" s="194"/>
      <c r="C1008" s="195"/>
      <c r="D1008" s="196" t="s">
        <v>161</v>
      </c>
      <c r="E1008" s="197" t="s">
        <v>19</v>
      </c>
      <c r="F1008" s="198" t="s">
        <v>1425</v>
      </c>
      <c r="G1008" s="195"/>
      <c r="H1008" s="199">
        <v>15.7</v>
      </c>
      <c r="I1008" s="200"/>
      <c r="J1008" s="195"/>
      <c r="K1008" s="195"/>
      <c r="L1008" s="201"/>
      <c r="M1008" s="202"/>
      <c r="N1008" s="203"/>
      <c r="O1008" s="203"/>
      <c r="P1008" s="203"/>
      <c r="Q1008" s="203"/>
      <c r="R1008" s="203"/>
      <c r="S1008" s="203"/>
      <c r="T1008" s="204"/>
      <c r="AT1008" s="205" t="s">
        <v>161</v>
      </c>
      <c r="AU1008" s="205" t="s">
        <v>80</v>
      </c>
      <c r="AV1008" s="11" t="s">
        <v>80</v>
      </c>
      <c r="AW1008" s="11" t="s">
        <v>34</v>
      </c>
      <c r="AX1008" s="11" t="s">
        <v>71</v>
      </c>
      <c r="AY1008" s="205" t="s">
        <v>153</v>
      </c>
    </row>
    <row r="1009" spans="2:51" s="11" customFormat="1" ht="13.5">
      <c r="B1009" s="194"/>
      <c r="C1009" s="195"/>
      <c r="D1009" s="196" t="s">
        <v>161</v>
      </c>
      <c r="E1009" s="197" t="s">
        <v>19</v>
      </c>
      <c r="F1009" s="198" t="s">
        <v>1426</v>
      </c>
      <c r="G1009" s="195"/>
      <c r="H1009" s="199">
        <v>-3.6</v>
      </c>
      <c r="I1009" s="200"/>
      <c r="J1009" s="195"/>
      <c r="K1009" s="195"/>
      <c r="L1009" s="201"/>
      <c r="M1009" s="202"/>
      <c r="N1009" s="203"/>
      <c r="O1009" s="203"/>
      <c r="P1009" s="203"/>
      <c r="Q1009" s="203"/>
      <c r="R1009" s="203"/>
      <c r="S1009" s="203"/>
      <c r="T1009" s="204"/>
      <c r="AT1009" s="205" t="s">
        <v>161</v>
      </c>
      <c r="AU1009" s="205" t="s">
        <v>80</v>
      </c>
      <c r="AV1009" s="11" t="s">
        <v>80</v>
      </c>
      <c r="AW1009" s="11" t="s">
        <v>34</v>
      </c>
      <c r="AX1009" s="11" t="s">
        <v>71</v>
      </c>
      <c r="AY1009" s="205" t="s">
        <v>153</v>
      </c>
    </row>
    <row r="1010" spans="2:51" s="11" customFormat="1" ht="13.5">
      <c r="B1010" s="194"/>
      <c r="C1010" s="195"/>
      <c r="D1010" s="196" t="s">
        <v>161</v>
      </c>
      <c r="E1010" s="197" t="s">
        <v>19</v>
      </c>
      <c r="F1010" s="198" t="s">
        <v>1393</v>
      </c>
      <c r="G1010" s="195"/>
      <c r="H1010" s="199">
        <v>-1.4</v>
      </c>
      <c r="I1010" s="200"/>
      <c r="J1010" s="195"/>
      <c r="K1010" s="195"/>
      <c r="L1010" s="201"/>
      <c r="M1010" s="202"/>
      <c r="N1010" s="203"/>
      <c r="O1010" s="203"/>
      <c r="P1010" s="203"/>
      <c r="Q1010" s="203"/>
      <c r="R1010" s="203"/>
      <c r="S1010" s="203"/>
      <c r="T1010" s="204"/>
      <c r="AT1010" s="205" t="s">
        <v>161</v>
      </c>
      <c r="AU1010" s="205" t="s">
        <v>80</v>
      </c>
      <c r="AV1010" s="11" t="s">
        <v>80</v>
      </c>
      <c r="AW1010" s="11" t="s">
        <v>34</v>
      </c>
      <c r="AX1010" s="11" t="s">
        <v>71</v>
      </c>
      <c r="AY1010" s="205" t="s">
        <v>153</v>
      </c>
    </row>
    <row r="1011" spans="2:51" s="13" customFormat="1" ht="13.5">
      <c r="B1011" s="218"/>
      <c r="C1011" s="219"/>
      <c r="D1011" s="196" t="s">
        <v>161</v>
      </c>
      <c r="E1011" s="220" t="s">
        <v>19</v>
      </c>
      <c r="F1011" s="221" t="s">
        <v>236</v>
      </c>
      <c r="G1011" s="219"/>
      <c r="H1011" s="222" t="s">
        <v>19</v>
      </c>
      <c r="I1011" s="223"/>
      <c r="J1011" s="219"/>
      <c r="K1011" s="219"/>
      <c r="L1011" s="224"/>
      <c r="M1011" s="225"/>
      <c r="N1011" s="226"/>
      <c r="O1011" s="226"/>
      <c r="P1011" s="226"/>
      <c r="Q1011" s="226"/>
      <c r="R1011" s="226"/>
      <c r="S1011" s="226"/>
      <c r="T1011" s="227"/>
      <c r="AT1011" s="228" t="s">
        <v>161</v>
      </c>
      <c r="AU1011" s="228" t="s">
        <v>80</v>
      </c>
      <c r="AV1011" s="13" t="s">
        <v>78</v>
      </c>
      <c r="AW1011" s="13" t="s">
        <v>34</v>
      </c>
      <c r="AX1011" s="13" t="s">
        <v>71</v>
      </c>
      <c r="AY1011" s="228" t="s">
        <v>153</v>
      </c>
    </row>
    <row r="1012" spans="2:51" s="11" customFormat="1" ht="13.5">
      <c r="B1012" s="194"/>
      <c r="C1012" s="195"/>
      <c r="D1012" s="196" t="s">
        <v>161</v>
      </c>
      <c r="E1012" s="197" t="s">
        <v>19</v>
      </c>
      <c r="F1012" s="198" t="s">
        <v>1427</v>
      </c>
      <c r="G1012" s="195"/>
      <c r="H1012" s="199">
        <v>20</v>
      </c>
      <c r="I1012" s="200"/>
      <c r="J1012" s="195"/>
      <c r="K1012" s="195"/>
      <c r="L1012" s="201"/>
      <c r="M1012" s="202"/>
      <c r="N1012" s="203"/>
      <c r="O1012" s="203"/>
      <c r="P1012" s="203"/>
      <c r="Q1012" s="203"/>
      <c r="R1012" s="203"/>
      <c r="S1012" s="203"/>
      <c r="T1012" s="204"/>
      <c r="AT1012" s="205" t="s">
        <v>161</v>
      </c>
      <c r="AU1012" s="205" t="s">
        <v>80</v>
      </c>
      <c r="AV1012" s="11" t="s">
        <v>80</v>
      </c>
      <c r="AW1012" s="11" t="s">
        <v>34</v>
      </c>
      <c r="AX1012" s="11" t="s">
        <v>71</v>
      </c>
      <c r="AY1012" s="205" t="s">
        <v>153</v>
      </c>
    </row>
    <row r="1013" spans="2:51" s="11" customFormat="1" ht="13.5">
      <c r="B1013" s="194"/>
      <c r="C1013" s="195"/>
      <c r="D1013" s="196" t="s">
        <v>161</v>
      </c>
      <c r="E1013" s="197" t="s">
        <v>19</v>
      </c>
      <c r="F1013" s="198" t="s">
        <v>1422</v>
      </c>
      <c r="G1013" s="195"/>
      <c r="H1013" s="199">
        <v>18</v>
      </c>
      <c r="I1013" s="200"/>
      <c r="J1013" s="195"/>
      <c r="K1013" s="195"/>
      <c r="L1013" s="201"/>
      <c r="M1013" s="202"/>
      <c r="N1013" s="203"/>
      <c r="O1013" s="203"/>
      <c r="P1013" s="203"/>
      <c r="Q1013" s="203"/>
      <c r="R1013" s="203"/>
      <c r="S1013" s="203"/>
      <c r="T1013" s="204"/>
      <c r="AT1013" s="205" t="s">
        <v>161</v>
      </c>
      <c r="AU1013" s="205" t="s">
        <v>80</v>
      </c>
      <c r="AV1013" s="11" t="s">
        <v>80</v>
      </c>
      <c r="AW1013" s="11" t="s">
        <v>34</v>
      </c>
      <c r="AX1013" s="11" t="s">
        <v>71</v>
      </c>
      <c r="AY1013" s="205" t="s">
        <v>153</v>
      </c>
    </row>
    <row r="1014" spans="2:51" s="11" customFormat="1" ht="13.5">
      <c r="B1014" s="194"/>
      <c r="C1014" s="195"/>
      <c r="D1014" s="196" t="s">
        <v>161</v>
      </c>
      <c r="E1014" s="197" t="s">
        <v>19</v>
      </c>
      <c r="F1014" s="198" t="s">
        <v>1428</v>
      </c>
      <c r="G1014" s="195"/>
      <c r="H1014" s="199">
        <v>13.7</v>
      </c>
      <c r="I1014" s="200"/>
      <c r="J1014" s="195"/>
      <c r="K1014" s="195"/>
      <c r="L1014" s="201"/>
      <c r="M1014" s="202"/>
      <c r="N1014" s="203"/>
      <c r="O1014" s="203"/>
      <c r="P1014" s="203"/>
      <c r="Q1014" s="203"/>
      <c r="R1014" s="203"/>
      <c r="S1014" s="203"/>
      <c r="T1014" s="204"/>
      <c r="AT1014" s="205" t="s">
        <v>161</v>
      </c>
      <c r="AU1014" s="205" t="s">
        <v>80</v>
      </c>
      <c r="AV1014" s="11" t="s">
        <v>80</v>
      </c>
      <c r="AW1014" s="11" t="s">
        <v>34</v>
      </c>
      <c r="AX1014" s="11" t="s">
        <v>71</v>
      </c>
      <c r="AY1014" s="205" t="s">
        <v>153</v>
      </c>
    </row>
    <row r="1015" spans="2:51" s="11" customFormat="1" ht="13.5">
      <c r="B1015" s="194"/>
      <c r="C1015" s="195"/>
      <c r="D1015" s="196" t="s">
        <v>161</v>
      </c>
      <c r="E1015" s="197" t="s">
        <v>19</v>
      </c>
      <c r="F1015" s="198" t="s">
        <v>1429</v>
      </c>
      <c r="G1015" s="195"/>
      <c r="H1015" s="199">
        <v>9.6</v>
      </c>
      <c r="I1015" s="200"/>
      <c r="J1015" s="195"/>
      <c r="K1015" s="195"/>
      <c r="L1015" s="201"/>
      <c r="M1015" s="202"/>
      <c r="N1015" s="203"/>
      <c r="O1015" s="203"/>
      <c r="P1015" s="203"/>
      <c r="Q1015" s="203"/>
      <c r="R1015" s="203"/>
      <c r="S1015" s="203"/>
      <c r="T1015" s="204"/>
      <c r="AT1015" s="205" t="s">
        <v>161</v>
      </c>
      <c r="AU1015" s="205" t="s">
        <v>80</v>
      </c>
      <c r="AV1015" s="11" t="s">
        <v>80</v>
      </c>
      <c r="AW1015" s="11" t="s">
        <v>34</v>
      </c>
      <c r="AX1015" s="11" t="s">
        <v>71</v>
      </c>
      <c r="AY1015" s="205" t="s">
        <v>153</v>
      </c>
    </row>
    <row r="1016" spans="2:51" s="11" customFormat="1" ht="13.5">
      <c r="B1016" s="194"/>
      <c r="C1016" s="195"/>
      <c r="D1016" s="196" t="s">
        <v>161</v>
      </c>
      <c r="E1016" s="197" t="s">
        <v>19</v>
      </c>
      <c r="F1016" s="198" t="s">
        <v>1425</v>
      </c>
      <c r="G1016" s="195"/>
      <c r="H1016" s="199">
        <v>15.7</v>
      </c>
      <c r="I1016" s="200"/>
      <c r="J1016" s="195"/>
      <c r="K1016" s="195"/>
      <c r="L1016" s="201"/>
      <c r="M1016" s="202"/>
      <c r="N1016" s="203"/>
      <c r="O1016" s="203"/>
      <c r="P1016" s="203"/>
      <c r="Q1016" s="203"/>
      <c r="R1016" s="203"/>
      <c r="S1016" s="203"/>
      <c r="T1016" s="204"/>
      <c r="AT1016" s="205" t="s">
        <v>161</v>
      </c>
      <c r="AU1016" s="205" t="s">
        <v>80</v>
      </c>
      <c r="AV1016" s="11" t="s">
        <v>80</v>
      </c>
      <c r="AW1016" s="11" t="s">
        <v>34</v>
      </c>
      <c r="AX1016" s="11" t="s">
        <v>71</v>
      </c>
      <c r="AY1016" s="205" t="s">
        <v>153</v>
      </c>
    </row>
    <row r="1017" spans="2:51" s="11" customFormat="1" ht="13.5">
      <c r="B1017" s="194"/>
      <c r="C1017" s="195"/>
      <c r="D1017" s="196" t="s">
        <v>161</v>
      </c>
      <c r="E1017" s="197" t="s">
        <v>19</v>
      </c>
      <c r="F1017" s="198" t="s">
        <v>1430</v>
      </c>
      <c r="G1017" s="195"/>
      <c r="H1017" s="199">
        <v>13.38</v>
      </c>
      <c r="I1017" s="200"/>
      <c r="J1017" s="195"/>
      <c r="K1017" s="195"/>
      <c r="L1017" s="201"/>
      <c r="M1017" s="202"/>
      <c r="N1017" s="203"/>
      <c r="O1017" s="203"/>
      <c r="P1017" s="203"/>
      <c r="Q1017" s="203"/>
      <c r="R1017" s="203"/>
      <c r="S1017" s="203"/>
      <c r="T1017" s="204"/>
      <c r="AT1017" s="205" t="s">
        <v>161</v>
      </c>
      <c r="AU1017" s="205" t="s">
        <v>80</v>
      </c>
      <c r="AV1017" s="11" t="s">
        <v>80</v>
      </c>
      <c r="AW1017" s="11" t="s">
        <v>34</v>
      </c>
      <c r="AX1017" s="11" t="s">
        <v>71</v>
      </c>
      <c r="AY1017" s="205" t="s">
        <v>153</v>
      </c>
    </row>
    <row r="1018" spans="2:51" s="11" customFormat="1" ht="13.5">
      <c r="B1018" s="194"/>
      <c r="C1018" s="195"/>
      <c r="D1018" s="196" t="s">
        <v>161</v>
      </c>
      <c r="E1018" s="197" t="s">
        <v>19</v>
      </c>
      <c r="F1018" s="198" t="s">
        <v>1431</v>
      </c>
      <c r="G1018" s="195"/>
      <c r="H1018" s="199">
        <v>-4.8</v>
      </c>
      <c r="I1018" s="200"/>
      <c r="J1018" s="195"/>
      <c r="K1018" s="195"/>
      <c r="L1018" s="201"/>
      <c r="M1018" s="202"/>
      <c r="N1018" s="203"/>
      <c r="O1018" s="203"/>
      <c r="P1018" s="203"/>
      <c r="Q1018" s="203"/>
      <c r="R1018" s="203"/>
      <c r="S1018" s="203"/>
      <c r="T1018" s="204"/>
      <c r="AT1018" s="205" t="s">
        <v>161</v>
      </c>
      <c r="AU1018" s="205" t="s">
        <v>80</v>
      </c>
      <c r="AV1018" s="11" t="s">
        <v>80</v>
      </c>
      <c r="AW1018" s="11" t="s">
        <v>34</v>
      </c>
      <c r="AX1018" s="11" t="s">
        <v>71</v>
      </c>
      <c r="AY1018" s="205" t="s">
        <v>153</v>
      </c>
    </row>
    <row r="1019" spans="2:51" s="11" customFormat="1" ht="13.5">
      <c r="B1019" s="194"/>
      <c r="C1019" s="195"/>
      <c r="D1019" s="196" t="s">
        <v>161</v>
      </c>
      <c r="E1019" s="197" t="s">
        <v>19</v>
      </c>
      <c r="F1019" s="198" t="s">
        <v>1432</v>
      </c>
      <c r="G1019" s="195"/>
      <c r="H1019" s="199">
        <v>-3.5</v>
      </c>
      <c r="I1019" s="200"/>
      <c r="J1019" s="195"/>
      <c r="K1019" s="195"/>
      <c r="L1019" s="201"/>
      <c r="M1019" s="202"/>
      <c r="N1019" s="203"/>
      <c r="O1019" s="203"/>
      <c r="P1019" s="203"/>
      <c r="Q1019" s="203"/>
      <c r="R1019" s="203"/>
      <c r="S1019" s="203"/>
      <c r="T1019" s="204"/>
      <c r="AT1019" s="205" t="s">
        <v>161</v>
      </c>
      <c r="AU1019" s="205" t="s">
        <v>80</v>
      </c>
      <c r="AV1019" s="11" t="s">
        <v>80</v>
      </c>
      <c r="AW1019" s="11" t="s">
        <v>34</v>
      </c>
      <c r="AX1019" s="11" t="s">
        <v>71</v>
      </c>
      <c r="AY1019" s="205" t="s">
        <v>153</v>
      </c>
    </row>
    <row r="1020" spans="2:51" s="13" customFormat="1" ht="13.5">
      <c r="B1020" s="218"/>
      <c r="C1020" s="219"/>
      <c r="D1020" s="196" t="s">
        <v>161</v>
      </c>
      <c r="E1020" s="220" t="s">
        <v>19</v>
      </c>
      <c r="F1020" s="221" t="s">
        <v>240</v>
      </c>
      <c r="G1020" s="219"/>
      <c r="H1020" s="222" t="s">
        <v>19</v>
      </c>
      <c r="I1020" s="223"/>
      <c r="J1020" s="219"/>
      <c r="K1020" s="219"/>
      <c r="L1020" s="224"/>
      <c r="M1020" s="225"/>
      <c r="N1020" s="226"/>
      <c r="O1020" s="226"/>
      <c r="P1020" s="226"/>
      <c r="Q1020" s="226"/>
      <c r="R1020" s="226"/>
      <c r="S1020" s="226"/>
      <c r="T1020" s="227"/>
      <c r="AT1020" s="228" t="s">
        <v>161</v>
      </c>
      <c r="AU1020" s="228" t="s">
        <v>80</v>
      </c>
      <c r="AV1020" s="13" t="s">
        <v>78</v>
      </c>
      <c r="AW1020" s="13" t="s">
        <v>34</v>
      </c>
      <c r="AX1020" s="13" t="s">
        <v>71</v>
      </c>
      <c r="AY1020" s="228" t="s">
        <v>153</v>
      </c>
    </row>
    <row r="1021" spans="2:51" s="11" customFormat="1" ht="13.5">
      <c r="B1021" s="194"/>
      <c r="C1021" s="195"/>
      <c r="D1021" s="196" t="s">
        <v>161</v>
      </c>
      <c r="E1021" s="197" t="s">
        <v>19</v>
      </c>
      <c r="F1021" s="198" t="s">
        <v>1433</v>
      </c>
      <c r="G1021" s="195"/>
      <c r="H1021" s="199">
        <v>32.58</v>
      </c>
      <c r="I1021" s="200"/>
      <c r="J1021" s="195"/>
      <c r="K1021" s="195"/>
      <c r="L1021" s="201"/>
      <c r="M1021" s="202"/>
      <c r="N1021" s="203"/>
      <c r="O1021" s="203"/>
      <c r="P1021" s="203"/>
      <c r="Q1021" s="203"/>
      <c r="R1021" s="203"/>
      <c r="S1021" s="203"/>
      <c r="T1021" s="204"/>
      <c r="AT1021" s="205" t="s">
        <v>161</v>
      </c>
      <c r="AU1021" s="205" t="s">
        <v>80</v>
      </c>
      <c r="AV1021" s="11" t="s">
        <v>80</v>
      </c>
      <c r="AW1021" s="11" t="s">
        <v>34</v>
      </c>
      <c r="AX1021" s="11" t="s">
        <v>71</v>
      </c>
      <c r="AY1021" s="205" t="s">
        <v>153</v>
      </c>
    </row>
    <row r="1022" spans="2:51" s="11" customFormat="1" ht="13.5">
      <c r="B1022" s="194"/>
      <c r="C1022" s="195"/>
      <c r="D1022" s="196" t="s">
        <v>161</v>
      </c>
      <c r="E1022" s="197" t="s">
        <v>19</v>
      </c>
      <c r="F1022" s="198" t="s">
        <v>1434</v>
      </c>
      <c r="G1022" s="195"/>
      <c r="H1022" s="199">
        <v>5.26</v>
      </c>
      <c r="I1022" s="200"/>
      <c r="J1022" s="195"/>
      <c r="K1022" s="195"/>
      <c r="L1022" s="201"/>
      <c r="M1022" s="202"/>
      <c r="N1022" s="203"/>
      <c r="O1022" s="203"/>
      <c r="P1022" s="203"/>
      <c r="Q1022" s="203"/>
      <c r="R1022" s="203"/>
      <c r="S1022" s="203"/>
      <c r="T1022" s="204"/>
      <c r="AT1022" s="205" t="s">
        <v>161</v>
      </c>
      <c r="AU1022" s="205" t="s">
        <v>80</v>
      </c>
      <c r="AV1022" s="11" t="s">
        <v>80</v>
      </c>
      <c r="AW1022" s="11" t="s">
        <v>34</v>
      </c>
      <c r="AX1022" s="11" t="s">
        <v>71</v>
      </c>
      <c r="AY1022" s="205" t="s">
        <v>153</v>
      </c>
    </row>
    <row r="1023" spans="2:51" s="11" customFormat="1" ht="13.5">
      <c r="B1023" s="194"/>
      <c r="C1023" s="195"/>
      <c r="D1023" s="196" t="s">
        <v>161</v>
      </c>
      <c r="E1023" s="197" t="s">
        <v>19</v>
      </c>
      <c r="F1023" s="198" t="s">
        <v>1435</v>
      </c>
      <c r="G1023" s="195"/>
      <c r="H1023" s="199">
        <v>1.4</v>
      </c>
      <c r="I1023" s="200"/>
      <c r="J1023" s="195"/>
      <c r="K1023" s="195"/>
      <c r="L1023" s="201"/>
      <c r="M1023" s="202"/>
      <c r="N1023" s="203"/>
      <c r="O1023" s="203"/>
      <c r="P1023" s="203"/>
      <c r="Q1023" s="203"/>
      <c r="R1023" s="203"/>
      <c r="S1023" s="203"/>
      <c r="T1023" s="204"/>
      <c r="AT1023" s="205" t="s">
        <v>161</v>
      </c>
      <c r="AU1023" s="205" t="s">
        <v>80</v>
      </c>
      <c r="AV1023" s="11" t="s">
        <v>80</v>
      </c>
      <c r="AW1023" s="11" t="s">
        <v>34</v>
      </c>
      <c r="AX1023" s="11" t="s">
        <v>71</v>
      </c>
      <c r="AY1023" s="205" t="s">
        <v>153</v>
      </c>
    </row>
    <row r="1024" spans="2:51" s="11" customFormat="1" ht="13.5">
      <c r="B1024" s="194"/>
      <c r="C1024" s="195"/>
      <c r="D1024" s="196" t="s">
        <v>161</v>
      </c>
      <c r="E1024" s="197" t="s">
        <v>19</v>
      </c>
      <c r="F1024" s="198" t="s">
        <v>1436</v>
      </c>
      <c r="G1024" s="195"/>
      <c r="H1024" s="199">
        <v>14.3</v>
      </c>
      <c r="I1024" s="200"/>
      <c r="J1024" s="195"/>
      <c r="K1024" s="195"/>
      <c r="L1024" s="201"/>
      <c r="M1024" s="202"/>
      <c r="N1024" s="203"/>
      <c r="O1024" s="203"/>
      <c r="P1024" s="203"/>
      <c r="Q1024" s="203"/>
      <c r="R1024" s="203"/>
      <c r="S1024" s="203"/>
      <c r="T1024" s="204"/>
      <c r="AT1024" s="205" t="s">
        <v>161</v>
      </c>
      <c r="AU1024" s="205" t="s">
        <v>80</v>
      </c>
      <c r="AV1024" s="11" t="s">
        <v>80</v>
      </c>
      <c r="AW1024" s="11" t="s">
        <v>34</v>
      </c>
      <c r="AX1024" s="11" t="s">
        <v>71</v>
      </c>
      <c r="AY1024" s="205" t="s">
        <v>153</v>
      </c>
    </row>
    <row r="1025" spans="2:51" s="12" customFormat="1" ht="13.5">
      <c r="B1025" s="206"/>
      <c r="C1025" s="207"/>
      <c r="D1025" s="208" t="s">
        <v>161</v>
      </c>
      <c r="E1025" s="209" t="s">
        <v>19</v>
      </c>
      <c r="F1025" s="210" t="s">
        <v>163</v>
      </c>
      <c r="G1025" s="207"/>
      <c r="H1025" s="211">
        <v>213.28</v>
      </c>
      <c r="I1025" s="212"/>
      <c r="J1025" s="207"/>
      <c r="K1025" s="207"/>
      <c r="L1025" s="213"/>
      <c r="M1025" s="214"/>
      <c r="N1025" s="215"/>
      <c r="O1025" s="215"/>
      <c r="P1025" s="215"/>
      <c r="Q1025" s="215"/>
      <c r="R1025" s="215"/>
      <c r="S1025" s="215"/>
      <c r="T1025" s="216"/>
      <c r="AT1025" s="217" t="s">
        <v>161</v>
      </c>
      <c r="AU1025" s="217" t="s">
        <v>80</v>
      </c>
      <c r="AV1025" s="12" t="s">
        <v>160</v>
      </c>
      <c r="AW1025" s="12" t="s">
        <v>34</v>
      </c>
      <c r="AX1025" s="12" t="s">
        <v>78</v>
      </c>
      <c r="AY1025" s="217" t="s">
        <v>153</v>
      </c>
    </row>
    <row r="1026" spans="2:65" s="1" customFormat="1" ht="31.5" customHeight="1">
      <c r="B1026" s="34"/>
      <c r="C1026" s="229" t="s">
        <v>1437</v>
      </c>
      <c r="D1026" s="229" t="s">
        <v>184</v>
      </c>
      <c r="E1026" s="230" t="s">
        <v>1438</v>
      </c>
      <c r="F1026" s="231" t="s">
        <v>1439</v>
      </c>
      <c r="G1026" s="232" t="s">
        <v>246</v>
      </c>
      <c r="H1026" s="233">
        <v>217.546</v>
      </c>
      <c r="I1026" s="234"/>
      <c r="J1026" s="235">
        <f>ROUND(I1026*H1026,2)</f>
        <v>0</v>
      </c>
      <c r="K1026" s="231" t="s">
        <v>159</v>
      </c>
      <c r="L1026" s="236"/>
      <c r="M1026" s="237" t="s">
        <v>19</v>
      </c>
      <c r="N1026" s="238" t="s">
        <v>42</v>
      </c>
      <c r="O1026" s="35"/>
      <c r="P1026" s="191">
        <f>O1026*H1026</f>
        <v>0</v>
      </c>
      <c r="Q1026" s="191">
        <v>0.00025</v>
      </c>
      <c r="R1026" s="191">
        <f>Q1026*H1026</f>
        <v>0.0543865</v>
      </c>
      <c r="S1026" s="191">
        <v>0</v>
      </c>
      <c r="T1026" s="192">
        <f>S1026*H1026</f>
        <v>0</v>
      </c>
      <c r="AR1026" s="17" t="s">
        <v>295</v>
      </c>
      <c r="AT1026" s="17" t="s">
        <v>184</v>
      </c>
      <c r="AU1026" s="17" t="s">
        <v>80</v>
      </c>
      <c r="AY1026" s="17" t="s">
        <v>153</v>
      </c>
      <c r="BE1026" s="193">
        <f>IF(N1026="základní",J1026,0)</f>
        <v>0</v>
      </c>
      <c r="BF1026" s="193">
        <f>IF(N1026="snížená",J1026,0)</f>
        <v>0</v>
      </c>
      <c r="BG1026" s="193">
        <f>IF(N1026="zákl. přenesená",J1026,0)</f>
        <v>0</v>
      </c>
      <c r="BH1026" s="193">
        <f>IF(N1026="sníž. přenesená",J1026,0)</f>
        <v>0</v>
      </c>
      <c r="BI1026" s="193">
        <f>IF(N1026="nulová",J1026,0)</f>
        <v>0</v>
      </c>
      <c r="BJ1026" s="17" t="s">
        <v>78</v>
      </c>
      <c r="BK1026" s="193">
        <f>ROUND(I1026*H1026,2)</f>
        <v>0</v>
      </c>
      <c r="BL1026" s="17" t="s">
        <v>230</v>
      </c>
      <c r="BM1026" s="17" t="s">
        <v>1440</v>
      </c>
    </row>
    <row r="1027" spans="2:51" s="13" customFormat="1" ht="13.5">
      <c r="B1027" s="218"/>
      <c r="C1027" s="219"/>
      <c r="D1027" s="196" t="s">
        <v>161</v>
      </c>
      <c r="E1027" s="220" t="s">
        <v>19</v>
      </c>
      <c r="F1027" s="221" t="s">
        <v>220</v>
      </c>
      <c r="G1027" s="219"/>
      <c r="H1027" s="222" t="s">
        <v>19</v>
      </c>
      <c r="I1027" s="223"/>
      <c r="J1027" s="219"/>
      <c r="K1027" s="219"/>
      <c r="L1027" s="224"/>
      <c r="M1027" s="225"/>
      <c r="N1027" s="226"/>
      <c r="O1027" s="226"/>
      <c r="P1027" s="226"/>
      <c r="Q1027" s="226"/>
      <c r="R1027" s="226"/>
      <c r="S1027" s="226"/>
      <c r="T1027" s="227"/>
      <c r="AT1027" s="228" t="s">
        <v>161</v>
      </c>
      <c r="AU1027" s="228" t="s">
        <v>80</v>
      </c>
      <c r="AV1027" s="13" t="s">
        <v>78</v>
      </c>
      <c r="AW1027" s="13" t="s">
        <v>34</v>
      </c>
      <c r="AX1027" s="13" t="s">
        <v>71</v>
      </c>
      <c r="AY1027" s="228" t="s">
        <v>153</v>
      </c>
    </row>
    <row r="1028" spans="2:51" s="11" customFormat="1" ht="13.5">
      <c r="B1028" s="194"/>
      <c r="C1028" s="195"/>
      <c r="D1028" s="196" t="s">
        <v>161</v>
      </c>
      <c r="E1028" s="197" t="s">
        <v>19</v>
      </c>
      <c r="F1028" s="198" t="s">
        <v>1421</v>
      </c>
      <c r="G1028" s="195"/>
      <c r="H1028" s="199">
        <v>22.6</v>
      </c>
      <c r="I1028" s="200"/>
      <c r="J1028" s="195"/>
      <c r="K1028" s="195"/>
      <c r="L1028" s="201"/>
      <c r="M1028" s="202"/>
      <c r="N1028" s="203"/>
      <c r="O1028" s="203"/>
      <c r="P1028" s="203"/>
      <c r="Q1028" s="203"/>
      <c r="R1028" s="203"/>
      <c r="S1028" s="203"/>
      <c r="T1028" s="204"/>
      <c r="AT1028" s="205" t="s">
        <v>161</v>
      </c>
      <c r="AU1028" s="205" t="s">
        <v>80</v>
      </c>
      <c r="AV1028" s="11" t="s">
        <v>80</v>
      </c>
      <c r="AW1028" s="11" t="s">
        <v>34</v>
      </c>
      <c r="AX1028" s="11" t="s">
        <v>71</v>
      </c>
      <c r="AY1028" s="205" t="s">
        <v>153</v>
      </c>
    </row>
    <row r="1029" spans="2:51" s="11" customFormat="1" ht="13.5">
      <c r="B1029" s="194"/>
      <c r="C1029" s="195"/>
      <c r="D1029" s="196" t="s">
        <v>161</v>
      </c>
      <c r="E1029" s="197" t="s">
        <v>19</v>
      </c>
      <c r="F1029" s="198" t="s">
        <v>1422</v>
      </c>
      <c r="G1029" s="195"/>
      <c r="H1029" s="199">
        <v>18</v>
      </c>
      <c r="I1029" s="200"/>
      <c r="J1029" s="195"/>
      <c r="K1029" s="195"/>
      <c r="L1029" s="201"/>
      <c r="M1029" s="202"/>
      <c r="N1029" s="203"/>
      <c r="O1029" s="203"/>
      <c r="P1029" s="203"/>
      <c r="Q1029" s="203"/>
      <c r="R1029" s="203"/>
      <c r="S1029" s="203"/>
      <c r="T1029" s="204"/>
      <c r="AT1029" s="205" t="s">
        <v>161</v>
      </c>
      <c r="AU1029" s="205" t="s">
        <v>80</v>
      </c>
      <c r="AV1029" s="11" t="s">
        <v>80</v>
      </c>
      <c r="AW1029" s="11" t="s">
        <v>34</v>
      </c>
      <c r="AX1029" s="11" t="s">
        <v>71</v>
      </c>
      <c r="AY1029" s="205" t="s">
        <v>153</v>
      </c>
    </row>
    <row r="1030" spans="2:51" s="11" customFormat="1" ht="13.5">
      <c r="B1030" s="194"/>
      <c r="C1030" s="195"/>
      <c r="D1030" s="196" t="s">
        <v>161</v>
      </c>
      <c r="E1030" s="197" t="s">
        <v>19</v>
      </c>
      <c r="F1030" s="198" t="s">
        <v>1423</v>
      </c>
      <c r="G1030" s="195"/>
      <c r="H1030" s="199">
        <v>13.06</v>
      </c>
      <c r="I1030" s="200"/>
      <c r="J1030" s="195"/>
      <c r="K1030" s="195"/>
      <c r="L1030" s="201"/>
      <c r="M1030" s="202"/>
      <c r="N1030" s="203"/>
      <c r="O1030" s="203"/>
      <c r="P1030" s="203"/>
      <c r="Q1030" s="203"/>
      <c r="R1030" s="203"/>
      <c r="S1030" s="203"/>
      <c r="T1030" s="204"/>
      <c r="AT1030" s="205" t="s">
        <v>161</v>
      </c>
      <c r="AU1030" s="205" t="s">
        <v>80</v>
      </c>
      <c r="AV1030" s="11" t="s">
        <v>80</v>
      </c>
      <c r="AW1030" s="11" t="s">
        <v>34</v>
      </c>
      <c r="AX1030" s="11" t="s">
        <v>71</v>
      </c>
      <c r="AY1030" s="205" t="s">
        <v>153</v>
      </c>
    </row>
    <row r="1031" spans="2:51" s="11" customFormat="1" ht="13.5">
      <c r="B1031" s="194"/>
      <c r="C1031" s="195"/>
      <c r="D1031" s="196" t="s">
        <v>161</v>
      </c>
      <c r="E1031" s="197" t="s">
        <v>19</v>
      </c>
      <c r="F1031" s="198" t="s">
        <v>1424</v>
      </c>
      <c r="G1031" s="195"/>
      <c r="H1031" s="199">
        <v>13.3</v>
      </c>
      <c r="I1031" s="200"/>
      <c r="J1031" s="195"/>
      <c r="K1031" s="195"/>
      <c r="L1031" s="201"/>
      <c r="M1031" s="202"/>
      <c r="N1031" s="203"/>
      <c r="O1031" s="203"/>
      <c r="P1031" s="203"/>
      <c r="Q1031" s="203"/>
      <c r="R1031" s="203"/>
      <c r="S1031" s="203"/>
      <c r="T1031" s="204"/>
      <c r="AT1031" s="205" t="s">
        <v>161</v>
      </c>
      <c r="AU1031" s="205" t="s">
        <v>80</v>
      </c>
      <c r="AV1031" s="11" t="s">
        <v>80</v>
      </c>
      <c r="AW1031" s="11" t="s">
        <v>34</v>
      </c>
      <c r="AX1031" s="11" t="s">
        <v>71</v>
      </c>
      <c r="AY1031" s="205" t="s">
        <v>153</v>
      </c>
    </row>
    <row r="1032" spans="2:51" s="11" customFormat="1" ht="13.5">
      <c r="B1032" s="194"/>
      <c r="C1032" s="195"/>
      <c r="D1032" s="196" t="s">
        <v>161</v>
      </c>
      <c r="E1032" s="197" t="s">
        <v>19</v>
      </c>
      <c r="F1032" s="198" t="s">
        <v>1425</v>
      </c>
      <c r="G1032" s="195"/>
      <c r="H1032" s="199">
        <v>15.7</v>
      </c>
      <c r="I1032" s="200"/>
      <c r="J1032" s="195"/>
      <c r="K1032" s="195"/>
      <c r="L1032" s="201"/>
      <c r="M1032" s="202"/>
      <c r="N1032" s="203"/>
      <c r="O1032" s="203"/>
      <c r="P1032" s="203"/>
      <c r="Q1032" s="203"/>
      <c r="R1032" s="203"/>
      <c r="S1032" s="203"/>
      <c r="T1032" s="204"/>
      <c r="AT1032" s="205" t="s">
        <v>161</v>
      </c>
      <c r="AU1032" s="205" t="s">
        <v>80</v>
      </c>
      <c r="AV1032" s="11" t="s">
        <v>80</v>
      </c>
      <c r="AW1032" s="11" t="s">
        <v>34</v>
      </c>
      <c r="AX1032" s="11" t="s">
        <v>71</v>
      </c>
      <c r="AY1032" s="205" t="s">
        <v>153</v>
      </c>
    </row>
    <row r="1033" spans="2:51" s="11" customFormat="1" ht="13.5">
      <c r="B1033" s="194"/>
      <c r="C1033" s="195"/>
      <c r="D1033" s="196" t="s">
        <v>161</v>
      </c>
      <c r="E1033" s="197" t="s">
        <v>19</v>
      </c>
      <c r="F1033" s="198" t="s">
        <v>1426</v>
      </c>
      <c r="G1033" s="195"/>
      <c r="H1033" s="199">
        <v>-3.6</v>
      </c>
      <c r="I1033" s="200"/>
      <c r="J1033" s="195"/>
      <c r="K1033" s="195"/>
      <c r="L1033" s="201"/>
      <c r="M1033" s="202"/>
      <c r="N1033" s="203"/>
      <c r="O1033" s="203"/>
      <c r="P1033" s="203"/>
      <c r="Q1033" s="203"/>
      <c r="R1033" s="203"/>
      <c r="S1033" s="203"/>
      <c r="T1033" s="204"/>
      <c r="AT1033" s="205" t="s">
        <v>161</v>
      </c>
      <c r="AU1033" s="205" t="s">
        <v>80</v>
      </c>
      <c r="AV1033" s="11" t="s">
        <v>80</v>
      </c>
      <c r="AW1033" s="11" t="s">
        <v>34</v>
      </c>
      <c r="AX1033" s="11" t="s">
        <v>71</v>
      </c>
      <c r="AY1033" s="205" t="s">
        <v>153</v>
      </c>
    </row>
    <row r="1034" spans="2:51" s="11" customFormat="1" ht="13.5">
      <c r="B1034" s="194"/>
      <c r="C1034" s="195"/>
      <c r="D1034" s="196" t="s">
        <v>161</v>
      </c>
      <c r="E1034" s="197" t="s">
        <v>19</v>
      </c>
      <c r="F1034" s="198" t="s">
        <v>1393</v>
      </c>
      <c r="G1034" s="195"/>
      <c r="H1034" s="199">
        <v>-1.4</v>
      </c>
      <c r="I1034" s="200"/>
      <c r="J1034" s="195"/>
      <c r="K1034" s="195"/>
      <c r="L1034" s="201"/>
      <c r="M1034" s="202"/>
      <c r="N1034" s="203"/>
      <c r="O1034" s="203"/>
      <c r="P1034" s="203"/>
      <c r="Q1034" s="203"/>
      <c r="R1034" s="203"/>
      <c r="S1034" s="203"/>
      <c r="T1034" s="204"/>
      <c r="AT1034" s="205" t="s">
        <v>161</v>
      </c>
      <c r="AU1034" s="205" t="s">
        <v>80</v>
      </c>
      <c r="AV1034" s="11" t="s">
        <v>80</v>
      </c>
      <c r="AW1034" s="11" t="s">
        <v>34</v>
      </c>
      <c r="AX1034" s="11" t="s">
        <v>71</v>
      </c>
      <c r="AY1034" s="205" t="s">
        <v>153</v>
      </c>
    </row>
    <row r="1035" spans="2:51" s="13" customFormat="1" ht="13.5">
      <c r="B1035" s="218"/>
      <c r="C1035" s="219"/>
      <c r="D1035" s="196" t="s">
        <v>161</v>
      </c>
      <c r="E1035" s="220" t="s">
        <v>19</v>
      </c>
      <c r="F1035" s="221" t="s">
        <v>236</v>
      </c>
      <c r="G1035" s="219"/>
      <c r="H1035" s="222" t="s">
        <v>19</v>
      </c>
      <c r="I1035" s="223"/>
      <c r="J1035" s="219"/>
      <c r="K1035" s="219"/>
      <c r="L1035" s="224"/>
      <c r="M1035" s="225"/>
      <c r="N1035" s="226"/>
      <c r="O1035" s="226"/>
      <c r="P1035" s="226"/>
      <c r="Q1035" s="226"/>
      <c r="R1035" s="226"/>
      <c r="S1035" s="226"/>
      <c r="T1035" s="227"/>
      <c r="AT1035" s="228" t="s">
        <v>161</v>
      </c>
      <c r="AU1035" s="228" t="s">
        <v>80</v>
      </c>
      <c r="AV1035" s="13" t="s">
        <v>78</v>
      </c>
      <c r="AW1035" s="13" t="s">
        <v>34</v>
      </c>
      <c r="AX1035" s="13" t="s">
        <v>71</v>
      </c>
      <c r="AY1035" s="228" t="s">
        <v>153</v>
      </c>
    </row>
    <row r="1036" spans="2:51" s="11" customFormat="1" ht="13.5">
      <c r="B1036" s="194"/>
      <c r="C1036" s="195"/>
      <c r="D1036" s="196" t="s">
        <v>161</v>
      </c>
      <c r="E1036" s="197" t="s">
        <v>19</v>
      </c>
      <c r="F1036" s="198" t="s">
        <v>1427</v>
      </c>
      <c r="G1036" s="195"/>
      <c r="H1036" s="199">
        <v>20</v>
      </c>
      <c r="I1036" s="200"/>
      <c r="J1036" s="195"/>
      <c r="K1036" s="195"/>
      <c r="L1036" s="201"/>
      <c r="M1036" s="202"/>
      <c r="N1036" s="203"/>
      <c r="O1036" s="203"/>
      <c r="P1036" s="203"/>
      <c r="Q1036" s="203"/>
      <c r="R1036" s="203"/>
      <c r="S1036" s="203"/>
      <c r="T1036" s="204"/>
      <c r="AT1036" s="205" t="s">
        <v>161</v>
      </c>
      <c r="AU1036" s="205" t="s">
        <v>80</v>
      </c>
      <c r="AV1036" s="11" t="s">
        <v>80</v>
      </c>
      <c r="AW1036" s="11" t="s">
        <v>34</v>
      </c>
      <c r="AX1036" s="11" t="s">
        <v>71</v>
      </c>
      <c r="AY1036" s="205" t="s">
        <v>153</v>
      </c>
    </row>
    <row r="1037" spans="2:51" s="11" customFormat="1" ht="13.5">
      <c r="B1037" s="194"/>
      <c r="C1037" s="195"/>
      <c r="D1037" s="196" t="s">
        <v>161</v>
      </c>
      <c r="E1037" s="197" t="s">
        <v>19</v>
      </c>
      <c r="F1037" s="198" t="s">
        <v>1422</v>
      </c>
      <c r="G1037" s="195"/>
      <c r="H1037" s="199">
        <v>18</v>
      </c>
      <c r="I1037" s="200"/>
      <c r="J1037" s="195"/>
      <c r="K1037" s="195"/>
      <c r="L1037" s="201"/>
      <c r="M1037" s="202"/>
      <c r="N1037" s="203"/>
      <c r="O1037" s="203"/>
      <c r="P1037" s="203"/>
      <c r="Q1037" s="203"/>
      <c r="R1037" s="203"/>
      <c r="S1037" s="203"/>
      <c r="T1037" s="204"/>
      <c r="AT1037" s="205" t="s">
        <v>161</v>
      </c>
      <c r="AU1037" s="205" t="s">
        <v>80</v>
      </c>
      <c r="AV1037" s="11" t="s">
        <v>80</v>
      </c>
      <c r="AW1037" s="11" t="s">
        <v>34</v>
      </c>
      <c r="AX1037" s="11" t="s">
        <v>71</v>
      </c>
      <c r="AY1037" s="205" t="s">
        <v>153</v>
      </c>
    </row>
    <row r="1038" spans="2:51" s="11" customFormat="1" ht="13.5">
      <c r="B1038" s="194"/>
      <c r="C1038" s="195"/>
      <c r="D1038" s="196" t="s">
        <v>161</v>
      </c>
      <c r="E1038" s="197" t="s">
        <v>19</v>
      </c>
      <c r="F1038" s="198" t="s">
        <v>1428</v>
      </c>
      <c r="G1038" s="195"/>
      <c r="H1038" s="199">
        <v>13.7</v>
      </c>
      <c r="I1038" s="200"/>
      <c r="J1038" s="195"/>
      <c r="K1038" s="195"/>
      <c r="L1038" s="201"/>
      <c r="M1038" s="202"/>
      <c r="N1038" s="203"/>
      <c r="O1038" s="203"/>
      <c r="P1038" s="203"/>
      <c r="Q1038" s="203"/>
      <c r="R1038" s="203"/>
      <c r="S1038" s="203"/>
      <c r="T1038" s="204"/>
      <c r="AT1038" s="205" t="s">
        <v>161</v>
      </c>
      <c r="AU1038" s="205" t="s">
        <v>80</v>
      </c>
      <c r="AV1038" s="11" t="s">
        <v>80</v>
      </c>
      <c r="AW1038" s="11" t="s">
        <v>34</v>
      </c>
      <c r="AX1038" s="11" t="s">
        <v>71</v>
      </c>
      <c r="AY1038" s="205" t="s">
        <v>153</v>
      </c>
    </row>
    <row r="1039" spans="2:51" s="11" customFormat="1" ht="13.5">
      <c r="B1039" s="194"/>
      <c r="C1039" s="195"/>
      <c r="D1039" s="196" t="s">
        <v>161</v>
      </c>
      <c r="E1039" s="197" t="s">
        <v>19</v>
      </c>
      <c r="F1039" s="198" t="s">
        <v>1429</v>
      </c>
      <c r="G1039" s="195"/>
      <c r="H1039" s="199">
        <v>9.6</v>
      </c>
      <c r="I1039" s="200"/>
      <c r="J1039" s="195"/>
      <c r="K1039" s="195"/>
      <c r="L1039" s="201"/>
      <c r="M1039" s="202"/>
      <c r="N1039" s="203"/>
      <c r="O1039" s="203"/>
      <c r="P1039" s="203"/>
      <c r="Q1039" s="203"/>
      <c r="R1039" s="203"/>
      <c r="S1039" s="203"/>
      <c r="T1039" s="204"/>
      <c r="AT1039" s="205" t="s">
        <v>161</v>
      </c>
      <c r="AU1039" s="205" t="s">
        <v>80</v>
      </c>
      <c r="AV1039" s="11" t="s">
        <v>80</v>
      </c>
      <c r="AW1039" s="11" t="s">
        <v>34</v>
      </c>
      <c r="AX1039" s="11" t="s">
        <v>71</v>
      </c>
      <c r="AY1039" s="205" t="s">
        <v>153</v>
      </c>
    </row>
    <row r="1040" spans="2:51" s="11" customFormat="1" ht="13.5">
      <c r="B1040" s="194"/>
      <c r="C1040" s="195"/>
      <c r="D1040" s="196" t="s">
        <v>161</v>
      </c>
      <c r="E1040" s="197" t="s">
        <v>19</v>
      </c>
      <c r="F1040" s="198" t="s">
        <v>1425</v>
      </c>
      <c r="G1040" s="195"/>
      <c r="H1040" s="199">
        <v>15.7</v>
      </c>
      <c r="I1040" s="200"/>
      <c r="J1040" s="195"/>
      <c r="K1040" s="195"/>
      <c r="L1040" s="201"/>
      <c r="M1040" s="202"/>
      <c r="N1040" s="203"/>
      <c r="O1040" s="203"/>
      <c r="P1040" s="203"/>
      <c r="Q1040" s="203"/>
      <c r="R1040" s="203"/>
      <c r="S1040" s="203"/>
      <c r="T1040" s="204"/>
      <c r="AT1040" s="205" t="s">
        <v>161</v>
      </c>
      <c r="AU1040" s="205" t="s">
        <v>80</v>
      </c>
      <c r="AV1040" s="11" t="s">
        <v>80</v>
      </c>
      <c r="AW1040" s="11" t="s">
        <v>34</v>
      </c>
      <c r="AX1040" s="11" t="s">
        <v>71</v>
      </c>
      <c r="AY1040" s="205" t="s">
        <v>153</v>
      </c>
    </row>
    <row r="1041" spans="2:51" s="11" customFormat="1" ht="13.5">
      <c r="B1041" s="194"/>
      <c r="C1041" s="195"/>
      <c r="D1041" s="196" t="s">
        <v>161</v>
      </c>
      <c r="E1041" s="197" t="s">
        <v>19</v>
      </c>
      <c r="F1041" s="198" t="s">
        <v>1430</v>
      </c>
      <c r="G1041" s="195"/>
      <c r="H1041" s="199">
        <v>13.38</v>
      </c>
      <c r="I1041" s="200"/>
      <c r="J1041" s="195"/>
      <c r="K1041" s="195"/>
      <c r="L1041" s="201"/>
      <c r="M1041" s="202"/>
      <c r="N1041" s="203"/>
      <c r="O1041" s="203"/>
      <c r="P1041" s="203"/>
      <c r="Q1041" s="203"/>
      <c r="R1041" s="203"/>
      <c r="S1041" s="203"/>
      <c r="T1041" s="204"/>
      <c r="AT1041" s="205" t="s">
        <v>161</v>
      </c>
      <c r="AU1041" s="205" t="s">
        <v>80</v>
      </c>
      <c r="AV1041" s="11" t="s">
        <v>80</v>
      </c>
      <c r="AW1041" s="11" t="s">
        <v>34</v>
      </c>
      <c r="AX1041" s="11" t="s">
        <v>71</v>
      </c>
      <c r="AY1041" s="205" t="s">
        <v>153</v>
      </c>
    </row>
    <row r="1042" spans="2:51" s="11" customFormat="1" ht="13.5">
      <c r="B1042" s="194"/>
      <c r="C1042" s="195"/>
      <c r="D1042" s="196" t="s">
        <v>161</v>
      </c>
      <c r="E1042" s="197" t="s">
        <v>19</v>
      </c>
      <c r="F1042" s="198" t="s">
        <v>1431</v>
      </c>
      <c r="G1042" s="195"/>
      <c r="H1042" s="199">
        <v>-4.8</v>
      </c>
      <c r="I1042" s="200"/>
      <c r="J1042" s="195"/>
      <c r="K1042" s="195"/>
      <c r="L1042" s="201"/>
      <c r="M1042" s="202"/>
      <c r="N1042" s="203"/>
      <c r="O1042" s="203"/>
      <c r="P1042" s="203"/>
      <c r="Q1042" s="203"/>
      <c r="R1042" s="203"/>
      <c r="S1042" s="203"/>
      <c r="T1042" s="204"/>
      <c r="AT1042" s="205" t="s">
        <v>161</v>
      </c>
      <c r="AU1042" s="205" t="s">
        <v>80</v>
      </c>
      <c r="AV1042" s="11" t="s">
        <v>80</v>
      </c>
      <c r="AW1042" s="11" t="s">
        <v>34</v>
      </c>
      <c r="AX1042" s="11" t="s">
        <v>71</v>
      </c>
      <c r="AY1042" s="205" t="s">
        <v>153</v>
      </c>
    </row>
    <row r="1043" spans="2:51" s="11" customFormat="1" ht="13.5">
      <c r="B1043" s="194"/>
      <c r="C1043" s="195"/>
      <c r="D1043" s="196" t="s">
        <v>161</v>
      </c>
      <c r="E1043" s="197" t="s">
        <v>19</v>
      </c>
      <c r="F1043" s="198" t="s">
        <v>1432</v>
      </c>
      <c r="G1043" s="195"/>
      <c r="H1043" s="199">
        <v>-3.5</v>
      </c>
      <c r="I1043" s="200"/>
      <c r="J1043" s="195"/>
      <c r="K1043" s="195"/>
      <c r="L1043" s="201"/>
      <c r="M1043" s="202"/>
      <c r="N1043" s="203"/>
      <c r="O1043" s="203"/>
      <c r="P1043" s="203"/>
      <c r="Q1043" s="203"/>
      <c r="R1043" s="203"/>
      <c r="S1043" s="203"/>
      <c r="T1043" s="204"/>
      <c r="AT1043" s="205" t="s">
        <v>161</v>
      </c>
      <c r="AU1043" s="205" t="s">
        <v>80</v>
      </c>
      <c r="AV1043" s="11" t="s">
        <v>80</v>
      </c>
      <c r="AW1043" s="11" t="s">
        <v>34</v>
      </c>
      <c r="AX1043" s="11" t="s">
        <v>71</v>
      </c>
      <c r="AY1043" s="205" t="s">
        <v>153</v>
      </c>
    </row>
    <row r="1044" spans="2:51" s="13" customFormat="1" ht="13.5">
      <c r="B1044" s="218"/>
      <c r="C1044" s="219"/>
      <c r="D1044" s="196" t="s">
        <v>161</v>
      </c>
      <c r="E1044" s="220" t="s">
        <v>19</v>
      </c>
      <c r="F1044" s="221" t="s">
        <v>240</v>
      </c>
      <c r="G1044" s="219"/>
      <c r="H1044" s="222" t="s">
        <v>19</v>
      </c>
      <c r="I1044" s="223"/>
      <c r="J1044" s="219"/>
      <c r="K1044" s="219"/>
      <c r="L1044" s="224"/>
      <c r="M1044" s="225"/>
      <c r="N1044" s="226"/>
      <c r="O1044" s="226"/>
      <c r="P1044" s="226"/>
      <c r="Q1044" s="226"/>
      <c r="R1044" s="226"/>
      <c r="S1044" s="226"/>
      <c r="T1044" s="227"/>
      <c r="AT1044" s="228" t="s">
        <v>161</v>
      </c>
      <c r="AU1044" s="228" t="s">
        <v>80</v>
      </c>
      <c r="AV1044" s="13" t="s">
        <v>78</v>
      </c>
      <c r="AW1044" s="13" t="s">
        <v>34</v>
      </c>
      <c r="AX1044" s="13" t="s">
        <v>71</v>
      </c>
      <c r="AY1044" s="228" t="s">
        <v>153</v>
      </c>
    </row>
    <row r="1045" spans="2:51" s="11" customFormat="1" ht="13.5">
      <c r="B1045" s="194"/>
      <c r="C1045" s="195"/>
      <c r="D1045" s="196" t="s">
        <v>161</v>
      </c>
      <c r="E1045" s="197" t="s">
        <v>19</v>
      </c>
      <c r="F1045" s="198" t="s">
        <v>1433</v>
      </c>
      <c r="G1045" s="195"/>
      <c r="H1045" s="199">
        <v>32.58</v>
      </c>
      <c r="I1045" s="200"/>
      <c r="J1045" s="195"/>
      <c r="K1045" s="195"/>
      <c r="L1045" s="201"/>
      <c r="M1045" s="202"/>
      <c r="N1045" s="203"/>
      <c r="O1045" s="203"/>
      <c r="P1045" s="203"/>
      <c r="Q1045" s="203"/>
      <c r="R1045" s="203"/>
      <c r="S1045" s="203"/>
      <c r="T1045" s="204"/>
      <c r="AT1045" s="205" t="s">
        <v>161</v>
      </c>
      <c r="AU1045" s="205" t="s">
        <v>80</v>
      </c>
      <c r="AV1045" s="11" t="s">
        <v>80</v>
      </c>
      <c r="AW1045" s="11" t="s">
        <v>34</v>
      </c>
      <c r="AX1045" s="11" t="s">
        <v>71</v>
      </c>
      <c r="AY1045" s="205" t="s">
        <v>153</v>
      </c>
    </row>
    <row r="1046" spans="2:51" s="11" customFormat="1" ht="13.5">
      <c r="B1046" s="194"/>
      <c r="C1046" s="195"/>
      <c r="D1046" s="196" t="s">
        <v>161</v>
      </c>
      <c r="E1046" s="197" t="s">
        <v>19</v>
      </c>
      <c r="F1046" s="198" t="s">
        <v>1434</v>
      </c>
      <c r="G1046" s="195"/>
      <c r="H1046" s="199">
        <v>5.26</v>
      </c>
      <c r="I1046" s="200"/>
      <c r="J1046" s="195"/>
      <c r="K1046" s="195"/>
      <c r="L1046" s="201"/>
      <c r="M1046" s="202"/>
      <c r="N1046" s="203"/>
      <c r="O1046" s="203"/>
      <c r="P1046" s="203"/>
      <c r="Q1046" s="203"/>
      <c r="R1046" s="203"/>
      <c r="S1046" s="203"/>
      <c r="T1046" s="204"/>
      <c r="AT1046" s="205" t="s">
        <v>161</v>
      </c>
      <c r="AU1046" s="205" t="s">
        <v>80</v>
      </c>
      <c r="AV1046" s="11" t="s">
        <v>80</v>
      </c>
      <c r="AW1046" s="11" t="s">
        <v>34</v>
      </c>
      <c r="AX1046" s="11" t="s">
        <v>71</v>
      </c>
      <c r="AY1046" s="205" t="s">
        <v>153</v>
      </c>
    </row>
    <row r="1047" spans="2:51" s="11" customFormat="1" ht="13.5">
      <c r="B1047" s="194"/>
      <c r="C1047" s="195"/>
      <c r="D1047" s="196" t="s">
        <v>161</v>
      </c>
      <c r="E1047" s="197" t="s">
        <v>19</v>
      </c>
      <c r="F1047" s="198" t="s">
        <v>1435</v>
      </c>
      <c r="G1047" s="195"/>
      <c r="H1047" s="199">
        <v>1.4</v>
      </c>
      <c r="I1047" s="200"/>
      <c r="J1047" s="195"/>
      <c r="K1047" s="195"/>
      <c r="L1047" s="201"/>
      <c r="M1047" s="202"/>
      <c r="N1047" s="203"/>
      <c r="O1047" s="203"/>
      <c r="P1047" s="203"/>
      <c r="Q1047" s="203"/>
      <c r="R1047" s="203"/>
      <c r="S1047" s="203"/>
      <c r="T1047" s="204"/>
      <c r="AT1047" s="205" t="s">
        <v>161</v>
      </c>
      <c r="AU1047" s="205" t="s">
        <v>80</v>
      </c>
      <c r="AV1047" s="11" t="s">
        <v>80</v>
      </c>
      <c r="AW1047" s="11" t="s">
        <v>34</v>
      </c>
      <c r="AX1047" s="11" t="s">
        <v>71</v>
      </c>
      <c r="AY1047" s="205" t="s">
        <v>153</v>
      </c>
    </row>
    <row r="1048" spans="2:51" s="11" customFormat="1" ht="13.5">
      <c r="B1048" s="194"/>
      <c r="C1048" s="195"/>
      <c r="D1048" s="196" t="s">
        <v>161</v>
      </c>
      <c r="E1048" s="197" t="s">
        <v>19</v>
      </c>
      <c r="F1048" s="198" t="s">
        <v>1436</v>
      </c>
      <c r="G1048" s="195"/>
      <c r="H1048" s="199">
        <v>14.3</v>
      </c>
      <c r="I1048" s="200"/>
      <c r="J1048" s="195"/>
      <c r="K1048" s="195"/>
      <c r="L1048" s="201"/>
      <c r="M1048" s="202"/>
      <c r="N1048" s="203"/>
      <c r="O1048" s="203"/>
      <c r="P1048" s="203"/>
      <c r="Q1048" s="203"/>
      <c r="R1048" s="203"/>
      <c r="S1048" s="203"/>
      <c r="T1048" s="204"/>
      <c r="AT1048" s="205" t="s">
        <v>161</v>
      </c>
      <c r="AU1048" s="205" t="s">
        <v>80</v>
      </c>
      <c r="AV1048" s="11" t="s">
        <v>80</v>
      </c>
      <c r="AW1048" s="11" t="s">
        <v>34</v>
      </c>
      <c r="AX1048" s="11" t="s">
        <v>71</v>
      </c>
      <c r="AY1048" s="205" t="s">
        <v>153</v>
      </c>
    </row>
    <row r="1049" spans="2:51" s="12" customFormat="1" ht="13.5">
      <c r="B1049" s="206"/>
      <c r="C1049" s="207"/>
      <c r="D1049" s="196" t="s">
        <v>161</v>
      </c>
      <c r="E1049" s="239" t="s">
        <v>19</v>
      </c>
      <c r="F1049" s="240" t="s">
        <v>163</v>
      </c>
      <c r="G1049" s="207"/>
      <c r="H1049" s="241">
        <v>213.28</v>
      </c>
      <c r="I1049" s="212"/>
      <c r="J1049" s="207"/>
      <c r="K1049" s="207"/>
      <c r="L1049" s="213"/>
      <c r="M1049" s="214"/>
      <c r="N1049" s="215"/>
      <c r="O1049" s="215"/>
      <c r="P1049" s="215"/>
      <c r="Q1049" s="215"/>
      <c r="R1049" s="215"/>
      <c r="S1049" s="215"/>
      <c r="T1049" s="216"/>
      <c r="AT1049" s="217" t="s">
        <v>161</v>
      </c>
      <c r="AU1049" s="217" t="s">
        <v>80</v>
      </c>
      <c r="AV1049" s="12" t="s">
        <v>160</v>
      </c>
      <c r="AW1049" s="12" t="s">
        <v>34</v>
      </c>
      <c r="AX1049" s="12" t="s">
        <v>78</v>
      </c>
      <c r="AY1049" s="217" t="s">
        <v>153</v>
      </c>
    </row>
    <row r="1050" spans="2:51" s="11" customFormat="1" ht="13.5">
      <c r="B1050" s="194"/>
      <c r="C1050" s="195"/>
      <c r="D1050" s="208" t="s">
        <v>161</v>
      </c>
      <c r="E1050" s="195"/>
      <c r="F1050" s="243" t="s">
        <v>1441</v>
      </c>
      <c r="G1050" s="195"/>
      <c r="H1050" s="244">
        <v>217.546</v>
      </c>
      <c r="I1050" s="200"/>
      <c r="J1050" s="195"/>
      <c r="K1050" s="195"/>
      <c r="L1050" s="201"/>
      <c r="M1050" s="202"/>
      <c r="N1050" s="203"/>
      <c r="O1050" s="203"/>
      <c r="P1050" s="203"/>
      <c r="Q1050" s="203"/>
      <c r="R1050" s="203"/>
      <c r="S1050" s="203"/>
      <c r="T1050" s="204"/>
      <c r="AT1050" s="205" t="s">
        <v>161</v>
      </c>
      <c r="AU1050" s="205" t="s">
        <v>80</v>
      </c>
      <c r="AV1050" s="11" t="s">
        <v>80</v>
      </c>
      <c r="AW1050" s="11" t="s">
        <v>4</v>
      </c>
      <c r="AX1050" s="11" t="s">
        <v>78</v>
      </c>
      <c r="AY1050" s="205" t="s">
        <v>153</v>
      </c>
    </row>
    <row r="1051" spans="2:65" s="1" customFormat="1" ht="22.5" customHeight="1">
      <c r="B1051" s="34"/>
      <c r="C1051" s="182" t="s">
        <v>1442</v>
      </c>
      <c r="D1051" s="182" t="s">
        <v>155</v>
      </c>
      <c r="E1051" s="183" t="s">
        <v>1443</v>
      </c>
      <c r="F1051" s="184" t="s">
        <v>1444</v>
      </c>
      <c r="G1051" s="185" t="s">
        <v>224</v>
      </c>
      <c r="H1051" s="186">
        <v>28.7</v>
      </c>
      <c r="I1051" s="187"/>
      <c r="J1051" s="188">
        <f>ROUND(I1051*H1051,2)</f>
        <v>0</v>
      </c>
      <c r="K1051" s="184" t="s">
        <v>187</v>
      </c>
      <c r="L1051" s="54"/>
      <c r="M1051" s="189" t="s">
        <v>19</v>
      </c>
      <c r="N1051" s="190" t="s">
        <v>42</v>
      </c>
      <c r="O1051" s="35"/>
      <c r="P1051" s="191">
        <f>O1051*H1051</f>
        <v>0</v>
      </c>
      <c r="Q1051" s="191">
        <v>4.079E-05</v>
      </c>
      <c r="R1051" s="191">
        <f>Q1051*H1051</f>
        <v>0.001170673</v>
      </c>
      <c r="S1051" s="191">
        <v>0</v>
      </c>
      <c r="T1051" s="192">
        <f>S1051*H1051</f>
        <v>0</v>
      </c>
      <c r="AR1051" s="17" t="s">
        <v>230</v>
      </c>
      <c r="AT1051" s="17" t="s">
        <v>155</v>
      </c>
      <c r="AU1051" s="17" t="s">
        <v>80</v>
      </c>
      <c r="AY1051" s="17" t="s">
        <v>153</v>
      </c>
      <c r="BE1051" s="193">
        <f>IF(N1051="základní",J1051,0)</f>
        <v>0</v>
      </c>
      <c r="BF1051" s="193">
        <f>IF(N1051="snížená",J1051,0)</f>
        <v>0</v>
      </c>
      <c r="BG1051" s="193">
        <f>IF(N1051="zákl. přenesená",J1051,0)</f>
        <v>0</v>
      </c>
      <c r="BH1051" s="193">
        <f>IF(N1051="sníž. přenesená",J1051,0)</f>
        <v>0</v>
      </c>
      <c r="BI1051" s="193">
        <f>IF(N1051="nulová",J1051,0)</f>
        <v>0</v>
      </c>
      <c r="BJ1051" s="17" t="s">
        <v>78</v>
      </c>
      <c r="BK1051" s="193">
        <f>ROUND(I1051*H1051,2)</f>
        <v>0</v>
      </c>
      <c r="BL1051" s="17" t="s">
        <v>230</v>
      </c>
      <c r="BM1051" s="17" t="s">
        <v>1403</v>
      </c>
    </row>
    <row r="1052" spans="2:51" s="13" customFormat="1" ht="13.5">
      <c r="B1052" s="218"/>
      <c r="C1052" s="219"/>
      <c r="D1052" s="196" t="s">
        <v>161</v>
      </c>
      <c r="E1052" s="220" t="s">
        <v>19</v>
      </c>
      <c r="F1052" s="221" t="s">
        <v>166</v>
      </c>
      <c r="G1052" s="219"/>
      <c r="H1052" s="222" t="s">
        <v>19</v>
      </c>
      <c r="I1052" s="223"/>
      <c r="J1052" s="219"/>
      <c r="K1052" s="219"/>
      <c r="L1052" s="224"/>
      <c r="M1052" s="225"/>
      <c r="N1052" s="226"/>
      <c r="O1052" s="226"/>
      <c r="P1052" s="226"/>
      <c r="Q1052" s="226"/>
      <c r="R1052" s="226"/>
      <c r="S1052" s="226"/>
      <c r="T1052" s="227"/>
      <c r="AT1052" s="228" t="s">
        <v>161</v>
      </c>
      <c r="AU1052" s="228" t="s">
        <v>80</v>
      </c>
      <c r="AV1052" s="13" t="s">
        <v>78</v>
      </c>
      <c r="AW1052" s="13" t="s">
        <v>34</v>
      </c>
      <c r="AX1052" s="13" t="s">
        <v>71</v>
      </c>
      <c r="AY1052" s="228" t="s">
        <v>153</v>
      </c>
    </row>
    <row r="1053" spans="2:51" s="11" customFormat="1" ht="13.5">
      <c r="B1053" s="194"/>
      <c r="C1053" s="195"/>
      <c r="D1053" s="196" t="s">
        <v>161</v>
      </c>
      <c r="E1053" s="197" t="s">
        <v>19</v>
      </c>
      <c r="F1053" s="198" t="s">
        <v>1445</v>
      </c>
      <c r="G1053" s="195"/>
      <c r="H1053" s="199">
        <v>2.4</v>
      </c>
      <c r="I1053" s="200"/>
      <c r="J1053" s="195"/>
      <c r="K1053" s="195"/>
      <c r="L1053" s="201"/>
      <c r="M1053" s="202"/>
      <c r="N1053" s="203"/>
      <c r="O1053" s="203"/>
      <c r="P1053" s="203"/>
      <c r="Q1053" s="203"/>
      <c r="R1053" s="203"/>
      <c r="S1053" s="203"/>
      <c r="T1053" s="204"/>
      <c r="AT1053" s="205" t="s">
        <v>161</v>
      </c>
      <c r="AU1053" s="205" t="s">
        <v>80</v>
      </c>
      <c r="AV1053" s="11" t="s">
        <v>80</v>
      </c>
      <c r="AW1053" s="11" t="s">
        <v>34</v>
      </c>
      <c r="AX1053" s="11" t="s">
        <v>71</v>
      </c>
      <c r="AY1053" s="205" t="s">
        <v>153</v>
      </c>
    </row>
    <row r="1054" spans="2:51" s="13" customFormat="1" ht="13.5">
      <c r="B1054" s="218"/>
      <c r="C1054" s="219"/>
      <c r="D1054" s="196" t="s">
        <v>161</v>
      </c>
      <c r="E1054" s="220" t="s">
        <v>19</v>
      </c>
      <c r="F1054" s="221" t="s">
        <v>220</v>
      </c>
      <c r="G1054" s="219"/>
      <c r="H1054" s="222" t="s">
        <v>19</v>
      </c>
      <c r="I1054" s="223"/>
      <c r="J1054" s="219"/>
      <c r="K1054" s="219"/>
      <c r="L1054" s="224"/>
      <c r="M1054" s="225"/>
      <c r="N1054" s="226"/>
      <c r="O1054" s="226"/>
      <c r="P1054" s="226"/>
      <c r="Q1054" s="226"/>
      <c r="R1054" s="226"/>
      <c r="S1054" s="226"/>
      <c r="T1054" s="227"/>
      <c r="AT1054" s="228" t="s">
        <v>161</v>
      </c>
      <c r="AU1054" s="228" t="s">
        <v>80</v>
      </c>
      <c r="AV1054" s="13" t="s">
        <v>78</v>
      </c>
      <c r="AW1054" s="13" t="s">
        <v>34</v>
      </c>
      <c r="AX1054" s="13" t="s">
        <v>71</v>
      </c>
      <c r="AY1054" s="228" t="s">
        <v>153</v>
      </c>
    </row>
    <row r="1055" spans="2:51" s="11" customFormat="1" ht="13.5">
      <c r="B1055" s="194"/>
      <c r="C1055" s="195"/>
      <c r="D1055" s="196" t="s">
        <v>161</v>
      </c>
      <c r="E1055" s="197" t="s">
        <v>19</v>
      </c>
      <c r="F1055" s="198" t="s">
        <v>1446</v>
      </c>
      <c r="G1055" s="195"/>
      <c r="H1055" s="199">
        <v>7.1</v>
      </c>
      <c r="I1055" s="200"/>
      <c r="J1055" s="195"/>
      <c r="K1055" s="195"/>
      <c r="L1055" s="201"/>
      <c r="M1055" s="202"/>
      <c r="N1055" s="203"/>
      <c r="O1055" s="203"/>
      <c r="P1055" s="203"/>
      <c r="Q1055" s="203"/>
      <c r="R1055" s="203"/>
      <c r="S1055" s="203"/>
      <c r="T1055" s="204"/>
      <c r="AT1055" s="205" t="s">
        <v>161</v>
      </c>
      <c r="AU1055" s="205" t="s">
        <v>80</v>
      </c>
      <c r="AV1055" s="11" t="s">
        <v>80</v>
      </c>
      <c r="AW1055" s="11" t="s">
        <v>34</v>
      </c>
      <c r="AX1055" s="11" t="s">
        <v>71</v>
      </c>
      <c r="AY1055" s="205" t="s">
        <v>153</v>
      </c>
    </row>
    <row r="1056" spans="2:51" s="13" customFormat="1" ht="13.5">
      <c r="B1056" s="218"/>
      <c r="C1056" s="219"/>
      <c r="D1056" s="196" t="s">
        <v>161</v>
      </c>
      <c r="E1056" s="220" t="s">
        <v>19</v>
      </c>
      <c r="F1056" s="221" t="s">
        <v>236</v>
      </c>
      <c r="G1056" s="219"/>
      <c r="H1056" s="222" t="s">
        <v>19</v>
      </c>
      <c r="I1056" s="223"/>
      <c r="J1056" s="219"/>
      <c r="K1056" s="219"/>
      <c r="L1056" s="224"/>
      <c r="M1056" s="225"/>
      <c r="N1056" s="226"/>
      <c r="O1056" s="226"/>
      <c r="P1056" s="226"/>
      <c r="Q1056" s="226"/>
      <c r="R1056" s="226"/>
      <c r="S1056" s="226"/>
      <c r="T1056" s="227"/>
      <c r="AT1056" s="228" t="s">
        <v>161</v>
      </c>
      <c r="AU1056" s="228" t="s">
        <v>80</v>
      </c>
      <c r="AV1056" s="13" t="s">
        <v>78</v>
      </c>
      <c r="AW1056" s="13" t="s">
        <v>34</v>
      </c>
      <c r="AX1056" s="13" t="s">
        <v>71</v>
      </c>
      <c r="AY1056" s="228" t="s">
        <v>153</v>
      </c>
    </row>
    <row r="1057" spans="2:51" s="11" customFormat="1" ht="13.5">
      <c r="B1057" s="194"/>
      <c r="C1057" s="195"/>
      <c r="D1057" s="196" t="s">
        <v>161</v>
      </c>
      <c r="E1057" s="197" t="s">
        <v>19</v>
      </c>
      <c r="F1057" s="198" t="s">
        <v>639</v>
      </c>
      <c r="G1057" s="195"/>
      <c r="H1057" s="199">
        <v>10.2</v>
      </c>
      <c r="I1057" s="200"/>
      <c r="J1057" s="195"/>
      <c r="K1057" s="195"/>
      <c r="L1057" s="201"/>
      <c r="M1057" s="202"/>
      <c r="N1057" s="203"/>
      <c r="O1057" s="203"/>
      <c r="P1057" s="203"/>
      <c r="Q1057" s="203"/>
      <c r="R1057" s="203"/>
      <c r="S1057" s="203"/>
      <c r="T1057" s="204"/>
      <c r="AT1057" s="205" t="s">
        <v>161</v>
      </c>
      <c r="AU1057" s="205" t="s">
        <v>80</v>
      </c>
      <c r="AV1057" s="11" t="s">
        <v>80</v>
      </c>
      <c r="AW1057" s="11" t="s">
        <v>34</v>
      </c>
      <c r="AX1057" s="11" t="s">
        <v>71</v>
      </c>
      <c r="AY1057" s="205" t="s">
        <v>153</v>
      </c>
    </row>
    <row r="1058" spans="2:51" s="13" customFormat="1" ht="13.5">
      <c r="B1058" s="218"/>
      <c r="C1058" s="219"/>
      <c r="D1058" s="196" t="s">
        <v>161</v>
      </c>
      <c r="E1058" s="220" t="s">
        <v>19</v>
      </c>
      <c r="F1058" s="221" t="s">
        <v>240</v>
      </c>
      <c r="G1058" s="219"/>
      <c r="H1058" s="222" t="s">
        <v>19</v>
      </c>
      <c r="I1058" s="223"/>
      <c r="J1058" s="219"/>
      <c r="K1058" s="219"/>
      <c r="L1058" s="224"/>
      <c r="M1058" s="225"/>
      <c r="N1058" s="226"/>
      <c r="O1058" s="226"/>
      <c r="P1058" s="226"/>
      <c r="Q1058" s="226"/>
      <c r="R1058" s="226"/>
      <c r="S1058" s="226"/>
      <c r="T1058" s="227"/>
      <c r="AT1058" s="228" t="s">
        <v>161</v>
      </c>
      <c r="AU1058" s="228" t="s">
        <v>80</v>
      </c>
      <c r="AV1058" s="13" t="s">
        <v>78</v>
      </c>
      <c r="AW1058" s="13" t="s">
        <v>34</v>
      </c>
      <c r="AX1058" s="13" t="s">
        <v>71</v>
      </c>
      <c r="AY1058" s="228" t="s">
        <v>153</v>
      </c>
    </row>
    <row r="1059" spans="2:51" s="11" customFormat="1" ht="13.5">
      <c r="B1059" s="194"/>
      <c r="C1059" s="195"/>
      <c r="D1059" s="196" t="s">
        <v>161</v>
      </c>
      <c r="E1059" s="197" t="s">
        <v>19</v>
      </c>
      <c r="F1059" s="198" t="s">
        <v>640</v>
      </c>
      <c r="G1059" s="195"/>
      <c r="H1059" s="199">
        <v>9</v>
      </c>
      <c r="I1059" s="200"/>
      <c r="J1059" s="195"/>
      <c r="K1059" s="195"/>
      <c r="L1059" s="201"/>
      <c r="M1059" s="202"/>
      <c r="N1059" s="203"/>
      <c r="O1059" s="203"/>
      <c r="P1059" s="203"/>
      <c r="Q1059" s="203"/>
      <c r="R1059" s="203"/>
      <c r="S1059" s="203"/>
      <c r="T1059" s="204"/>
      <c r="AT1059" s="205" t="s">
        <v>161</v>
      </c>
      <c r="AU1059" s="205" t="s">
        <v>80</v>
      </c>
      <c r="AV1059" s="11" t="s">
        <v>80</v>
      </c>
      <c r="AW1059" s="11" t="s">
        <v>34</v>
      </c>
      <c r="AX1059" s="11" t="s">
        <v>71</v>
      </c>
      <c r="AY1059" s="205" t="s">
        <v>153</v>
      </c>
    </row>
    <row r="1060" spans="2:51" s="12" customFormat="1" ht="13.5">
      <c r="B1060" s="206"/>
      <c r="C1060" s="207"/>
      <c r="D1060" s="208" t="s">
        <v>161</v>
      </c>
      <c r="E1060" s="209" t="s">
        <v>19</v>
      </c>
      <c r="F1060" s="210" t="s">
        <v>163</v>
      </c>
      <c r="G1060" s="207"/>
      <c r="H1060" s="211">
        <v>28.7</v>
      </c>
      <c r="I1060" s="212"/>
      <c r="J1060" s="207"/>
      <c r="K1060" s="207"/>
      <c r="L1060" s="213"/>
      <c r="M1060" s="214"/>
      <c r="N1060" s="215"/>
      <c r="O1060" s="215"/>
      <c r="P1060" s="215"/>
      <c r="Q1060" s="215"/>
      <c r="R1060" s="215"/>
      <c r="S1060" s="215"/>
      <c r="T1060" s="216"/>
      <c r="AT1060" s="217" t="s">
        <v>161</v>
      </c>
      <c r="AU1060" s="217" t="s">
        <v>80</v>
      </c>
      <c r="AV1060" s="12" t="s">
        <v>160</v>
      </c>
      <c r="AW1060" s="12" t="s">
        <v>34</v>
      </c>
      <c r="AX1060" s="12" t="s">
        <v>78</v>
      </c>
      <c r="AY1060" s="217" t="s">
        <v>153</v>
      </c>
    </row>
    <row r="1061" spans="2:65" s="1" customFormat="1" ht="22.5" customHeight="1">
      <c r="B1061" s="34"/>
      <c r="C1061" s="182" t="s">
        <v>1447</v>
      </c>
      <c r="D1061" s="182" t="s">
        <v>155</v>
      </c>
      <c r="E1061" s="183" t="s">
        <v>1448</v>
      </c>
      <c r="F1061" s="184" t="s">
        <v>1449</v>
      </c>
      <c r="G1061" s="185" t="s">
        <v>246</v>
      </c>
      <c r="H1061" s="186">
        <v>49.2</v>
      </c>
      <c r="I1061" s="187"/>
      <c r="J1061" s="188">
        <f>ROUND(I1061*H1061,2)</f>
        <v>0</v>
      </c>
      <c r="K1061" s="184" t="s">
        <v>187</v>
      </c>
      <c r="L1061" s="54"/>
      <c r="M1061" s="189" t="s">
        <v>19</v>
      </c>
      <c r="N1061" s="190" t="s">
        <v>42</v>
      </c>
      <c r="O1061" s="35"/>
      <c r="P1061" s="191">
        <f>O1061*H1061</f>
        <v>0</v>
      </c>
      <c r="Q1061" s="191">
        <v>3E-05</v>
      </c>
      <c r="R1061" s="191">
        <f>Q1061*H1061</f>
        <v>0.001476</v>
      </c>
      <c r="S1061" s="191">
        <v>0</v>
      </c>
      <c r="T1061" s="192">
        <f>S1061*H1061</f>
        <v>0</v>
      </c>
      <c r="AR1061" s="17" t="s">
        <v>230</v>
      </c>
      <c r="AT1061" s="17" t="s">
        <v>155</v>
      </c>
      <c r="AU1061" s="17" t="s">
        <v>80</v>
      </c>
      <c r="AY1061" s="17" t="s">
        <v>153</v>
      </c>
      <c r="BE1061" s="193">
        <f>IF(N1061="základní",J1061,0)</f>
        <v>0</v>
      </c>
      <c r="BF1061" s="193">
        <f>IF(N1061="snížená",J1061,0)</f>
        <v>0</v>
      </c>
      <c r="BG1061" s="193">
        <f>IF(N1061="zákl. přenesená",J1061,0)</f>
        <v>0</v>
      </c>
      <c r="BH1061" s="193">
        <f>IF(N1061="sníž. přenesená",J1061,0)</f>
        <v>0</v>
      </c>
      <c r="BI1061" s="193">
        <f>IF(N1061="nulová",J1061,0)</f>
        <v>0</v>
      </c>
      <c r="BJ1061" s="17" t="s">
        <v>78</v>
      </c>
      <c r="BK1061" s="193">
        <f>ROUND(I1061*H1061,2)</f>
        <v>0</v>
      </c>
      <c r="BL1061" s="17" t="s">
        <v>230</v>
      </c>
      <c r="BM1061" s="17" t="s">
        <v>1406</v>
      </c>
    </row>
    <row r="1062" spans="2:51" s="11" customFormat="1" ht="13.5">
      <c r="B1062" s="194"/>
      <c r="C1062" s="195"/>
      <c r="D1062" s="196" t="s">
        <v>161</v>
      </c>
      <c r="E1062" s="197" t="s">
        <v>19</v>
      </c>
      <c r="F1062" s="198" t="s">
        <v>301</v>
      </c>
      <c r="G1062" s="195"/>
      <c r="H1062" s="199">
        <v>8</v>
      </c>
      <c r="I1062" s="200"/>
      <c r="J1062" s="195"/>
      <c r="K1062" s="195"/>
      <c r="L1062" s="201"/>
      <c r="M1062" s="202"/>
      <c r="N1062" s="203"/>
      <c r="O1062" s="203"/>
      <c r="P1062" s="203"/>
      <c r="Q1062" s="203"/>
      <c r="R1062" s="203"/>
      <c r="S1062" s="203"/>
      <c r="T1062" s="204"/>
      <c r="AT1062" s="205" t="s">
        <v>161</v>
      </c>
      <c r="AU1062" s="205" t="s">
        <v>80</v>
      </c>
      <c r="AV1062" s="11" t="s">
        <v>80</v>
      </c>
      <c r="AW1062" s="11" t="s">
        <v>34</v>
      </c>
      <c r="AX1062" s="11" t="s">
        <v>71</v>
      </c>
      <c r="AY1062" s="205" t="s">
        <v>153</v>
      </c>
    </row>
    <row r="1063" spans="2:51" s="11" customFormat="1" ht="13.5">
      <c r="B1063" s="194"/>
      <c r="C1063" s="195"/>
      <c r="D1063" s="196" t="s">
        <v>161</v>
      </c>
      <c r="E1063" s="197" t="s">
        <v>19</v>
      </c>
      <c r="F1063" s="198" t="s">
        <v>1450</v>
      </c>
      <c r="G1063" s="195"/>
      <c r="H1063" s="199">
        <v>41.2</v>
      </c>
      <c r="I1063" s="200"/>
      <c r="J1063" s="195"/>
      <c r="K1063" s="195"/>
      <c r="L1063" s="201"/>
      <c r="M1063" s="202"/>
      <c r="N1063" s="203"/>
      <c r="O1063" s="203"/>
      <c r="P1063" s="203"/>
      <c r="Q1063" s="203"/>
      <c r="R1063" s="203"/>
      <c r="S1063" s="203"/>
      <c r="T1063" s="204"/>
      <c r="AT1063" s="205" t="s">
        <v>161</v>
      </c>
      <c r="AU1063" s="205" t="s">
        <v>80</v>
      </c>
      <c r="AV1063" s="11" t="s">
        <v>80</v>
      </c>
      <c r="AW1063" s="11" t="s">
        <v>34</v>
      </c>
      <c r="AX1063" s="11" t="s">
        <v>71</v>
      </c>
      <c r="AY1063" s="205" t="s">
        <v>153</v>
      </c>
    </row>
    <row r="1064" spans="2:51" s="12" customFormat="1" ht="13.5">
      <c r="B1064" s="206"/>
      <c r="C1064" s="207"/>
      <c r="D1064" s="208" t="s">
        <v>161</v>
      </c>
      <c r="E1064" s="209" t="s">
        <v>19</v>
      </c>
      <c r="F1064" s="210" t="s">
        <v>163</v>
      </c>
      <c r="G1064" s="207"/>
      <c r="H1064" s="211">
        <v>49.2</v>
      </c>
      <c r="I1064" s="212"/>
      <c r="J1064" s="207"/>
      <c r="K1064" s="207"/>
      <c r="L1064" s="213"/>
      <c r="M1064" s="214"/>
      <c r="N1064" s="215"/>
      <c r="O1064" s="215"/>
      <c r="P1064" s="215"/>
      <c r="Q1064" s="215"/>
      <c r="R1064" s="215"/>
      <c r="S1064" s="215"/>
      <c r="T1064" s="216"/>
      <c r="AT1064" s="217" t="s">
        <v>161</v>
      </c>
      <c r="AU1064" s="217" t="s">
        <v>80</v>
      </c>
      <c r="AV1064" s="12" t="s">
        <v>160</v>
      </c>
      <c r="AW1064" s="12" t="s">
        <v>34</v>
      </c>
      <c r="AX1064" s="12" t="s">
        <v>78</v>
      </c>
      <c r="AY1064" s="217" t="s">
        <v>153</v>
      </c>
    </row>
    <row r="1065" spans="2:65" s="1" customFormat="1" ht="31.5" customHeight="1">
      <c r="B1065" s="34"/>
      <c r="C1065" s="229" t="s">
        <v>1451</v>
      </c>
      <c r="D1065" s="229" t="s">
        <v>184</v>
      </c>
      <c r="E1065" s="230" t="s">
        <v>1438</v>
      </c>
      <c r="F1065" s="231" t="s">
        <v>1439</v>
      </c>
      <c r="G1065" s="232" t="s">
        <v>246</v>
      </c>
      <c r="H1065" s="233">
        <v>49.2</v>
      </c>
      <c r="I1065" s="234"/>
      <c r="J1065" s="235">
        <f>ROUND(I1065*H1065,2)</f>
        <v>0</v>
      </c>
      <c r="K1065" s="231" t="s">
        <v>159</v>
      </c>
      <c r="L1065" s="236"/>
      <c r="M1065" s="237" t="s">
        <v>19</v>
      </c>
      <c r="N1065" s="238" t="s">
        <v>42</v>
      </c>
      <c r="O1065" s="35"/>
      <c r="P1065" s="191">
        <f>O1065*H1065</f>
        <v>0</v>
      </c>
      <c r="Q1065" s="191">
        <v>0.00025</v>
      </c>
      <c r="R1065" s="191">
        <f>Q1065*H1065</f>
        <v>0.0123</v>
      </c>
      <c r="S1065" s="191">
        <v>0</v>
      </c>
      <c r="T1065" s="192">
        <f>S1065*H1065</f>
        <v>0</v>
      </c>
      <c r="AR1065" s="17" t="s">
        <v>295</v>
      </c>
      <c r="AT1065" s="17" t="s">
        <v>184</v>
      </c>
      <c r="AU1065" s="17" t="s">
        <v>80</v>
      </c>
      <c r="AY1065" s="17" t="s">
        <v>153</v>
      </c>
      <c r="BE1065" s="193">
        <f>IF(N1065="základní",J1065,0)</f>
        <v>0</v>
      </c>
      <c r="BF1065" s="193">
        <f>IF(N1065="snížená",J1065,0)</f>
        <v>0</v>
      </c>
      <c r="BG1065" s="193">
        <f>IF(N1065="zákl. přenesená",J1065,0)</f>
        <v>0</v>
      </c>
      <c r="BH1065" s="193">
        <f>IF(N1065="sníž. přenesená",J1065,0)</f>
        <v>0</v>
      </c>
      <c r="BI1065" s="193">
        <f>IF(N1065="nulová",J1065,0)</f>
        <v>0</v>
      </c>
      <c r="BJ1065" s="17" t="s">
        <v>78</v>
      </c>
      <c r="BK1065" s="193">
        <f>ROUND(I1065*H1065,2)</f>
        <v>0</v>
      </c>
      <c r="BL1065" s="17" t="s">
        <v>230</v>
      </c>
      <c r="BM1065" s="17" t="s">
        <v>1412</v>
      </c>
    </row>
    <row r="1066" spans="2:65" s="1" customFormat="1" ht="22.5" customHeight="1">
      <c r="B1066" s="34"/>
      <c r="C1066" s="182" t="s">
        <v>1452</v>
      </c>
      <c r="D1066" s="182" t="s">
        <v>155</v>
      </c>
      <c r="E1066" s="183" t="s">
        <v>1453</v>
      </c>
      <c r="F1066" s="184" t="s">
        <v>1454</v>
      </c>
      <c r="G1066" s="185" t="s">
        <v>224</v>
      </c>
      <c r="H1066" s="186">
        <v>50.4</v>
      </c>
      <c r="I1066" s="187"/>
      <c r="J1066" s="188">
        <f>ROUND(I1066*H1066,2)</f>
        <v>0</v>
      </c>
      <c r="K1066" s="184" t="s">
        <v>187</v>
      </c>
      <c r="L1066" s="54"/>
      <c r="M1066" s="189" t="s">
        <v>19</v>
      </c>
      <c r="N1066" s="190" t="s">
        <v>42</v>
      </c>
      <c r="O1066" s="35"/>
      <c r="P1066" s="191">
        <f>O1066*H1066</f>
        <v>0</v>
      </c>
      <c r="Q1066" s="191">
        <v>0</v>
      </c>
      <c r="R1066" s="191">
        <f>Q1066*H1066</f>
        <v>0</v>
      </c>
      <c r="S1066" s="191">
        <v>0.0025</v>
      </c>
      <c r="T1066" s="192">
        <f>S1066*H1066</f>
        <v>0.126</v>
      </c>
      <c r="AR1066" s="17" t="s">
        <v>230</v>
      </c>
      <c r="AT1066" s="17" t="s">
        <v>155</v>
      </c>
      <c r="AU1066" s="17" t="s">
        <v>80</v>
      </c>
      <c r="AY1066" s="17" t="s">
        <v>153</v>
      </c>
      <c r="BE1066" s="193">
        <f>IF(N1066="základní",J1066,0)</f>
        <v>0</v>
      </c>
      <c r="BF1066" s="193">
        <f>IF(N1066="snížená",J1066,0)</f>
        <v>0</v>
      </c>
      <c r="BG1066" s="193">
        <f>IF(N1066="zákl. přenesená",J1066,0)</f>
        <v>0</v>
      </c>
      <c r="BH1066" s="193">
        <f>IF(N1066="sníž. přenesená",J1066,0)</f>
        <v>0</v>
      </c>
      <c r="BI1066" s="193">
        <f>IF(N1066="nulová",J1066,0)</f>
        <v>0</v>
      </c>
      <c r="BJ1066" s="17" t="s">
        <v>78</v>
      </c>
      <c r="BK1066" s="193">
        <f>ROUND(I1066*H1066,2)</f>
        <v>0</v>
      </c>
      <c r="BL1066" s="17" t="s">
        <v>230</v>
      </c>
      <c r="BM1066" s="17" t="s">
        <v>1417</v>
      </c>
    </row>
    <row r="1067" spans="2:51" s="13" customFormat="1" ht="13.5">
      <c r="B1067" s="218"/>
      <c r="C1067" s="219"/>
      <c r="D1067" s="196" t="s">
        <v>161</v>
      </c>
      <c r="E1067" s="220" t="s">
        <v>19</v>
      </c>
      <c r="F1067" s="221" t="s">
        <v>220</v>
      </c>
      <c r="G1067" s="219"/>
      <c r="H1067" s="222" t="s">
        <v>19</v>
      </c>
      <c r="I1067" s="223"/>
      <c r="J1067" s="219"/>
      <c r="K1067" s="219"/>
      <c r="L1067" s="224"/>
      <c r="M1067" s="225"/>
      <c r="N1067" s="226"/>
      <c r="O1067" s="226"/>
      <c r="P1067" s="226"/>
      <c r="Q1067" s="226"/>
      <c r="R1067" s="226"/>
      <c r="S1067" s="226"/>
      <c r="T1067" s="227"/>
      <c r="AT1067" s="228" t="s">
        <v>161</v>
      </c>
      <c r="AU1067" s="228" t="s">
        <v>80</v>
      </c>
      <c r="AV1067" s="13" t="s">
        <v>78</v>
      </c>
      <c r="AW1067" s="13" t="s">
        <v>34</v>
      </c>
      <c r="AX1067" s="13" t="s">
        <v>71</v>
      </c>
      <c r="AY1067" s="228" t="s">
        <v>153</v>
      </c>
    </row>
    <row r="1068" spans="2:51" s="11" customFormat="1" ht="13.5">
      <c r="B1068" s="194"/>
      <c r="C1068" s="195"/>
      <c r="D1068" s="196" t="s">
        <v>161</v>
      </c>
      <c r="E1068" s="197" t="s">
        <v>19</v>
      </c>
      <c r="F1068" s="198" t="s">
        <v>462</v>
      </c>
      <c r="G1068" s="195"/>
      <c r="H1068" s="199">
        <v>2.6</v>
      </c>
      <c r="I1068" s="200"/>
      <c r="J1068" s="195"/>
      <c r="K1068" s="195"/>
      <c r="L1068" s="201"/>
      <c r="M1068" s="202"/>
      <c r="N1068" s="203"/>
      <c r="O1068" s="203"/>
      <c r="P1068" s="203"/>
      <c r="Q1068" s="203"/>
      <c r="R1068" s="203"/>
      <c r="S1068" s="203"/>
      <c r="T1068" s="204"/>
      <c r="AT1068" s="205" t="s">
        <v>161</v>
      </c>
      <c r="AU1068" s="205" t="s">
        <v>80</v>
      </c>
      <c r="AV1068" s="11" t="s">
        <v>80</v>
      </c>
      <c r="AW1068" s="11" t="s">
        <v>34</v>
      </c>
      <c r="AX1068" s="11" t="s">
        <v>71</v>
      </c>
      <c r="AY1068" s="205" t="s">
        <v>153</v>
      </c>
    </row>
    <row r="1069" spans="2:51" s="13" customFormat="1" ht="13.5">
      <c r="B1069" s="218"/>
      <c r="C1069" s="219"/>
      <c r="D1069" s="196" t="s">
        <v>161</v>
      </c>
      <c r="E1069" s="220" t="s">
        <v>19</v>
      </c>
      <c r="F1069" s="221" t="s">
        <v>236</v>
      </c>
      <c r="G1069" s="219"/>
      <c r="H1069" s="222" t="s">
        <v>19</v>
      </c>
      <c r="I1069" s="223"/>
      <c r="J1069" s="219"/>
      <c r="K1069" s="219"/>
      <c r="L1069" s="224"/>
      <c r="M1069" s="225"/>
      <c r="N1069" s="226"/>
      <c r="O1069" s="226"/>
      <c r="P1069" s="226"/>
      <c r="Q1069" s="226"/>
      <c r="R1069" s="226"/>
      <c r="S1069" s="226"/>
      <c r="T1069" s="227"/>
      <c r="AT1069" s="228" t="s">
        <v>161</v>
      </c>
      <c r="AU1069" s="228" t="s">
        <v>80</v>
      </c>
      <c r="AV1069" s="13" t="s">
        <v>78</v>
      </c>
      <c r="AW1069" s="13" t="s">
        <v>34</v>
      </c>
      <c r="AX1069" s="13" t="s">
        <v>71</v>
      </c>
      <c r="AY1069" s="228" t="s">
        <v>153</v>
      </c>
    </row>
    <row r="1070" spans="2:51" s="11" customFormat="1" ht="13.5">
      <c r="B1070" s="194"/>
      <c r="C1070" s="195"/>
      <c r="D1070" s="196" t="s">
        <v>161</v>
      </c>
      <c r="E1070" s="197" t="s">
        <v>19</v>
      </c>
      <c r="F1070" s="198" t="s">
        <v>1455</v>
      </c>
      <c r="G1070" s="195"/>
      <c r="H1070" s="199">
        <v>45.2</v>
      </c>
      <c r="I1070" s="200"/>
      <c r="J1070" s="195"/>
      <c r="K1070" s="195"/>
      <c r="L1070" s="201"/>
      <c r="M1070" s="202"/>
      <c r="N1070" s="203"/>
      <c r="O1070" s="203"/>
      <c r="P1070" s="203"/>
      <c r="Q1070" s="203"/>
      <c r="R1070" s="203"/>
      <c r="S1070" s="203"/>
      <c r="T1070" s="204"/>
      <c r="AT1070" s="205" t="s">
        <v>161</v>
      </c>
      <c r="AU1070" s="205" t="s">
        <v>80</v>
      </c>
      <c r="AV1070" s="11" t="s">
        <v>80</v>
      </c>
      <c r="AW1070" s="11" t="s">
        <v>34</v>
      </c>
      <c r="AX1070" s="11" t="s">
        <v>71</v>
      </c>
      <c r="AY1070" s="205" t="s">
        <v>153</v>
      </c>
    </row>
    <row r="1071" spans="2:51" s="13" customFormat="1" ht="13.5">
      <c r="B1071" s="218"/>
      <c r="C1071" s="219"/>
      <c r="D1071" s="196" t="s">
        <v>161</v>
      </c>
      <c r="E1071" s="220" t="s">
        <v>19</v>
      </c>
      <c r="F1071" s="221" t="s">
        <v>240</v>
      </c>
      <c r="G1071" s="219"/>
      <c r="H1071" s="222" t="s">
        <v>19</v>
      </c>
      <c r="I1071" s="223"/>
      <c r="J1071" s="219"/>
      <c r="K1071" s="219"/>
      <c r="L1071" s="224"/>
      <c r="M1071" s="225"/>
      <c r="N1071" s="226"/>
      <c r="O1071" s="226"/>
      <c r="P1071" s="226"/>
      <c r="Q1071" s="226"/>
      <c r="R1071" s="226"/>
      <c r="S1071" s="226"/>
      <c r="T1071" s="227"/>
      <c r="AT1071" s="228" t="s">
        <v>161</v>
      </c>
      <c r="AU1071" s="228" t="s">
        <v>80</v>
      </c>
      <c r="AV1071" s="13" t="s">
        <v>78</v>
      </c>
      <c r="AW1071" s="13" t="s">
        <v>34</v>
      </c>
      <c r="AX1071" s="13" t="s">
        <v>71</v>
      </c>
      <c r="AY1071" s="228" t="s">
        <v>153</v>
      </c>
    </row>
    <row r="1072" spans="2:51" s="11" customFormat="1" ht="13.5">
      <c r="B1072" s="194"/>
      <c r="C1072" s="195"/>
      <c r="D1072" s="196" t="s">
        <v>161</v>
      </c>
      <c r="E1072" s="197" t="s">
        <v>19</v>
      </c>
      <c r="F1072" s="198" t="s">
        <v>462</v>
      </c>
      <c r="G1072" s="195"/>
      <c r="H1072" s="199">
        <v>2.6</v>
      </c>
      <c r="I1072" s="200"/>
      <c r="J1072" s="195"/>
      <c r="K1072" s="195"/>
      <c r="L1072" s="201"/>
      <c r="M1072" s="202"/>
      <c r="N1072" s="203"/>
      <c r="O1072" s="203"/>
      <c r="P1072" s="203"/>
      <c r="Q1072" s="203"/>
      <c r="R1072" s="203"/>
      <c r="S1072" s="203"/>
      <c r="T1072" s="204"/>
      <c r="AT1072" s="205" t="s">
        <v>161</v>
      </c>
      <c r="AU1072" s="205" t="s">
        <v>80</v>
      </c>
      <c r="AV1072" s="11" t="s">
        <v>80</v>
      </c>
      <c r="AW1072" s="11" t="s">
        <v>34</v>
      </c>
      <c r="AX1072" s="11" t="s">
        <v>71</v>
      </c>
      <c r="AY1072" s="205" t="s">
        <v>153</v>
      </c>
    </row>
    <row r="1073" spans="2:51" s="12" customFormat="1" ht="13.5">
      <c r="B1073" s="206"/>
      <c r="C1073" s="207"/>
      <c r="D1073" s="208" t="s">
        <v>161</v>
      </c>
      <c r="E1073" s="209" t="s">
        <v>19</v>
      </c>
      <c r="F1073" s="210" t="s">
        <v>163</v>
      </c>
      <c r="G1073" s="207"/>
      <c r="H1073" s="211">
        <v>50.4</v>
      </c>
      <c r="I1073" s="212"/>
      <c r="J1073" s="207"/>
      <c r="K1073" s="207"/>
      <c r="L1073" s="213"/>
      <c r="M1073" s="214"/>
      <c r="N1073" s="215"/>
      <c r="O1073" s="215"/>
      <c r="P1073" s="215"/>
      <c r="Q1073" s="215"/>
      <c r="R1073" s="215"/>
      <c r="S1073" s="215"/>
      <c r="T1073" s="216"/>
      <c r="AT1073" s="217" t="s">
        <v>161</v>
      </c>
      <c r="AU1073" s="217" t="s">
        <v>80</v>
      </c>
      <c r="AV1073" s="12" t="s">
        <v>160</v>
      </c>
      <c r="AW1073" s="12" t="s">
        <v>34</v>
      </c>
      <c r="AX1073" s="12" t="s">
        <v>78</v>
      </c>
      <c r="AY1073" s="217" t="s">
        <v>153</v>
      </c>
    </row>
    <row r="1074" spans="2:65" s="1" customFormat="1" ht="22.5" customHeight="1">
      <c r="B1074" s="34"/>
      <c r="C1074" s="182" t="s">
        <v>1456</v>
      </c>
      <c r="D1074" s="182" t="s">
        <v>155</v>
      </c>
      <c r="E1074" s="183" t="s">
        <v>1457</v>
      </c>
      <c r="F1074" s="184" t="s">
        <v>1458</v>
      </c>
      <c r="G1074" s="185" t="s">
        <v>224</v>
      </c>
      <c r="H1074" s="186">
        <v>217.2</v>
      </c>
      <c r="I1074" s="187"/>
      <c r="J1074" s="188">
        <f>ROUND(I1074*H1074,2)</f>
        <v>0</v>
      </c>
      <c r="K1074" s="184" t="s">
        <v>187</v>
      </c>
      <c r="L1074" s="54"/>
      <c r="M1074" s="189" t="s">
        <v>19</v>
      </c>
      <c r="N1074" s="190" t="s">
        <v>42</v>
      </c>
      <c r="O1074" s="35"/>
      <c r="P1074" s="191">
        <f>O1074*H1074</f>
        <v>0</v>
      </c>
      <c r="Q1074" s="191">
        <v>0.00027481</v>
      </c>
      <c r="R1074" s="191">
        <f>Q1074*H1074</f>
        <v>0.059688732</v>
      </c>
      <c r="S1074" s="191">
        <v>0</v>
      </c>
      <c r="T1074" s="192">
        <f>S1074*H1074</f>
        <v>0</v>
      </c>
      <c r="AR1074" s="17" t="s">
        <v>230</v>
      </c>
      <c r="AT1074" s="17" t="s">
        <v>155</v>
      </c>
      <c r="AU1074" s="17" t="s">
        <v>80</v>
      </c>
      <c r="AY1074" s="17" t="s">
        <v>153</v>
      </c>
      <c r="BE1074" s="193">
        <f>IF(N1074="základní",J1074,0)</f>
        <v>0</v>
      </c>
      <c r="BF1074" s="193">
        <f>IF(N1074="snížená",J1074,0)</f>
        <v>0</v>
      </c>
      <c r="BG1074" s="193">
        <f>IF(N1074="zákl. přenesená",J1074,0)</f>
        <v>0</v>
      </c>
      <c r="BH1074" s="193">
        <f>IF(N1074="sníž. přenesená",J1074,0)</f>
        <v>0</v>
      </c>
      <c r="BI1074" s="193">
        <f>IF(N1074="nulová",J1074,0)</f>
        <v>0</v>
      </c>
      <c r="BJ1074" s="17" t="s">
        <v>78</v>
      </c>
      <c r="BK1074" s="193">
        <f>ROUND(I1074*H1074,2)</f>
        <v>0</v>
      </c>
      <c r="BL1074" s="17" t="s">
        <v>230</v>
      </c>
      <c r="BM1074" s="17" t="s">
        <v>1437</v>
      </c>
    </row>
    <row r="1075" spans="2:51" s="13" customFormat="1" ht="13.5">
      <c r="B1075" s="218"/>
      <c r="C1075" s="219"/>
      <c r="D1075" s="196" t="s">
        <v>161</v>
      </c>
      <c r="E1075" s="220" t="s">
        <v>19</v>
      </c>
      <c r="F1075" s="221" t="s">
        <v>220</v>
      </c>
      <c r="G1075" s="219"/>
      <c r="H1075" s="222" t="s">
        <v>19</v>
      </c>
      <c r="I1075" s="223"/>
      <c r="J1075" s="219"/>
      <c r="K1075" s="219"/>
      <c r="L1075" s="224"/>
      <c r="M1075" s="225"/>
      <c r="N1075" s="226"/>
      <c r="O1075" s="226"/>
      <c r="P1075" s="226"/>
      <c r="Q1075" s="226"/>
      <c r="R1075" s="226"/>
      <c r="S1075" s="226"/>
      <c r="T1075" s="227"/>
      <c r="AT1075" s="228" t="s">
        <v>161</v>
      </c>
      <c r="AU1075" s="228" t="s">
        <v>80</v>
      </c>
      <c r="AV1075" s="13" t="s">
        <v>78</v>
      </c>
      <c r="AW1075" s="13" t="s">
        <v>34</v>
      </c>
      <c r="AX1075" s="13" t="s">
        <v>71</v>
      </c>
      <c r="AY1075" s="228" t="s">
        <v>153</v>
      </c>
    </row>
    <row r="1076" spans="2:51" s="11" customFormat="1" ht="13.5">
      <c r="B1076" s="194"/>
      <c r="C1076" s="195"/>
      <c r="D1076" s="196" t="s">
        <v>161</v>
      </c>
      <c r="E1076" s="197" t="s">
        <v>19</v>
      </c>
      <c r="F1076" s="198" t="s">
        <v>1459</v>
      </c>
      <c r="G1076" s="195"/>
      <c r="H1076" s="199">
        <v>69.1</v>
      </c>
      <c r="I1076" s="200"/>
      <c r="J1076" s="195"/>
      <c r="K1076" s="195"/>
      <c r="L1076" s="201"/>
      <c r="M1076" s="202"/>
      <c r="N1076" s="203"/>
      <c r="O1076" s="203"/>
      <c r="P1076" s="203"/>
      <c r="Q1076" s="203"/>
      <c r="R1076" s="203"/>
      <c r="S1076" s="203"/>
      <c r="T1076" s="204"/>
      <c r="AT1076" s="205" t="s">
        <v>161</v>
      </c>
      <c r="AU1076" s="205" t="s">
        <v>80</v>
      </c>
      <c r="AV1076" s="11" t="s">
        <v>80</v>
      </c>
      <c r="AW1076" s="11" t="s">
        <v>34</v>
      </c>
      <c r="AX1076" s="11" t="s">
        <v>71</v>
      </c>
      <c r="AY1076" s="205" t="s">
        <v>153</v>
      </c>
    </row>
    <row r="1077" spans="2:51" s="13" customFormat="1" ht="13.5">
      <c r="B1077" s="218"/>
      <c r="C1077" s="219"/>
      <c r="D1077" s="196" t="s">
        <v>161</v>
      </c>
      <c r="E1077" s="220" t="s">
        <v>19</v>
      </c>
      <c r="F1077" s="221" t="s">
        <v>236</v>
      </c>
      <c r="G1077" s="219"/>
      <c r="H1077" s="222" t="s">
        <v>19</v>
      </c>
      <c r="I1077" s="223"/>
      <c r="J1077" s="219"/>
      <c r="K1077" s="219"/>
      <c r="L1077" s="224"/>
      <c r="M1077" s="225"/>
      <c r="N1077" s="226"/>
      <c r="O1077" s="226"/>
      <c r="P1077" s="226"/>
      <c r="Q1077" s="226"/>
      <c r="R1077" s="226"/>
      <c r="S1077" s="226"/>
      <c r="T1077" s="227"/>
      <c r="AT1077" s="228" t="s">
        <v>161</v>
      </c>
      <c r="AU1077" s="228" t="s">
        <v>80</v>
      </c>
      <c r="AV1077" s="13" t="s">
        <v>78</v>
      </c>
      <c r="AW1077" s="13" t="s">
        <v>34</v>
      </c>
      <c r="AX1077" s="13" t="s">
        <v>71</v>
      </c>
      <c r="AY1077" s="228" t="s">
        <v>153</v>
      </c>
    </row>
    <row r="1078" spans="2:51" s="11" customFormat="1" ht="13.5">
      <c r="B1078" s="194"/>
      <c r="C1078" s="195"/>
      <c r="D1078" s="196" t="s">
        <v>161</v>
      </c>
      <c r="E1078" s="197" t="s">
        <v>19</v>
      </c>
      <c r="F1078" s="198" t="s">
        <v>1460</v>
      </c>
      <c r="G1078" s="195"/>
      <c r="H1078" s="199">
        <v>70.4</v>
      </c>
      <c r="I1078" s="200"/>
      <c r="J1078" s="195"/>
      <c r="K1078" s="195"/>
      <c r="L1078" s="201"/>
      <c r="M1078" s="202"/>
      <c r="N1078" s="203"/>
      <c r="O1078" s="203"/>
      <c r="P1078" s="203"/>
      <c r="Q1078" s="203"/>
      <c r="R1078" s="203"/>
      <c r="S1078" s="203"/>
      <c r="T1078" s="204"/>
      <c r="AT1078" s="205" t="s">
        <v>161</v>
      </c>
      <c r="AU1078" s="205" t="s">
        <v>80</v>
      </c>
      <c r="AV1078" s="11" t="s">
        <v>80</v>
      </c>
      <c r="AW1078" s="11" t="s">
        <v>34</v>
      </c>
      <c r="AX1078" s="11" t="s">
        <v>71</v>
      </c>
      <c r="AY1078" s="205" t="s">
        <v>153</v>
      </c>
    </row>
    <row r="1079" spans="2:51" s="13" customFormat="1" ht="13.5">
      <c r="B1079" s="218"/>
      <c r="C1079" s="219"/>
      <c r="D1079" s="196" t="s">
        <v>161</v>
      </c>
      <c r="E1079" s="220" t="s">
        <v>19</v>
      </c>
      <c r="F1079" s="221" t="s">
        <v>240</v>
      </c>
      <c r="G1079" s="219"/>
      <c r="H1079" s="222" t="s">
        <v>19</v>
      </c>
      <c r="I1079" s="223"/>
      <c r="J1079" s="219"/>
      <c r="K1079" s="219"/>
      <c r="L1079" s="224"/>
      <c r="M1079" s="225"/>
      <c r="N1079" s="226"/>
      <c r="O1079" s="226"/>
      <c r="P1079" s="226"/>
      <c r="Q1079" s="226"/>
      <c r="R1079" s="226"/>
      <c r="S1079" s="226"/>
      <c r="T1079" s="227"/>
      <c r="AT1079" s="228" t="s">
        <v>161</v>
      </c>
      <c r="AU1079" s="228" t="s">
        <v>80</v>
      </c>
      <c r="AV1079" s="13" t="s">
        <v>78</v>
      </c>
      <c r="AW1079" s="13" t="s">
        <v>34</v>
      </c>
      <c r="AX1079" s="13" t="s">
        <v>71</v>
      </c>
      <c r="AY1079" s="228" t="s">
        <v>153</v>
      </c>
    </row>
    <row r="1080" spans="2:51" s="11" customFormat="1" ht="13.5">
      <c r="B1080" s="194"/>
      <c r="C1080" s="195"/>
      <c r="D1080" s="196" t="s">
        <v>161</v>
      </c>
      <c r="E1080" s="197" t="s">
        <v>19</v>
      </c>
      <c r="F1080" s="198" t="s">
        <v>1461</v>
      </c>
      <c r="G1080" s="195"/>
      <c r="H1080" s="199">
        <v>49</v>
      </c>
      <c r="I1080" s="200"/>
      <c r="J1080" s="195"/>
      <c r="K1080" s="195"/>
      <c r="L1080" s="201"/>
      <c r="M1080" s="202"/>
      <c r="N1080" s="203"/>
      <c r="O1080" s="203"/>
      <c r="P1080" s="203"/>
      <c r="Q1080" s="203"/>
      <c r="R1080" s="203"/>
      <c r="S1080" s="203"/>
      <c r="T1080" s="204"/>
      <c r="AT1080" s="205" t="s">
        <v>161</v>
      </c>
      <c r="AU1080" s="205" t="s">
        <v>80</v>
      </c>
      <c r="AV1080" s="11" t="s">
        <v>80</v>
      </c>
      <c r="AW1080" s="11" t="s">
        <v>34</v>
      </c>
      <c r="AX1080" s="11" t="s">
        <v>71</v>
      </c>
      <c r="AY1080" s="205" t="s">
        <v>153</v>
      </c>
    </row>
    <row r="1081" spans="2:51" s="13" customFormat="1" ht="13.5">
      <c r="B1081" s="218"/>
      <c r="C1081" s="219"/>
      <c r="D1081" s="196" t="s">
        <v>161</v>
      </c>
      <c r="E1081" s="220" t="s">
        <v>19</v>
      </c>
      <c r="F1081" s="221" t="s">
        <v>1462</v>
      </c>
      <c r="G1081" s="219"/>
      <c r="H1081" s="222" t="s">
        <v>19</v>
      </c>
      <c r="I1081" s="223"/>
      <c r="J1081" s="219"/>
      <c r="K1081" s="219"/>
      <c r="L1081" s="224"/>
      <c r="M1081" s="225"/>
      <c r="N1081" s="226"/>
      <c r="O1081" s="226"/>
      <c r="P1081" s="226"/>
      <c r="Q1081" s="226"/>
      <c r="R1081" s="226"/>
      <c r="S1081" s="226"/>
      <c r="T1081" s="227"/>
      <c r="AT1081" s="228" t="s">
        <v>161</v>
      </c>
      <c r="AU1081" s="228" t="s">
        <v>80</v>
      </c>
      <c r="AV1081" s="13" t="s">
        <v>78</v>
      </c>
      <c r="AW1081" s="13" t="s">
        <v>34</v>
      </c>
      <c r="AX1081" s="13" t="s">
        <v>71</v>
      </c>
      <c r="AY1081" s="228" t="s">
        <v>153</v>
      </c>
    </row>
    <row r="1082" spans="2:51" s="11" customFormat="1" ht="13.5">
      <c r="B1082" s="194"/>
      <c r="C1082" s="195"/>
      <c r="D1082" s="196" t="s">
        <v>161</v>
      </c>
      <c r="E1082" s="197" t="s">
        <v>19</v>
      </c>
      <c r="F1082" s="198" t="s">
        <v>1463</v>
      </c>
      <c r="G1082" s="195"/>
      <c r="H1082" s="199">
        <v>28.7</v>
      </c>
      <c r="I1082" s="200"/>
      <c r="J1082" s="195"/>
      <c r="K1082" s="195"/>
      <c r="L1082" s="201"/>
      <c r="M1082" s="202"/>
      <c r="N1082" s="203"/>
      <c r="O1082" s="203"/>
      <c r="P1082" s="203"/>
      <c r="Q1082" s="203"/>
      <c r="R1082" s="203"/>
      <c r="S1082" s="203"/>
      <c r="T1082" s="204"/>
      <c r="AT1082" s="205" t="s">
        <v>161</v>
      </c>
      <c r="AU1082" s="205" t="s">
        <v>80</v>
      </c>
      <c r="AV1082" s="11" t="s">
        <v>80</v>
      </c>
      <c r="AW1082" s="11" t="s">
        <v>34</v>
      </c>
      <c r="AX1082" s="11" t="s">
        <v>71</v>
      </c>
      <c r="AY1082" s="205" t="s">
        <v>153</v>
      </c>
    </row>
    <row r="1083" spans="2:51" s="12" customFormat="1" ht="13.5">
      <c r="B1083" s="206"/>
      <c r="C1083" s="207"/>
      <c r="D1083" s="208" t="s">
        <v>161</v>
      </c>
      <c r="E1083" s="209" t="s">
        <v>19</v>
      </c>
      <c r="F1083" s="210" t="s">
        <v>163</v>
      </c>
      <c r="G1083" s="207"/>
      <c r="H1083" s="211">
        <v>217.2</v>
      </c>
      <c r="I1083" s="212"/>
      <c r="J1083" s="207"/>
      <c r="K1083" s="207"/>
      <c r="L1083" s="213"/>
      <c r="M1083" s="214"/>
      <c r="N1083" s="215"/>
      <c r="O1083" s="215"/>
      <c r="P1083" s="215"/>
      <c r="Q1083" s="215"/>
      <c r="R1083" s="215"/>
      <c r="S1083" s="215"/>
      <c r="T1083" s="216"/>
      <c r="AT1083" s="217" t="s">
        <v>161</v>
      </c>
      <c r="AU1083" s="217" t="s">
        <v>80</v>
      </c>
      <c r="AV1083" s="12" t="s">
        <v>160</v>
      </c>
      <c r="AW1083" s="12" t="s">
        <v>34</v>
      </c>
      <c r="AX1083" s="12" t="s">
        <v>78</v>
      </c>
      <c r="AY1083" s="217" t="s">
        <v>153</v>
      </c>
    </row>
    <row r="1084" spans="2:65" s="1" customFormat="1" ht="44.25" customHeight="1">
      <c r="B1084" s="34"/>
      <c r="C1084" s="229" t="s">
        <v>1464</v>
      </c>
      <c r="D1084" s="229" t="s">
        <v>184</v>
      </c>
      <c r="E1084" s="230" t="s">
        <v>1465</v>
      </c>
      <c r="F1084" s="231" t="s">
        <v>1466</v>
      </c>
      <c r="G1084" s="232" t="s">
        <v>224</v>
      </c>
      <c r="H1084" s="233">
        <v>223.716</v>
      </c>
      <c r="I1084" s="234"/>
      <c r="J1084" s="235">
        <f>ROUND(I1084*H1084,2)</f>
        <v>0</v>
      </c>
      <c r="K1084" s="231" t="s">
        <v>159</v>
      </c>
      <c r="L1084" s="236"/>
      <c r="M1084" s="237" t="s">
        <v>19</v>
      </c>
      <c r="N1084" s="238" t="s">
        <v>42</v>
      </c>
      <c r="O1084" s="35"/>
      <c r="P1084" s="191">
        <f>O1084*H1084</f>
        <v>0</v>
      </c>
      <c r="Q1084" s="191">
        <v>0.00315</v>
      </c>
      <c r="R1084" s="191">
        <f>Q1084*H1084</f>
        <v>0.7047054</v>
      </c>
      <c r="S1084" s="191">
        <v>0</v>
      </c>
      <c r="T1084" s="192">
        <f>S1084*H1084</f>
        <v>0</v>
      </c>
      <c r="AR1084" s="17" t="s">
        <v>295</v>
      </c>
      <c r="AT1084" s="17" t="s">
        <v>184</v>
      </c>
      <c r="AU1084" s="17" t="s">
        <v>80</v>
      </c>
      <c r="AY1084" s="17" t="s">
        <v>153</v>
      </c>
      <c r="BE1084" s="193">
        <f>IF(N1084="základní",J1084,0)</f>
        <v>0</v>
      </c>
      <c r="BF1084" s="193">
        <f>IF(N1084="snížená",J1084,0)</f>
        <v>0</v>
      </c>
      <c r="BG1084" s="193">
        <f>IF(N1084="zákl. přenesená",J1084,0)</f>
        <v>0</v>
      </c>
      <c r="BH1084" s="193">
        <f>IF(N1084="sníž. přenesená",J1084,0)</f>
        <v>0</v>
      </c>
      <c r="BI1084" s="193">
        <f>IF(N1084="nulová",J1084,0)</f>
        <v>0</v>
      </c>
      <c r="BJ1084" s="17" t="s">
        <v>78</v>
      </c>
      <c r="BK1084" s="193">
        <f>ROUND(I1084*H1084,2)</f>
        <v>0</v>
      </c>
      <c r="BL1084" s="17" t="s">
        <v>230</v>
      </c>
      <c r="BM1084" s="17" t="s">
        <v>1467</v>
      </c>
    </row>
    <row r="1085" spans="2:47" s="1" customFormat="1" ht="27">
      <c r="B1085" s="34"/>
      <c r="C1085" s="56"/>
      <c r="D1085" s="196" t="s">
        <v>881</v>
      </c>
      <c r="E1085" s="56"/>
      <c r="F1085" s="247" t="s">
        <v>1468</v>
      </c>
      <c r="G1085" s="56"/>
      <c r="H1085" s="56"/>
      <c r="I1085" s="152"/>
      <c r="J1085" s="56"/>
      <c r="K1085" s="56"/>
      <c r="L1085" s="54"/>
      <c r="M1085" s="71"/>
      <c r="N1085" s="35"/>
      <c r="O1085" s="35"/>
      <c r="P1085" s="35"/>
      <c r="Q1085" s="35"/>
      <c r="R1085" s="35"/>
      <c r="S1085" s="35"/>
      <c r="T1085" s="72"/>
      <c r="AT1085" s="17" t="s">
        <v>881</v>
      </c>
      <c r="AU1085" s="17" t="s">
        <v>80</v>
      </c>
    </row>
    <row r="1086" spans="2:51" s="11" customFormat="1" ht="13.5">
      <c r="B1086" s="194"/>
      <c r="C1086" s="195"/>
      <c r="D1086" s="208" t="s">
        <v>161</v>
      </c>
      <c r="E1086" s="195"/>
      <c r="F1086" s="243" t="s">
        <v>1469</v>
      </c>
      <c r="G1086" s="195"/>
      <c r="H1086" s="244">
        <v>223.716</v>
      </c>
      <c r="I1086" s="200"/>
      <c r="J1086" s="195"/>
      <c r="K1086" s="195"/>
      <c r="L1086" s="201"/>
      <c r="M1086" s="202"/>
      <c r="N1086" s="203"/>
      <c r="O1086" s="203"/>
      <c r="P1086" s="203"/>
      <c r="Q1086" s="203"/>
      <c r="R1086" s="203"/>
      <c r="S1086" s="203"/>
      <c r="T1086" s="204"/>
      <c r="AT1086" s="205" t="s">
        <v>161</v>
      </c>
      <c r="AU1086" s="205" t="s">
        <v>80</v>
      </c>
      <c r="AV1086" s="11" t="s">
        <v>80</v>
      </c>
      <c r="AW1086" s="11" t="s">
        <v>4</v>
      </c>
      <c r="AX1086" s="11" t="s">
        <v>78</v>
      </c>
      <c r="AY1086" s="205" t="s">
        <v>153</v>
      </c>
    </row>
    <row r="1087" spans="2:65" s="1" customFormat="1" ht="22.5" customHeight="1">
      <c r="B1087" s="34"/>
      <c r="C1087" s="182" t="s">
        <v>1470</v>
      </c>
      <c r="D1087" s="182" t="s">
        <v>155</v>
      </c>
      <c r="E1087" s="183" t="s">
        <v>1471</v>
      </c>
      <c r="F1087" s="184" t="s">
        <v>1472</v>
      </c>
      <c r="G1087" s="185" t="s">
        <v>224</v>
      </c>
      <c r="H1087" s="186">
        <v>2.8</v>
      </c>
      <c r="I1087" s="187"/>
      <c r="J1087" s="188">
        <f>ROUND(I1087*H1087,2)</f>
        <v>0</v>
      </c>
      <c r="K1087" s="184" t="s">
        <v>187</v>
      </c>
      <c r="L1087" s="54"/>
      <c r="M1087" s="189" t="s">
        <v>19</v>
      </c>
      <c r="N1087" s="190" t="s">
        <v>42</v>
      </c>
      <c r="O1087" s="35"/>
      <c r="P1087" s="191">
        <f>O1087*H1087</f>
        <v>0</v>
      </c>
      <c r="Q1087" s="191">
        <v>1.5E-06</v>
      </c>
      <c r="R1087" s="191">
        <f>Q1087*H1087</f>
        <v>4.2E-06</v>
      </c>
      <c r="S1087" s="191">
        <v>0</v>
      </c>
      <c r="T1087" s="192">
        <f>S1087*H1087</f>
        <v>0</v>
      </c>
      <c r="AR1087" s="17" t="s">
        <v>230</v>
      </c>
      <c r="AT1087" s="17" t="s">
        <v>155</v>
      </c>
      <c r="AU1087" s="17" t="s">
        <v>80</v>
      </c>
      <c r="AY1087" s="17" t="s">
        <v>153</v>
      </c>
      <c r="BE1087" s="193">
        <f>IF(N1087="základní",J1087,0)</f>
        <v>0</v>
      </c>
      <c r="BF1087" s="193">
        <f>IF(N1087="snížená",J1087,0)</f>
        <v>0</v>
      </c>
      <c r="BG1087" s="193">
        <f>IF(N1087="zákl. přenesená",J1087,0)</f>
        <v>0</v>
      </c>
      <c r="BH1087" s="193">
        <f>IF(N1087="sníž. přenesená",J1087,0)</f>
        <v>0</v>
      </c>
      <c r="BI1087" s="193">
        <f>IF(N1087="nulová",J1087,0)</f>
        <v>0</v>
      </c>
      <c r="BJ1087" s="17" t="s">
        <v>78</v>
      </c>
      <c r="BK1087" s="193">
        <f>ROUND(I1087*H1087,2)</f>
        <v>0</v>
      </c>
      <c r="BL1087" s="17" t="s">
        <v>230</v>
      </c>
      <c r="BM1087" s="17" t="s">
        <v>1447</v>
      </c>
    </row>
    <row r="1088" spans="2:65" s="1" customFormat="1" ht="22.5" customHeight="1">
      <c r="B1088" s="34"/>
      <c r="C1088" s="229" t="s">
        <v>1473</v>
      </c>
      <c r="D1088" s="229" t="s">
        <v>184</v>
      </c>
      <c r="E1088" s="230" t="s">
        <v>1474</v>
      </c>
      <c r="F1088" s="231" t="s">
        <v>1475</v>
      </c>
      <c r="G1088" s="232" t="s">
        <v>224</v>
      </c>
      <c r="H1088" s="233">
        <v>2.884</v>
      </c>
      <c r="I1088" s="234"/>
      <c r="J1088" s="235">
        <f>ROUND(I1088*H1088,2)</f>
        <v>0</v>
      </c>
      <c r="K1088" s="231" t="s">
        <v>159</v>
      </c>
      <c r="L1088" s="236"/>
      <c r="M1088" s="237" t="s">
        <v>19</v>
      </c>
      <c r="N1088" s="238" t="s">
        <v>42</v>
      </c>
      <c r="O1088" s="35"/>
      <c r="P1088" s="191">
        <f>O1088*H1088</f>
        <v>0</v>
      </c>
      <c r="Q1088" s="191">
        <v>0.00209</v>
      </c>
      <c r="R1088" s="191">
        <f>Q1088*H1088</f>
        <v>0.0060275599999999995</v>
      </c>
      <c r="S1088" s="191">
        <v>0</v>
      </c>
      <c r="T1088" s="192">
        <f>S1088*H1088</f>
        <v>0</v>
      </c>
      <c r="AR1088" s="17" t="s">
        <v>295</v>
      </c>
      <c r="AT1088" s="17" t="s">
        <v>184</v>
      </c>
      <c r="AU1088" s="17" t="s">
        <v>80</v>
      </c>
      <c r="AY1088" s="17" t="s">
        <v>153</v>
      </c>
      <c r="BE1088" s="193">
        <f>IF(N1088="základní",J1088,0)</f>
        <v>0</v>
      </c>
      <c r="BF1088" s="193">
        <f>IF(N1088="snížená",J1088,0)</f>
        <v>0</v>
      </c>
      <c r="BG1088" s="193">
        <f>IF(N1088="zákl. přenesená",J1088,0)</f>
        <v>0</v>
      </c>
      <c r="BH1088" s="193">
        <f>IF(N1088="sníž. přenesená",J1088,0)</f>
        <v>0</v>
      </c>
      <c r="BI1088" s="193">
        <f>IF(N1088="nulová",J1088,0)</f>
        <v>0</v>
      </c>
      <c r="BJ1088" s="17" t="s">
        <v>78</v>
      </c>
      <c r="BK1088" s="193">
        <f>ROUND(I1088*H1088,2)</f>
        <v>0</v>
      </c>
      <c r="BL1088" s="17" t="s">
        <v>230</v>
      </c>
      <c r="BM1088" s="17" t="s">
        <v>1451</v>
      </c>
    </row>
    <row r="1089" spans="2:65" s="1" customFormat="1" ht="22.5" customHeight="1">
      <c r="B1089" s="34"/>
      <c r="C1089" s="182" t="s">
        <v>1476</v>
      </c>
      <c r="D1089" s="182" t="s">
        <v>155</v>
      </c>
      <c r="E1089" s="183" t="s">
        <v>1477</v>
      </c>
      <c r="F1089" s="184" t="s">
        <v>1478</v>
      </c>
      <c r="G1089" s="185" t="s">
        <v>861</v>
      </c>
      <c r="H1089" s="245"/>
      <c r="I1089" s="187"/>
      <c r="J1089" s="188">
        <f>ROUND(I1089*H1089,2)</f>
        <v>0</v>
      </c>
      <c r="K1089" s="184" t="s">
        <v>159</v>
      </c>
      <c r="L1089" s="54"/>
      <c r="M1089" s="189" t="s">
        <v>19</v>
      </c>
      <c r="N1089" s="190" t="s">
        <v>42</v>
      </c>
      <c r="O1089" s="35"/>
      <c r="P1089" s="191">
        <f>O1089*H1089</f>
        <v>0</v>
      </c>
      <c r="Q1089" s="191">
        <v>0</v>
      </c>
      <c r="R1089" s="191">
        <f>Q1089*H1089</f>
        <v>0</v>
      </c>
      <c r="S1089" s="191">
        <v>0</v>
      </c>
      <c r="T1089" s="192">
        <f>S1089*H1089</f>
        <v>0</v>
      </c>
      <c r="AR1089" s="17" t="s">
        <v>230</v>
      </c>
      <c r="AT1089" s="17" t="s">
        <v>155</v>
      </c>
      <c r="AU1089" s="17" t="s">
        <v>80</v>
      </c>
      <c r="AY1089" s="17" t="s">
        <v>153</v>
      </c>
      <c r="BE1089" s="193">
        <f>IF(N1089="základní",J1089,0)</f>
        <v>0</v>
      </c>
      <c r="BF1089" s="193">
        <f>IF(N1089="snížená",J1089,0)</f>
        <v>0</v>
      </c>
      <c r="BG1089" s="193">
        <f>IF(N1089="zákl. přenesená",J1089,0)</f>
        <v>0</v>
      </c>
      <c r="BH1089" s="193">
        <f>IF(N1089="sníž. přenesená",J1089,0)</f>
        <v>0</v>
      </c>
      <c r="BI1089" s="193">
        <f>IF(N1089="nulová",J1089,0)</f>
        <v>0</v>
      </c>
      <c r="BJ1089" s="17" t="s">
        <v>78</v>
      </c>
      <c r="BK1089" s="193">
        <f>ROUND(I1089*H1089,2)</f>
        <v>0</v>
      </c>
      <c r="BL1089" s="17" t="s">
        <v>230</v>
      </c>
      <c r="BM1089" s="17" t="s">
        <v>1452</v>
      </c>
    </row>
    <row r="1090" spans="2:63" s="10" customFormat="1" ht="29.85" customHeight="1">
      <c r="B1090" s="165"/>
      <c r="C1090" s="166"/>
      <c r="D1090" s="179" t="s">
        <v>70</v>
      </c>
      <c r="E1090" s="180" t="s">
        <v>1479</v>
      </c>
      <c r="F1090" s="180" t="s">
        <v>1480</v>
      </c>
      <c r="G1090" s="166"/>
      <c r="H1090" s="166"/>
      <c r="I1090" s="169"/>
      <c r="J1090" s="181">
        <f>BK1090</f>
        <v>0</v>
      </c>
      <c r="K1090" s="166"/>
      <c r="L1090" s="171"/>
      <c r="M1090" s="172"/>
      <c r="N1090" s="173"/>
      <c r="O1090" s="173"/>
      <c r="P1090" s="174">
        <f>SUM(P1091:P1105)</f>
        <v>0</v>
      </c>
      <c r="Q1090" s="173"/>
      <c r="R1090" s="174">
        <f>SUM(R1091:R1105)</f>
        <v>1.6579045</v>
      </c>
      <c r="S1090" s="173"/>
      <c r="T1090" s="175">
        <f>SUM(T1091:T1105)</f>
        <v>0</v>
      </c>
      <c r="AR1090" s="176" t="s">
        <v>80</v>
      </c>
      <c r="AT1090" s="177" t="s">
        <v>70</v>
      </c>
      <c r="AU1090" s="177" t="s">
        <v>78</v>
      </c>
      <c r="AY1090" s="176" t="s">
        <v>153</v>
      </c>
      <c r="BK1090" s="178">
        <f>SUM(BK1091:BK1105)</f>
        <v>0</v>
      </c>
    </row>
    <row r="1091" spans="2:65" s="1" customFormat="1" ht="22.5" customHeight="1">
      <c r="B1091" s="34"/>
      <c r="C1091" s="182" t="s">
        <v>1481</v>
      </c>
      <c r="D1091" s="182" t="s">
        <v>155</v>
      </c>
      <c r="E1091" s="183" t="s">
        <v>1482</v>
      </c>
      <c r="F1091" s="184" t="s">
        <v>1483</v>
      </c>
      <c r="G1091" s="185" t="s">
        <v>224</v>
      </c>
      <c r="H1091" s="186">
        <v>213.445</v>
      </c>
      <c r="I1091" s="187"/>
      <c r="J1091" s="188">
        <f>ROUND(I1091*H1091,2)</f>
        <v>0</v>
      </c>
      <c r="K1091" s="184" t="s">
        <v>159</v>
      </c>
      <c r="L1091" s="54"/>
      <c r="M1091" s="189" t="s">
        <v>19</v>
      </c>
      <c r="N1091" s="190" t="s">
        <v>42</v>
      </c>
      <c r="O1091" s="35"/>
      <c r="P1091" s="191">
        <f>O1091*H1091</f>
        <v>0</v>
      </c>
      <c r="Q1091" s="191">
        <v>0.0075</v>
      </c>
      <c r="R1091" s="191">
        <f>Q1091*H1091</f>
        <v>1.6008375</v>
      </c>
      <c r="S1091" s="191">
        <v>0</v>
      </c>
      <c r="T1091" s="192">
        <f>S1091*H1091</f>
        <v>0</v>
      </c>
      <c r="AR1091" s="17" t="s">
        <v>230</v>
      </c>
      <c r="AT1091" s="17" t="s">
        <v>155</v>
      </c>
      <c r="AU1091" s="17" t="s">
        <v>80</v>
      </c>
      <c r="AY1091" s="17" t="s">
        <v>153</v>
      </c>
      <c r="BE1091" s="193">
        <f>IF(N1091="základní",J1091,0)</f>
        <v>0</v>
      </c>
      <c r="BF1091" s="193">
        <f>IF(N1091="snížená",J1091,0)</f>
        <v>0</v>
      </c>
      <c r="BG1091" s="193">
        <f>IF(N1091="zákl. přenesená",J1091,0)</f>
        <v>0</v>
      </c>
      <c r="BH1091" s="193">
        <f>IF(N1091="sníž. přenesená",J1091,0)</f>
        <v>0</v>
      </c>
      <c r="BI1091" s="193">
        <f>IF(N1091="nulová",J1091,0)</f>
        <v>0</v>
      </c>
      <c r="BJ1091" s="17" t="s">
        <v>78</v>
      </c>
      <c r="BK1091" s="193">
        <f>ROUND(I1091*H1091,2)</f>
        <v>0</v>
      </c>
      <c r="BL1091" s="17" t="s">
        <v>230</v>
      </c>
      <c r="BM1091" s="17" t="s">
        <v>1456</v>
      </c>
    </row>
    <row r="1092" spans="2:51" s="13" customFormat="1" ht="13.5">
      <c r="B1092" s="218"/>
      <c r="C1092" s="219"/>
      <c r="D1092" s="196" t="s">
        <v>161</v>
      </c>
      <c r="E1092" s="220" t="s">
        <v>19</v>
      </c>
      <c r="F1092" s="221" t="s">
        <v>166</v>
      </c>
      <c r="G1092" s="219"/>
      <c r="H1092" s="222" t="s">
        <v>19</v>
      </c>
      <c r="I1092" s="223"/>
      <c r="J1092" s="219"/>
      <c r="K1092" s="219"/>
      <c r="L1092" s="224"/>
      <c r="M1092" s="225"/>
      <c r="N1092" s="226"/>
      <c r="O1092" s="226"/>
      <c r="P1092" s="226"/>
      <c r="Q1092" s="226"/>
      <c r="R1092" s="226"/>
      <c r="S1092" s="226"/>
      <c r="T1092" s="227"/>
      <c r="AT1092" s="228" t="s">
        <v>161</v>
      </c>
      <c r="AU1092" s="228" t="s">
        <v>80</v>
      </c>
      <c r="AV1092" s="13" t="s">
        <v>78</v>
      </c>
      <c r="AW1092" s="13" t="s">
        <v>34</v>
      </c>
      <c r="AX1092" s="13" t="s">
        <v>71</v>
      </c>
      <c r="AY1092" s="228" t="s">
        <v>153</v>
      </c>
    </row>
    <row r="1093" spans="2:51" s="11" customFormat="1" ht="13.5">
      <c r="B1093" s="194"/>
      <c r="C1093" s="195"/>
      <c r="D1093" s="196" t="s">
        <v>161</v>
      </c>
      <c r="E1093" s="197" t="s">
        <v>19</v>
      </c>
      <c r="F1093" s="198" t="s">
        <v>1484</v>
      </c>
      <c r="G1093" s="195"/>
      <c r="H1093" s="199">
        <v>38.3</v>
      </c>
      <c r="I1093" s="200"/>
      <c r="J1093" s="195"/>
      <c r="K1093" s="195"/>
      <c r="L1093" s="201"/>
      <c r="M1093" s="202"/>
      <c r="N1093" s="203"/>
      <c r="O1093" s="203"/>
      <c r="P1093" s="203"/>
      <c r="Q1093" s="203"/>
      <c r="R1093" s="203"/>
      <c r="S1093" s="203"/>
      <c r="T1093" s="204"/>
      <c r="AT1093" s="205" t="s">
        <v>161</v>
      </c>
      <c r="AU1093" s="205" t="s">
        <v>80</v>
      </c>
      <c r="AV1093" s="11" t="s">
        <v>80</v>
      </c>
      <c r="AW1093" s="11" t="s">
        <v>34</v>
      </c>
      <c r="AX1093" s="11" t="s">
        <v>71</v>
      </c>
      <c r="AY1093" s="205" t="s">
        <v>153</v>
      </c>
    </row>
    <row r="1094" spans="2:51" s="13" customFormat="1" ht="13.5">
      <c r="B1094" s="218"/>
      <c r="C1094" s="219"/>
      <c r="D1094" s="196" t="s">
        <v>161</v>
      </c>
      <c r="E1094" s="220" t="s">
        <v>19</v>
      </c>
      <c r="F1094" s="221" t="s">
        <v>220</v>
      </c>
      <c r="G1094" s="219"/>
      <c r="H1094" s="222" t="s">
        <v>19</v>
      </c>
      <c r="I1094" s="223"/>
      <c r="J1094" s="219"/>
      <c r="K1094" s="219"/>
      <c r="L1094" s="224"/>
      <c r="M1094" s="225"/>
      <c r="N1094" s="226"/>
      <c r="O1094" s="226"/>
      <c r="P1094" s="226"/>
      <c r="Q1094" s="226"/>
      <c r="R1094" s="226"/>
      <c r="S1094" s="226"/>
      <c r="T1094" s="227"/>
      <c r="AT1094" s="228" t="s">
        <v>161</v>
      </c>
      <c r="AU1094" s="228" t="s">
        <v>80</v>
      </c>
      <c r="AV1094" s="13" t="s">
        <v>78</v>
      </c>
      <c r="AW1094" s="13" t="s">
        <v>34</v>
      </c>
      <c r="AX1094" s="13" t="s">
        <v>71</v>
      </c>
      <c r="AY1094" s="228" t="s">
        <v>153</v>
      </c>
    </row>
    <row r="1095" spans="2:51" s="11" customFormat="1" ht="13.5">
      <c r="B1095" s="194"/>
      <c r="C1095" s="195"/>
      <c r="D1095" s="196" t="s">
        <v>161</v>
      </c>
      <c r="E1095" s="197" t="s">
        <v>19</v>
      </c>
      <c r="F1095" s="198" t="s">
        <v>638</v>
      </c>
      <c r="G1095" s="195"/>
      <c r="H1095" s="199">
        <v>9.9</v>
      </c>
      <c r="I1095" s="200"/>
      <c r="J1095" s="195"/>
      <c r="K1095" s="195"/>
      <c r="L1095" s="201"/>
      <c r="M1095" s="202"/>
      <c r="N1095" s="203"/>
      <c r="O1095" s="203"/>
      <c r="P1095" s="203"/>
      <c r="Q1095" s="203"/>
      <c r="R1095" s="203"/>
      <c r="S1095" s="203"/>
      <c r="T1095" s="204"/>
      <c r="AT1095" s="205" t="s">
        <v>161</v>
      </c>
      <c r="AU1095" s="205" t="s">
        <v>80</v>
      </c>
      <c r="AV1095" s="11" t="s">
        <v>80</v>
      </c>
      <c r="AW1095" s="11" t="s">
        <v>34</v>
      </c>
      <c r="AX1095" s="11" t="s">
        <v>71</v>
      </c>
      <c r="AY1095" s="205" t="s">
        <v>153</v>
      </c>
    </row>
    <row r="1096" spans="2:51" s="13" customFormat="1" ht="13.5">
      <c r="B1096" s="218"/>
      <c r="C1096" s="219"/>
      <c r="D1096" s="196" t="s">
        <v>161</v>
      </c>
      <c r="E1096" s="220" t="s">
        <v>19</v>
      </c>
      <c r="F1096" s="221" t="s">
        <v>236</v>
      </c>
      <c r="G1096" s="219"/>
      <c r="H1096" s="222" t="s">
        <v>19</v>
      </c>
      <c r="I1096" s="223"/>
      <c r="J1096" s="219"/>
      <c r="K1096" s="219"/>
      <c r="L1096" s="224"/>
      <c r="M1096" s="225"/>
      <c r="N1096" s="226"/>
      <c r="O1096" s="226"/>
      <c r="P1096" s="226"/>
      <c r="Q1096" s="226"/>
      <c r="R1096" s="226"/>
      <c r="S1096" s="226"/>
      <c r="T1096" s="227"/>
      <c r="AT1096" s="228" t="s">
        <v>161</v>
      </c>
      <c r="AU1096" s="228" t="s">
        <v>80</v>
      </c>
      <c r="AV1096" s="13" t="s">
        <v>78</v>
      </c>
      <c r="AW1096" s="13" t="s">
        <v>34</v>
      </c>
      <c r="AX1096" s="13" t="s">
        <v>71</v>
      </c>
      <c r="AY1096" s="228" t="s">
        <v>153</v>
      </c>
    </row>
    <row r="1097" spans="2:51" s="11" customFormat="1" ht="13.5">
      <c r="B1097" s="194"/>
      <c r="C1097" s="195"/>
      <c r="D1097" s="196" t="s">
        <v>161</v>
      </c>
      <c r="E1097" s="197" t="s">
        <v>19</v>
      </c>
      <c r="F1097" s="198" t="s">
        <v>1485</v>
      </c>
      <c r="G1097" s="195"/>
      <c r="H1097" s="199">
        <v>80.6</v>
      </c>
      <c r="I1097" s="200"/>
      <c r="J1097" s="195"/>
      <c r="K1097" s="195"/>
      <c r="L1097" s="201"/>
      <c r="M1097" s="202"/>
      <c r="N1097" s="203"/>
      <c r="O1097" s="203"/>
      <c r="P1097" s="203"/>
      <c r="Q1097" s="203"/>
      <c r="R1097" s="203"/>
      <c r="S1097" s="203"/>
      <c r="T1097" s="204"/>
      <c r="AT1097" s="205" t="s">
        <v>161</v>
      </c>
      <c r="AU1097" s="205" t="s">
        <v>80</v>
      </c>
      <c r="AV1097" s="11" t="s">
        <v>80</v>
      </c>
      <c r="AW1097" s="11" t="s">
        <v>34</v>
      </c>
      <c r="AX1097" s="11" t="s">
        <v>71</v>
      </c>
      <c r="AY1097" s="205" t="s">
        <v>153</v>
      </c>
    </row>
    <row r="1098" spans="2:51" s="13" customFormat="1" ht="13.5">
      <c r="B1098" s="218"/>
      <c r="C1098" s="219"/>
      <c r="D1098" s="196" t="s">
        <v>161</v>
      </c>
      <c r="E1098" s="220" t="s">
        <v>19</v>
      </c>
      <c r="F1098" s="221" t="s">
        <v>240</v>
      </c>
      <c r="G1098" s="219"/>
      <c r="H1098" s="222" t="s">
        <v>19</v>
      </c>
      <c r="I1098" s="223"/>
      <c r="J1098" s="219"/>
      <c r="K1098" s="219"/>
      <c r="L1098" s="224"/>
      <c r="M1098" s="225"/>
      <c r="N1098" s="226"/>
      <c r="O1098" s="226"/>
      <c r="P1098" s="226"/>
      <c r="Q1098" s="226"/>
      <c r="R1098" s="226"/>
      <c r="S1098" s="226"/>
      <c r="T1098" s="227"/>
      <c r="AT1098" s="228" t="s">
        <v>161</v>
      </c>
      <c r="AU1098" s="228" t="s">
        <v>80</v>
      </c>
      <c r="AV1098" s="13" t="s">
        <v>78</v>
      </c>
      <c r="AW1098" s="13" t="s">
        <v>34</v>
      </c>
      <c r="AX1098" s="13" t="s">
        <v>71</v>
      </c>
      <c r="AY1098" s="228" t="s">
        <v>153</v>
      </c>
    </row>
    <row r="1099" spans="2:51" s="11" customFormat="1" ht="13.5">
      <c r="B1099" s="194"/>
      <c r="C1099" s="195"/>
      <c r="D1099" s="196" t="s">
        <v>161</v>
      </c>
      <c r="E1099" s="197" t="s">
        <v>19</v>
      </c>
      <c r="F1099" s="198" t="s">
        <v>869</v>
      </c>
      <c r="G1099" s="195"/>
      <c r="H1099" s="199">
        <v>84.645</v>
      </c>
      <c r="I1099" s="200"/>
      <c r="J1099" s="195"/>
      <c r="K1099" s="195"/>
      <c r="L1099" s="201"/>
      <c r="M1099" s="202"/>
      <c r="N1099" s="203"/>
      <c r="O1099" s="203"/>
      <c r="P1099" s="203"/>
      <c r="Q1099" s="203"/>
      <c r="R1099" s="203"/>
      <c r="S1099" s="203"/>
      <c r="T1099" s="204"/>
      <c r="AT1099" s="205" t="s">
        <v>161</v>
      </c>
      <c r="AU1099" s="205" t="s">
        <v>80</v>
      </c>
      <c r="AV1099" s="11" t="s">
        <v>80</v>
      </c>
      <c r="AW1099" s="11" t="s">
        <v>34</v>
      </c>
      <c r="AX1099" s="11" t="s">
        <v>71</v>
      </c>
      <c r="AY1099" s="205" t="s">
        <v>153</v>
      </c>
    </row>
    <row r="1100" spans="2:51" s="12" customFormat="1" ht="13.5">
      <c r="B1100" s="206"/>
      <c r="C1100" s="207"/>
      <c r="D1100" s="208" t="s">
        <v>161</v>
      </c>
      <c r="E1100" s="209" t="s">
        <v>19</v>
      </c>
      <c r="F1100" s="210" t="s">
        <v>163</v>
      </c>
      <c r="G1100" s="207"/>
      <c r="H1100" s="211">
        <v>213.445</v>
      </c>
      <c r="I1100" s="212"/>
      <c r="J1100" s="207"/>
      <c r="K1100" s="207"/>
      <c r="L1100" s="213"/>
      <c r="M1100" s="214"/>
      <c r="N1100" s="215"/>
      <c r="O1100" s="215"/>
      <c r="P1100" s="215"/>
      <c r="Q1100" s="215"/>
      <c r="R1100" s="215"/>
      <c r="S1100" s="215"/>
      <c r="T1100" s="216"/>
      <c r="AT1100" s="217" t="s">
        <v>161</v>
      </c>
      <c r="AU1100" s="217" t="s">
        <v>80</v>
      </c>
      <c r="AV1100" s="12" t="s">
        <v>160</v>
      </c>
      <c r="AW1100" s="12" t="s">
        <v>34</v>
      </c>
      <c r="AX1100" s="12" t="s">
        <v>78</v>
      </c>
      <c r="AY1100" s="217" t="s">
        <v>153</v>
      </c>
    </row>
    <row r="1101" spans="2:65" s="1" customFormat="1" ht="22.5" customHeight="1">
      <c r="B1101" s="34"/>
      <c r="C1101" s="182" t="s">
        <v>1486</v>
      </c>
      <c r="D1101" s="182" t="s">
        <v>155</v>
      </c>
      <c r="E1101" s="183" t="s">
        <v>1487</v>
      </c>
      <c r="F1101" s="184" t="s">
        <v>1488</v>
      </c>
      <c r="G1101" s="185" t="s">
        <v>224</v>
      </c>
      <c r="H1101" s="186">
        <v>38.3</v>
      </c>
      <c r="I1101" s="187"/>
      <c r="J1101" s="188">
        <f>ROUND(I1101*H1101,2)</f>
        <v>0</v>
      </c>
      <c r="K1101" s="184" t="s">
        <v>159</v>
      </c>
      <c r="L1101" s="54"/>
      <c r="M1101" s="189" t="s">
        <v>19</v>
      </c>
      <c r="N1101" s="190" t="s">
        <v>42</v>
      </c>
      <c r="O1101" s="35"/>
      <c r="P1101" s="191">
        <f>O1101*H1101</f>
        <v>0</v>
      </c>
      <c r="Q1101" s="191">
        <v>0.00149</v>
      </c>
      <c r="R1101" s="191">
        <f>Q1101*H1101</f>
        <v>0.05706699999999999</v>
      </c>
      <c r="S1101" s="191">
        <v>0</v>
      </c>
      <c r="T1101" s="192">
        <f>S1101*H1101</f>
        <v>0</v>
      </c>
      <c r="AR1101" s="17" t="s">
        <v>230</v>
      </c>
      <c r="AT1101" s="17" t="s">
        <v>155</v>
      </c>
      <c r="AU1101" s="17" t="s">
        <v>80</v>
      </c>
      <c r="AY1101" s="17" t="s">
        <v>153</v>
      </c>
      <c r="BE1101" s="193">
        <f>IF(N1101="základní",J1101,0)</f>
        <v>0</v>
      </c>
      <c r="BF1101" s="193">
        <f>IF(N1101="snížená",J1101,0)</f>
        <v>0</v>
      </c>
      <c r="BG1101" s="193">
        <f>IF(N1101="zákl. přenesená",J1101,0)</f>
        <v>0</v>
      </c>
      <c r="BH1101" s="193">
        <f>IF(N1101="sníž. přenesená",J1101,0)</f>
        <v>0</v>
      </c>
      <c r="BI1101" s="193">
        <f>IF(N1101="nulová",J1101,0)</f>
        <v>0</v>
      </c>
      <c r="BJ1101" s="17" t="s">
        <v>78</v>
      </c>
      <c r="BK1101" s="193">
        <f>ROUND(I1101*H1101,2)</f>
        <v>0</v>
      </c>
      <c r="BL1101" s="17" t="s">
        <v>230</v>
      </c>
      <c r="BM1101" s="17" t="s">
        <v>1464</v>
      </c>
    </row>
    <row r="1102" spans="2:51" s="13" customFormat="1" ht="13.5">
      <c r="B1102" s="218"/>
      <c r="C1102" s="219"/>
      <c r="D1102" s="196" t="s">
        <v>161</v>
      </c>
      <c r="E1102" s="220" t="s">
        <v>19</v>
      </c>
      <c r="F1102" s="221" t="s">
        <v>166</v>
      </c>
      <c r="G1102" s="219"/>
      <c r="H1102" s="222" t="s">
        <v>19</v>
      </c>
      <c r="I1102" s="223"/>
      <c r="J1102" s="219"/>
      <c r="K1102" s="219"/>
      <c r="L1102" s="224"/>
      <c r="M1102" s="225"/>
      <c r="N1102" s="226"/>
      <c r="O1102" s="226"/>
      <c r="P1102" s="226"/>
      <c r="Q1102" s="226"/>
      <c r="R1102" s="226"/>
      <c r="S1102" s="226"/>
      <c r="T1102" s="227"/>
      <c r="AT1102" s="228" t="s">
        <v>161</v>
      </c>
      <c r="AU1102" s="228" t="s">
        <v>80</v>
      </c>
      <c r="AV1102" s="13" t="s">
        <v>78</v>
      </c>
      <c r="AW1102" s="13" t="s">
        <v>34</v>
      </c>
      <c r="AX1102" s="13" t="s">
        <v>71</v>
      </c>
      <c r="AY1102" s="228" t="s">
        <v>153</v>
      </c>
    </row>
    <row r="1103" spans="2:51" s="11" customFormat="1" ht="13.5">
      <c r="B1103" s="194"/>
      <c r="C1103" s="195"/>
      <c r="D1103" s="196" t="s">
        <v>161</v>
      </c>
      <c r="E1103" s="197" t="s">
        <v>19</v>
      </c>
      <c r="F1103" s="198" t="s">
        <v>1484</v>
      </c>
      <c r="G1103" s="195"/>
      <c r="H1103" s="199">
        <v>38.3</v>
      </c>
      <c r="I1103" s="200"/>
      <c r="J1103" s="195"/>
      <c r="K1103" s="195"/>
      <c r="L1103" s="201"/>
      <c r="M1103" s="202"/>
      <c r="N1103" s="203"/>
      <c r="O1103" s="203"/>
      <c r="P1103" s="203"/>
      <c r="Q1103" s="203"/>
      <c r="R1103" s="203"/>
      <c r="S1103" s="203"/>
      <c r="T1103" s="204"/>
      <c r="AT1103" s="205" t="s">
        <v>161</v>
      </c>
      <c r="AU1103" s="205" t="s">
        <v>80</v>
      </c>
      <c r="AV1103" s="11" t="s">
        <v>80</v>
      </c>
      <c r="AW1103" s="11" t="s">
        <v>34</v>
      </c>
      <c r="AX1103" s="11" t="s">
        <v>71</v>
      </c>
      <c r="AY1103" s="205" t="s">
        <v>153</v>
      </c>
    </row>
    <row r="1104" spans="2:51" s="12" customFormat="1" ht="13.5">
      <c r="B1104" s="206"/>
      <c r="C1104" s="207"/>
      <c r="D1104" s="208" t="s">
        <v>161</v>
      </c>
      <c r="E1104" s="209" t="s">
        <v>19</v>
      </c>
      <c r="F1104" s="210" t="s">
        <v>163</v>
      </c>
      <c r="G1104" s="207"/>
      <c r="H1104" s="211">
        <v>38.3</v>
      </c>
      <c r="I1104" s="212"/>
      <c r="J1104" s="207"/>
      <c r="K1104" s="207"/>
      <c r="L1104" s="213"/>
      <c r="M1104" s="214"/>
      <c r="N1104" s="215"/>
      <c r="O1104" s="215"/>
      <c r="P1104" s="215"/>
      <c r="Q1104" s="215"/>
      <c r="R1104" s="215"/>
      <c r="S1104" s="215"/>
      <c r="T1104" s="216"/>
      <c r="AT1104" s="217" t="s">
        <v>161</v>
      </c>
      <c r="AU1104" s="217" t="s">
        <v>80</v>
      </c>
      <c r="AV1104" s="12" t="s">
        <v>160</v>
      </c>
      <c r="AW1104" s="12" t="s">
        <v>34</v>
      </c>
      <c r="AX1104" s="12" t="s">
        <v>78</v>
      </c>
      <c r="AY1104" s="217" t="s">
        <v>153</v>
      </c>
    </row>
    <row r="1105" spans="2:65" s="1" customFormat="1" ht="22.5" customHeight="1">
      <c r="B1105" s="34"/>
      <c r="C1105" s="182" t="s">
        <v>1489</v>
      </c>
      <c r="D1105" s="182" t="s">
        <v>155</v>
      </c>
      <c r="E1105" s="183" t="s">
        <v>1490</v>
      </c>
      <c r="F1105" s="184" t="s">
        <v>1491</v>
      </c>
      <c r="G1105" s="185" t="s">
        <v>861</v>
      </c>
      <c r="H1105" s="245"/>
      <c r="I1105" s="187"/>
      <c r="J1105" s="188">
        <f>ROUND(I1105*H1105,2)</f>
        <v>0</v>
      </c>
      <c r="K1105" s="184" t="s">
        <v>159</v>
      </c>
      <c r="L1105" s="54"/>
      <c r="M1105" s="189" t="s">
        <v>19</v>
      </c>
      <c r="N1105" s="190" t="s">
        <v>42</v>
      </c>
      <c r="O1105" s="35"/>
      <c r="P1105" s="191">
        <f>O1105*H1105</f>
        <v>0</v>
      </c>
      <c r="Q1105" s="191">
        <v>0</v>
      </c>
      <c r="R1105" s="191">
        <f>Q1105*H1105</f>
        <v>0</v>
      </c>
      <c r="S1105" s="191">
        <v>0</v>
      </c>
      <c r="T1105" s="192">
        <f>S1105*H1105</f>
        <v>0</v>
      </c>
      <c r="AR1105" s="17" t="s">
        <v>230</v>
      </c>
      <c r="AT1105" s="17" t="s">
        <v>155</v>
      </c>
      <c r="AU1105" s="17" t="s">
        <v>80</v>
      </c>
      <c r="AY1105" s="17" t="s">
        <v>153</v>
      </c>
      <c r="BE1105" s="193">
        <f>IF(N1105="základní",J1105,0)</f>
        <v>0</v>
      </c>
      <c r="BF1105" s="193">
        <f>IF(N1105="snížená",J1105,0)</f>
        <v>0</v>
      </c>
      <c r="BG1105" s="193">
        <f>IF(N1105="zákl. přenesená",J1105,0)</f>
        <v>0</v>
      </c>
      <c r="BH1105" s="193">
        <f>IF(N1105="sníž. přenesená",J1105,0)</f>
        <v>0</v>
      </c>
      <c r="BI1105" s="193">
        <f>IF(N1105="nulová",J1105,0)</f>
        <v>0</v>
      </c>
      <c r="BJ1105" s="17" t="s">
        <v>78</v>
      </c>
      <c r="BK1105" s="193">
        <f>ROUND(I1105*H1105,2)</f>
        <v>0</v>
      </c>
      <c r="BL1105" s="17" t="s">
        <v>230</v>
      </c>
      <c r="BM1105" s="17" t="s">
        <v>1470</v>
      </c>
    </row>
    <row r="1106" spans="2:63" s="10" customFormat="1" ht="29.85" customHeight="1">
      <c r="B1106" s="165"/>
      <c r="C1106" s="166"/>
      <c r="D1106" s="179" t="s">
        <v>70</v>
      </c>
      <c r="E1106" s="180" t="s">
        <v>1492</v>
      </c>
      <c r="F1106" s="180" t="s">
        <v>1493</v>
      </c>
      <c r="G1106" s="166"/>
      <c r="H1106" s="166"/>
      <c r="I1106" s="169"/>
      <c r="J1106" s="181">
        <f>BK1106</f>
        <v>0</v>
      </c>
      <c r="K1106" s="166"/>
      <c r="L1106" s="171"/>
      <c r="M1106" s="172"/>
      <c r="N1106" s="173"/>
      <c r="O1106" s="173"/>
      <c r="P1106" s="174">
        <f>SUM(P1107:P1133)</f>
        <v>0</v>
      </c>
      <c r="Q1106" s="173"/>
      <c r="R1106" s="174">
        <f>SUM(R1107:R1133)</f>
        <v>1.5067699</v>
      </c>
      <c r="S1106" s="173"/>
      <c r="T1106" s="175">
        <f>SUM(T1107:T1133)</f>
        <v>0</v>
      </c>
      <c r="AR1106" s="176" t="s">
        <v>80</v>
      </c>
      <c r="AT1106" s="177" t="s">
        <v>70</v>
      </c>
      <c r="AU1106" s="177" t="s">
        <v>78</v>
      </c>
      <c r="AY1106" s="176" t="s">
        <v>153</v>
      </c>
      <c r="BK1106" s="178">
        <f>SUM(BK1107:BK1133)</f>
        <v>0</v>
      </c>
    </row>
    <row r="1107" spans="2:65" s="1" customFormat="1" ht="22.5" customHeight="1">
      <c r="B1107" s="34"/>
      <c r="C1107" s="182" t="s">
        <v>1494</v>
      </c>
      <c r="D1107" s="182" t="s">
        <v>155</v>
      </c>
      <c r="E1107" s="183" t="s">
        <v>1495</v>
      </c>
      <c r="F1107" s="184" t="s">
        <v>1496</v>
      </c>
      <c r="G1107" s="185" t="s">
        <v>224</v>
      </c>
      <c r="H1107" s="186">
        <v>93.77</v>
      </c>
      <c r="I1107" s="187"/>
      <c r="J1107" s="188">
        <f>ROUND(I1107*H1107,2)</f>
        <v>0</v>
      </c>
      <c r="K1107" s="184" t="s">
        <v>159</v>
      </c>
      <c r="L1107" s="54"/>
      <c r="M1107" s="189" t="s">
        <v>19</v>
      </c>
      <c r="N1107" s="190" t="s">
        <v>42</v>
      </c>
      <c r="O1107" s="35"/>
      <c r="P1107" s="191">
        <f>O1107*H1107</f>
        <v>0</v>
      </c>
      <c r="Q1107" s="191">
        <v>0.0003</v>
      </c>
      <c r="R1107" s="191">
        <f>Q1107*H1107</f>
        <v>0.028130999999999996</v>
      </c>
      <c r="S1107" s="191">
        <v>0</v>
      </c>
      <c r="T1107" s="192">
        <f>S1107*H1107</f>
        <v>0</v>
      </c>
      <c r="AR1107" s="17" t="s">
        <v>230</v>
      </c>
      <c r="AT1107" s="17" t="s">
        <v>155</v>
      </c>
      <c r="AU1107" s="17" t="s">
        <v>80</v>
      </c>
      <c r="AY1107" s="17" t="s">
        <v>153</v>
      </c>
      <c r="BE1107" s="193">
        <f>IF(N1107="základní",J1107,0)</f>
        <v>0</v>
      </c>
      <c r="BF1107" s="193">
        <f>IF(N1107="snížená",J1107,0)</f>
        <v>0</v>
      </c>
      <c r="BG1107" s="193">
        <f>IF(N1107="zákl. přenesená",J1107,0)</f>
        <v>0</v>
      </c>
      <c r="BH1107" s="193">
        <f>IF(N1107="sníž. přenesená",J1107,0)</f>
        <v>0</v>
      </c>
      <c r="BI1107" s="193">
        <f>IF(N1107="nulová",J1107,0)</f>
        <v>0</v>
      </c>
      <c r="BJ1107" s="17" t="s">
        <v>78</v>
      </c>
      <c r="BK1107" s="193">
        <f>ROUND(I1107*H1107,2)</f>
        <v>0</v>
      </c>
      <c r="BL1107" s="17" t="s">
        <v>230</v>
      </c>
      <c r="BM1107" s="17" t="s">
        <v>1497</v>
      </c>
    </row>
    <row r="1108" spans="2:65" s="1" customFormat="1" ht="31.5" customHeight="1">
      <c r="B1108" s="34"/>
      <c r="C1108" s="182" t="s">
        <v>1498</v>
      </c>
      <c r="D1108" s="182" t="s">
        <v>155</v>
      </c>
      <c r="E1108" s="183" t="s">
        <v>1499</v>
      </c>
      <c r="F1108" s="184" t="s">
        <v>1500</v>
      </c>
      <c r="G1108" s="185" t="s">
        <v>224</v>
      </c>
      <c r="H1108" s="186">
        <v>93.77</v>
      </c>
      <c r="I1108" s="187"/>
      <c r="J1108" s="188">
        <f>ROUND(I1108*H1108,2)</f>
        <v>0</v>
      </c>
      <c r="K1108" s="184" t="s">
        <v>159</v>
      </c>
      <c r="L1108" s="54"/>
      <c r="M1108" s="189" t="s">
        <v>19</v>
      </c>
      <c r="N1108" s="190" t="s">
        <v>42</v>
      </c>
      <c r="O1108" s="35"/>
      <c r="P1108" s="191">
        <f>O1108*H1108</f>
        <v>0</v>
      </c>
      <c r="Q1108" s="191">
        <v>0.003</v>
      </c>
      <c r="R1108" s="191">
        <f>Q1108*H1108</f>
        <v>0.28131</v>
      </c>
      <c r="S1108" s="191">
        <v>0</v>
      </c>
      <c r="T1108" s="192">
        <f>S1108*H1108</f>
        <v>0</v>
      </c>
      <c r="AR1108" s="17" t="s">
        <v>230</v>
      </c>
      <c r="AT1108" s="17" t="s">
        <v>155</v>
      </c>
      <c r="AU1108" s="17" t="s">
        <v>80</v>
      </c>
      <c r="AY1108" s="17" t="s">
        <v>153</v>
      </c>
      <c r="BE1108" s="193">
        <f>IF(N1108="základní",J1108,0)</f>
        <v>0</v>
      </c>
      <c r="BF1108" s="193">
        <f>IF(N1108="snížená",J1108,0)</f>
        <v>0</v>
      </c>
      <c r="BG1108" s="193">
        <f>IF(N1108="zákl. přenesená",J1108,0)</f>
        <v>0</v>
      </c>
      <c r="BH1108" s="193">
        <f>IF(N1108="sníž. přenesená",J1108,0)</f>
        <v>0</v>
      </c>
      <c r="BI1108" s="193">
        <f>IF(N1108="nulová",J1108,0)</f>
        <v>0</v>
      </c>
      <c r="BJ1108" s="17" t="s">
        <v>78</v>
      </c>
      <c r="BK1108" s="193">
        <f>ROUND(I1108*H1108,2)</f>
        <v>0</v>
      </c>
      <c r="BL1108" s="17" t="s">
        <v>230</v>
      </c>
      <c r="BM1108" s="17" t="s">
        <v>1476</v>
      </c>
    </row>
    <row r="1109" spans="2:51" s="13" customFormat="1" ht="13.5">
      <c r="B1109" s="218"/>
      <c r="C1109" s="219"/>
      <c r="D1109" s="196" t="s">
        <v>161</v>
      </c>
      <c r="E1109" s="220" t="s">
        <v>19</v>
      </c>
      <c r="F1109" s="221" t="s">
        <v>220</v>
      </c>
      <c r="G1109" s="219"/>
      <c r="H1109" s="222" t="s">
        <v>19</v>
      </c>
      <c r="I1109" s="223"/>
      <c r="J1109" s="219"/>
      <c r="K1109" s="219"/>
      <c r="L1109" s="224"/>
      <c r="M1109" s="225"/>
      <c r="N1109" s="226"/>
      <c r="O1109" s="226"/>
      <c r="P1109" s="226"/>
      <c r="Q1109" s="226"/>
      <c r="R1109" s="226"/>
      <c r="S1109" s="226"/>
      <c r="T1109" s="227"/>
      <c r="AT1109" s="228" t="s">
        <v>161</v>
      </c>
      <c r="AU1109" s="228" t="s">
        <v>80</v>
      </c>
      <c r="AV1109" s="13" t="s">
        <v>78</v>
      </c>
      <c r="AW1109" s="13" t="s">
        <v>34</v>
      </c>
      <c r="AX1109" s="13" t="s">
        <v>71</v>
      </c>
      <c r="AY1109" s="228" t="s">
        <v>153</v>
      </c>
    </row>
    <row r="1110" spans="2:51" s="11" customFormat="1" ht="13.5">
      <c r="B1110" s="194"/>
      <c r="C1110" s="195"/>
      <c r="D1110" s="196" t="s">
        <v>161</v>
      </c>
      <c r="E1110" s="197" t="s">
        <v>19</v>
      </c>
      <c r="F1110" s="198" t="s">
        <v>1501</v>
      </c>
      <c r="G1110" s="195"/>
      <c r="H1110" s="199">
        <v>7.35</v>
      </c>
      <c r="I1110" s="200"/>
      <c r="J1110" s="195"/>
      <c r="K1110" s="195"/>
      <c r="L1110" s="201"/>
      <c r="M1110" s="202"/>
      <c r="N1110" s="203"/>
      <c r="O1110" s="203"/>
      <c r="P1110" s="203"/>
      <c r="Q1110" s="203"/>
      <c r="R1110" s="203"/>
      <c r="S1110" s="203"/>
      <c r="T1110" s="204"/>
      <c r="AT1110" s="205" t="s">
        <v>161</v>
      </c>
      <c r="AU1110" s="205" t="s">
        <v>80</v>
      </c>
      <c r="AV1110" s="11" t="s">
        <v>80</v>
      </c>
      <c r="AW1110" s="11" t="s">
        <v>34</v>
      </c>
      <c r="AX1110" s="11" t="s">
        <v>71</v>
      </c>
      <c r="AY1110" s="205" t="s">
        <v>153</v>
      </c>
    </row>
    <row r="1111" spans="2:51" s="11" customFormat="1" ht="13.5">
      <c r="B1111" s="194"/>
      <c r="C1111" s="195"/>
      <c r="D1111" s="196" t="s">
        <v>161</v>
      </c>
      <c r="E1111" s="197" t="s">
        <v>19</v>
      </c>
      <c r="F1111" s="198" t="s">
        <v>1502</v>
      </c>
      <c r="G1111" s="195"/>
      <c r="H1111" s="199">
        <v>2.25</v>
      </c>
      <c r="I1111" s="200"/>
      <c r="J1111" s="195"/>
      <c r="K1111" s="195"/>
      <c r="L1111" s="201"/>
      <c r="M1111" s="202"/>
      <c r="N1111" s="203"/>
      <c r="O1111" s="203"/>
      <c r="P1111" s="203"/>
      <c r="Q1111" s="203"/>
      <c r="R1111" s="203"/>
      <c r="S1111" s="203"/>
      <c r="T1111" s="204"/>
      <c r="AT1111" s="205" t="s">
        <v>161</v>
      </c>
      <c r="AU1111" s="205" t="s">
        <v>80</v>
      </c>
      <c r="AV1111" s="11" t="s">
        <v>80</v>
      </c>
      <c r="AW1111" s="11" t="s">
        <v>34</v>
      </c>
      <c r="AX1111" s="11" t="s">
        <v>71</v>
      </c>
      <c r="AY1111" s="205" t="s">
        <v>153</v>
      </c>
    </row>
    <row r="1112" spans="2:51" s="11" customFormat="1" ht="13.5">
      <c r="B1112" s="194"/>
      <c r="C1112" s="195"/>
      <c r="D1112" s="196" t="s">
        <v>161</v>
      </c>
      <c r="E1112" s="197" t="s">
        <v>19</v>
      </c>
      <c r="F1112" s="198" t="s">
        <v>1503</v>
      </c>
      <c r="G1112" s="195"/>
      <c r="H1112" s="199">
        <v>8.316</v>
      </c>
      <c r="I1112" s="200"/>
      <c r="J1112" s="195"/>
      <c r="K1112" s="195"/>
      <c r="L1112" s="201"/>
      <c r="M1112" s="202"/>
      <c r="N1112" s="203"/>
      <c r="O1112" s="203"/>
      <c r="P1112" s="203"/>
      <c r="Q1112" s="203"/>
      <c r="R1112" s="203"/>
      <c r="S1112" s="203"/>
      <c r="T1112" s="204"/>
      <c r="AT1112" s="205" t="s">
        <v>161</v>
      </c>
      <c r="AU1112" s="205" t="s">
        <v>80</v>
      </c>
      <c r="AV1112" s="11" t="s">
        <v>80</v>
      </c>
      <c r="AW1112" s="11" t="s">
        <v>34</v>
      </c>
      <c r="AX1112" s="11" t="s">
        <v>71</v>
      </c>
      <c r="AY1112" s="205" t="s">
        <v>153</v>
      </c>
    </row>
    <row r="1113" spans="2:51" s="11" customFormat="1" ht="13.5">
      <c r="B1113" s="194"/>
      <c r="C1113" s="195"/>
      <c r="D1113" s="196" t="s">
        <v>161</v>
      </c>
      <c r="E1113" s="197" t="s">
        <v>19</v>
      </c>
      <c r="F1113" s="198" t="s">
        <v>1504</v>
      </c>
      <c r="G1113" s="195"/>
      <c r="H1113" s="199">
        <v>3.6</v>
      </c>
      <c r="I1113" s="200"/>
      <c r="J1113" s="195"/>
      <c r="K1113" s="195"/>
      <c r="L1113" s="201"/>
      <c r="M1113" s="202"/>
      <c r="N1113" s="203"/>
      <c r="O1113" s="203"/>
      <c r="P1113" s="203"/>
      <c r="Q1113" s="203"/>
      <c r="R1113" s="203"/>
      <c r="S1113" s="203"/>
      <c r="T1113" s="204"/>
      <c r="AT1113" s="205" t="s">
        <v>161</v>
      </c>
      <c r="AU1113" s="205" t="s">
        <v>80</v>
      </c>
      <c r="AV1113" s="11" t="s">
        <v>80</v>
      </c>
      <c r="AW1113" s="11" t="s">
        <v>34</v>
      </c>
      <c r="AX1113" s="11" t="s">
        <v>71</v>
      </c>
      <c r="AY1113" s="205" t="s">
        <v>153</v>
      </c>
    </row>
    <row r="1114" spans="2:51" s="11" customFormat="1" ht="13.5">
      <c r="B1114" s="194"/>
      <c r="C1114" s="195"/>
      <c r="D1114" s="196" t="s">
        <v>161</v>
      </c>
      <c r="E1114" s="197" t="s">
        <v>19</v>
      </c>
      <c r="F1114" s="198" t="s">
        <v>1505</v>
      </c>
      <c r="G1114" s="195"/>
      <c r="H1114" s="199">
        <v>15.48</v>
      </c>
      <c r="I1114" s="200"/>
      <c r="J1114" s="195"/>
      <c r="K1114" s="195"/>
      <c r="L1114" s="201"/>
      <c r="M1114" s="202"/>
      <c r="N1114" s="203"/>
      <c r="O1114" s="203"/>
      <c r="P1114" s="203"/>
      <c r="Q1114" s="203"/>
      <c r="R1114" s="203"/>
      <c r="S1114" s="203"/>
      <c r="T1114" s="204"/>
      <c r="AT1114" s="205" t="s">
        <v>161</v>
      </c>
      <c r="AU1114" s="205" t="s">
        <v>80</v>
      </c>
      <c r="AV1114" s="11" t="s">
        <v>80</v>
      </c>
      <c r="AW1114" s="11" t="s">
        <v>34</v>
      </c>
      <c r="AX1114" s="11" t="s">
        <v>71</v>
      </c>
      <c r="AY1114" s="205" t="s">
        <v>153</v>
      </c>
    </row>
    <row r="1115" spans="2:51" s="11" customFormat="1" ht="13.5">
      <c r="B1115" s="194"/>
      <c r="C1115" s="195"/>
      <c r="D1115" s="196" t="s">
        <v>161</v>
      </c>
      <c r="E1115" s="197" t="s">
        <v>19</v>
      </c>
      <c r="F1115" s="198" t="s">
        <v>1506</v>
      </c>
      <c r="G1115" s="195"/>
      <c r="H1115" s="199">
        <v>-3.78</v>
      </c>
      <c r="I1115" s="200"/>
      <c r="J1115" s="195"/>
      <c r="K1115" s="195"/>
      <c r="L1115" s="201"/>
      <c r="M1115" s="202"/>
      <c r="N1115" s="203"/>
      <c r="O1115" s="203"/>
      <c r="P1115" s="203"/>
      <c r="Q1115" s="203"/>
      <c r="R1115" s="203"/>
      <c r="S1115" s="203"/>
      <c r="T1115" s="204"/>
      <c r="AT1115" s="205" t="s">
        <v>161</v>
      </c>
      <c r="AU1115" s="205" t="s">
        <v>80</v>
      </c>
      <c r="AV1115" s="11" t="s">
        <v>80</v>
      </c>
      <c r="AW1115" s="11" t="s">
        <v>34</v>
      </c>
      <c r="AX1115" s="11" t="s">
        <v>71</v>
      </c>
      <c r="AY1115" s="205" t="s">
        <v>153</v>
      </c>
    </row>
    <row r="1116" spans="2:51" s="13" customFormat="1" ht="13.5">
      <c r="B1116" s="218"/>
      <c r="C1116" s="219"/>
      <c r="D1116" s="196" t="s">
        <v>161</v>
      </c>
      <c r="E1116" s="220" t="s">
        <v>19</v>
      </c>
      <c r="F1116" s="221" t="s">
        <v>236</v>
      </c>
      <c r="G1116" s="219"/>
      <c r="H1116" s="222" t="s">
        <v>19</v>
      </c>
      <c r="I1116" s="223"/>
      <c r="J1116" s="219"/>
      <c r="K1116" s="219"/>
      <c r="L1116" s="224"/>
      <c r="M1116" s="225"/>
      <c r="N1116" s="226"/>
      <c r="O1116" s="226"/>
      <c r="P1116" s="226"/>
      <c r="Q1116" s="226"/>
      <c r="R1116" s="226"/>
      <c r="S1116" s="226"/>
      <c r="T1116" s="227"/>
      <c r="AT1116" s="228" t="s">
        <v>161</v>
      </c>
      <c r="AU1116" s="228" t="s">
        <v>80</v>
      </c>
      <c r="AV1116" s="13" t="s">
        <v>78</v>
      </c>
      <c r="AW1116" s="13" t="s">
        <v>34</v>
      </c>
      <c r="AX1116" s="13" t="s">
        <v>71</v>
      </c>
      <c r="AY1116" s="228" t="s">
        <v>153</v>
      </c>
    </row>
    <row r="1117" spans="2:51" s="11" customFormat="1" ht="13.5">
      <c r="B1117" s="194"/>
      <c r="C1117" s="195"/>
      <c r="D1117" s="196" t="s">
        <v>161</v>
      </c>
      <c r="E1117" s="197" t="s">
        <v>19</v>
      </c>
      <c r="F1117" s="198" t="s">
        <v>1507</v>
      </c>
      <c r="G1117" s="195"/>
      <c r="H1117" s="199">
        <v>8.775</v>
      </c>
      <c r="I1117" s="200"/>
      <c r="J1117" s="195"/>
      <c r="K1117" s="195"/>
      <c r="L1117" s="201"/>
      <c r="M1117" s="202"/>
      <c r="N1117" s="203"/>
      <c r="O1117" s="203"/>
      <c r="P1117" s="203"/>
      <c r="Q1117" s="203"/>
      <c r="R1117" s="203"/>
      <c r="S1117" s="203"/>
      <c r="T1117" s="204"/>
      <c r="AT1117" s="205" t="s">
        <v>161</v>
      </c>
      <c r="AU1117" s="205" t="s">
        <v>80</v>
      </c>
      <c r="AV1117" s="11" t="s">
        <v>80</v>
      </c>
      <c r="AW1117" s="11" t="s">
        <v>34</v>
      </c>
      <c r="AX1117" s="11" t="s">
        <v>71</v>
      </c>
      <c r="AY1117" s="205" t="s">
        <v>153</v>
      </c>
    </row>
    <row r="1118" spans="2:51" s="11" customFormat="1" ht="13.5">
      <c r="B1118" s="194"/>
      <c r="C1118" s="195"/>
      <c r="D1118" s="196" t="s">
        <v>161</v>
      </c>
      <c r="E1118" s="197" t="s">
        <v>19</v>
      </c>
      <c r="F1118" s="198" t="s">
        <v>1508</v>
      </c>
      <c r="G1118" s="195"/>
      <c r="H1118" s="199">
        <v>2.25</v>
      </c>
      <c r="I1118" s="200"/>
      <c r="J1118" s="195"/>
      <c r="K1118" s="195"/>
      <c r="L1118" s="201"/>
      <c r="M1118" s="202"/>
      <c r="N1118" s="203"/>
      <c r="O1118" s="203"/>
      <c r="P1118" s="203"/>
      <c r="Q1118" s="203"/>
      <c r="R1118" s="203"/>
      <c r="S1118" s="203"/>
      <c r="T1118" s="204"/>
      <c r="AT1118" s="205" t="s">
        <v>161</v>
      </c>
      <c r="AU1118" s="205" t="s">
        <v>80</v>
      </c>
      <c r="AV1118" s="11" t="s">
        <v>80</v>
      </c>
      <c r="AW1118" s="11" t="s">
        <v>34</v>
      </c>
      <c r="AX1118" s="11" t="s">
        <v>71</v>
      </c>
      <c r="AY1118" s="205" t="s">
        <v>153</v>
      </c>
    </row>
    <row r="1119" spans="2:51" s="11" customFormat="1" ht="13.5">
      <c r="B1119" s="194"/>
      <c r="C1119" s="195"/>
      <c r="D1119" s="196" t="s">
        <v>161</v>
      </c>
      <c r="E1119" s="197" t="s">
        <v>19</v>
      </c>
      <c r="F1119" s="198" t="s">
        <v>1509</v>
      </c>
      <c r="G1119" s="195"/>
      <c r="H1119" s="199">
        <v>3.3</v>
      </c>
      <c r="I1119" s="200"/>
      <c r="J1119" s="195"/>
      <c r="K1119" s="195"/>
      <c r="L1119" s="201"/>
      <c r="M1119" s="202"/>
      <c r="N1119" s="203"/>
      <c r="O1119" s="203"/>
      <c r="P1119" s="203"/>
      <c r="Q1119" s="203"/>
      <c r="R1119" s="203"/>
      <c r="S1119" s="203"/>
      <c r="T1119" s="204"/>
      <c r="AT1119" s="205" t="s">
        <v>161</v>
      </c>
      <c r="AU1119" s="205" t="s">
        <v>80</v>
      </c>
      <c r="AV1119" s="11" t="s">
        <v>80</v>
      </c>
      <c r="AW1119" s="11" t="s">
        <v>34</v>
      </c>
      <c r="AX1119" s="11" t="s">
        <v>71</v>
      </c>
      <c r="AY1119" s="205" t="s">
        <v>153</v>
      </c>
    </row>
    <row r="1120" spans="2:51" s="11" customFormat="1" ht="13.5">
      <c r="B1120" s="194"/>
      <c r="C1120" s="195"/>
      <c r="D1120" s="196" t="s">
        <v>161</v>
      </c>
      <c r="E1120" s="197" t="s">
        <v>19</v>
      </c>
      <c r="F1120" s="198" t="s">
        <v>1510</v>
      </c>
      <c r="G1120" s="195"/>
      <c r="H1120" s="199">
        <v>16.632</v>
      </c>
      <c r="I1120" s="200"/>
      <c r="J1120" s="195"/>
      <c r="K1120" s="195"/>
      <c r="L1120" s="201"/>
      <c r="M1120" s="202"/>
      <c r="N1120" s="203"/>
      <c r="O1120" s="203"/>
      <c r="P1120" s="203"/>
      <c r="Q1120" s="203"/>
      <c r="R1120" s="203"/>
      <c r="S1120" s="203"/>
      <c r="T1120" s="204"/>
      <c r="AT1120" s="205" t="s">
        <v>161</v>
      </c>
      <c r="AU1120" s="205" t="s">
        <v>80</v>
      </c>
      <c r="AV1120" s="11" t="s">
        <v>80</v>
      </c>
      <c r="AW1120" s="11" t="s">
        <v>34</v>
      </c>
      <c r="AX1120" s="11" t="s">
        <v>71</v>
      </c>
      <c r="AY1120" s="205" t="s">
        <v>153</v>
      </c>
    </row>
    <row r="1121" spans="2:51" s="11" customFormat="1" ht="13.5">
      <c r="B1121" s="194"/>
      <c r="C1121" s="195"/>
      <c r="D1121" s="196" t="s">
        <v>161</v>
      </c>
      <c r="E1121" s="197" t="s">
        <v>19</v>
      </c>
      <c r="F1121" s="198" t="s">
        <v>1511</v>
      </c>
      <c r="G1121" s="195"/>
      <c r="H1121" s="199">
        <v>2.925</v>
      </c>
      <c r="I1121" s="200"/>
      <c r="J1121" s="195"/>
      <c r="K1121" s="195"/>
      <c r="L1121" s="201"/>
      <c r="M1121" s="202"/>
      <c r="N1121" s="203"/>
      <c r="O1121" s="203"/>
      <c r="P1121" s="203"/>
      <c r="Q1121" s="203"/>
      <c r="R1121" s="203"/>
      <c r="S1121" s="203"/>
      <c r="T1121" s="204"/>
      <c r="AT1121" s="205" t="s">
        <v>161</v>
      </c>
      <c r="AU1121" s="205" t="s">
        <v>80</v>
      </c>
      <c r="AV1121" s="11" t="s">
        <v>80</v>
      </c>
      <c r="AW1121" s="11" t="s">
        <v>34</v>
      </c>
      <c r="AX1121" s="11" t="s">
        <v>71</v>
      </c>
      <c r="AY1121" s="205" t="s">
        <v>153</v>
      </c>
    </row>
    <row r="1122" spans="2:51" s="11" customFormat="1" ht="13.5">
      <c r="B1122" s="194"/>
      <c r="C1122" s="195"/>
      <c r="D1122" s="196" t="s">
        <v>161</v>
      </c>
      <c r="E1122" s="197" t="s">
        <v>19</v>
      </c>
      <c r="F1122" s="198" t="s">
        <v>1512</v>
      </c>
      <c r="G1122" s="195"/>
      <c r="H1122" s="199">
        <v>5.9</v>
      </c>
      <c r="I1122" s="200"/>
      <c r="J1122" s="195"/>
      <c r="K1122" s="195"/>
      <c r="L1122" s="201"/>
      <c r="M1122" s="202"/>
      <c r="N1122" s="203"/>
      <c r="O1122" s="203"/>
      <c r="P1122" s="203"/>
      <c r="Q1122" s="203"/>
      <c r="R1122" s="203"/>
      <c r="S1122" s="203"/>
      <c r="T1122" s="204"/>
      <c r="AT1122" s="205" t="s">
        <v>161</v>
      </c>
      <c r="AU1122" s="205" t="s">
        <v>80</v>
      </c>
      <c r="AV1122" s="11" t="s">
        <v>80</v>
      </c>
      <c r="AW1122" s="11" t="s">
        <v>34</v>
      </c>
      <c r="AX1122" s="11" t="s">
        <v>71</v>
      </c>
      <c r="AY1122" s="205" t="s">
        <v>153</v>
      </c>
    </row>
    <row r="1123" spans="2:51" s="11" customFormat="1" ht="13.5">
      <c r="B1123" s="194"/>
      <c r="C1123" s="195"/>
      <c r="D1123" s="196" t="s">
        <v>161</v>
      </c>
      <c r="E1123" s="197" t="s">
        <v>19</v>
      </c>
      <c r="F1123" s="198" t="s">
        <v>1513</v>
      </c>
      <c r="G1123" s="195"/>
      <c r="H1123" s="199">
        <v>-2.52</v>
      </c>
      <c r="I1123" s="200"/>
      <c r="J1123" s="195"/>
      <c r="K1123" s="195"/>
      <c r="L1123" s="201"/>
      <c r="M1123" s="202"/>
      <c r="N1123" s="203"/>
      <c r="O1123" s="203"/>
      <c r="P1123" s="203"/>
      <c r="Q1123" s="203"/>
      <c r="R1123" s="203"/>
      <c r="S1123" s="203"/>
      <c r="T1123" s="204"/>
      <c r="AT1123" s="205" t="s">
        <v>161</v>
      </c>
      <c r="AU1123" s="205" t="s">
        <v>80</v>
      </c>
      <c r="AV1123" s="11" t="s">
        <v>80</v>
      </c>
      <c r="AW1123" s="11" t="s">
        <v>34</v>
      </c>
      <c r="AX1123" s="11" t="s">
        <v>71</v>
      </c>
      <c r="AY1123" s="205" t="s">
        <v>153</v>
      </c>
    </row>
    <row r="1124" spans="2:51" s="13" customFormat="1" ht="13.5">
      <c r="B1124" s="218"/>
      <c r="C1124" s="219"/>
      <c r="D1124" s="196" t="s">
        <v>161</v>
      </c>
      <c r="E1124" s="220" t="s">
        <v>19</v>
      </c>
      <c r="F1124" s="221" t="s">
        <v>240</v>
      </c>
      <c r="G1124" s="219"/>
      <c r="H1124" s="222" t="s">
        <v>19</v>
      </c>
      <c r="I1124" s="223"/>
      <c r="J1124" s="219"/>
      <c r="K1124" s="219"/>
      <c r="L1124" s="224"/>
      <c r="M1124" s="225"/>
      <c r="N1124" s="226"/>
      <c r="O1124" s="226"/>
      <c r="P1124" s="226"/>
      <c r="Q1124" s="226"/>
      <c r="R1124" s="226"/>
      <c r="S1124" s="226"/>
      <c r="T1124" s="227"/>
      <c r="AT1124" s="228" t="s">
        <v>161</v>
      </c>
      <c r="AU1124" s="228" t="s">
        <v>80</v>
      </c>
      <c r="AV1124" s="13" t="s">
        <v>78</v>
      </c>
      <c r="AW1124" s="13" t="s">
        <v>34</v>
      </c>
      <c r="AX1124" s="13" t="s">
        <v>71</v>
      </c>
      <c r="AY1124" s="228" t="s">
        <v>153</v>
      </c>
    </row>
    <row r="1125" spans="2:51" s="11" customFormat="1" ht="13.5">
      <c r="B1125" s="194"/>
      <c r="C1125" s="195"/>
      <c r="D1125" s="196" t="s">
        <v>161</v>
      </c>
      <c r="E1125" s="197" t="s">
        <v>19</v>
      </c>
      <c r="F1125" s="198" t="s">
        <v>1510</v>
      </c>
      <c r="G1125" s="195"/>
      <c r="H1125" s="199">
        <v>16.632</v>
      </c>
      <c r="I1125" s="200"/>
      <c r="J1125" s="195"/>
      <c r="K1125" s="195"/>
      <c r="L1125" s="201"/>
      <c r="M1125" s="202"/>
      <c r="N1125" s="203"/>
      <c r="O1125" s="203"/>
      <c r="P1125" s="203"/>
      <c r="Q1125" s="203"/>
      <c r="R1125" s="203"/>
      <c r="S1125" s="203"/>
      <c r="T1125" s="204"/>
      <c r="AT1125" s="205" t="s">
        <v>161</v>
      </c>
      <c r="AU1125" s="205" t="s">
        <v>80</v>
      </c>
      <c r="AV1125" s="11" t="s">
        <v>80</v>
      </c>
      <c r="AW1125" s="11" t="s">
        <v>34</v>
      </c>
      <c r="AX1125" s="11" t="s">
        <v>71</v>
      </c>
      <c r="AY1125" s="205" t="s">
        <v>153</v>
      </c>
    </row>
    <row r="1126" spans="2:51" s="11" customFormat="1" ht="13.5">
      <c r="B1126" s="194"/>
      <c r="C1126" s="195"/>
      <c r="D1126" s="196" t="s">
        <v>161</v>
      </c>
      <c r="E1126" s="197" t="s">
        <v>19</v>
      </c>
      <c r="F1126" s="198" t="s">
        <v>1514</v>
      </c>
      <c r="G1126" s="195"/>
      <c r="H1126" s="199">
        <v>10.44</v>
      </c>
      <c r="I1126" s="200"/>
      <c r="J1126" s="195"/>
      <c r="K1126" s="195"/>
      <c r="L1126" s="201"/>
      <c r="M1126" s="202"/>
      <c r="N1126" s="203"/>
      <c r="O1126" s="203"/>
      <c r="P1126" s="203"/>
      <c r="Q1126" s="203"/>
      <c r="R1126" s="203"/>
      <c r="S1126" s="203"/>
      <c r="T1126" s="204"/>
      <c r="AT1126" s="205" t="s">
        <v>161</v>
      </c>
      <c r="AU1126" s="205" t="s">
        <v>80</v>
      </c>
      <c r="AV1126" s="11" t="s">
        <v>80</v>
      </c>
      <c r="AW1126" s="11" t="s">
        <v>34</v>
      </c>
      <c r="AX1126" s="11" t="s">
        <v>71</v>
      </c>
      <c r="AY1126" s="205" t="s">
        <v>153</v>
      </c>
    </row>
    <row r="1127" spans="2:51" s="11" customFormat="1" ht="13.5">
      <c r="B1127" s="194"/>
      <c r="C1127" s="195"/>
      <c r="D1127" s="196" t="s">
        <v>161</v>
      </c>
      <c r="E1127" s="197" t="s">
        <v>19</v>
      </c>
      <c r="F1127" s="198" t="s">
        <v>1506</v>
      </c>
      <c r="G1127" s="195"/>
      <c r="H1127" s="199">
        <v>-3.78</v>
      </c>
      <c r="I1127" s="200"/>
      <c r="J1127" s="195"/>
      <c r="K1127" s="195"/>
      <c r="L1127" s="201"/>
      <c r="M1127" s="202"/>
      <c r="N1127" s="203"/>
      <c r="O1127" s="203"/>
      <c r="P1127" s="203"/>
      <c r="Q1127" s="203"/>
      <c r="R1127" s="203"/>
      <c r="S1127" s="203"/>
      <c r="T1127" s="204"/>
      <c r="AT1127" s="205" t="s">
        <v>161</v>
      </c>
      <c r="AU1127" s="205" t="s">
        <v>80</v>
      </c>
      <c r="AV1127" s="11" t="s">
        <v>80</v>
      </c>
      <c r="AW1127" s="11" t="s">
        <v>34</v>
      </c>
      <c r="AX1127" s="11" t="s">
        <v>71</v>
      </c>
      <c r="AY1127" s="205" t="s">
        <v>153</v>
      </c>
    </row>
    <row r="1128" spans="2:51" s="12" customFormat="1" ht="13.5">
      <c r="B1128" s="206"/>
      <c r="C1128" s="207"/>
      <c r="D1128" s="208" t="s">
        <v>161</v>
      </c>
      <c r="E1128" s="209" t="s">
        <v>19</v>
      </c>
      <c r="F1128" s="210" t="s">
        <v>163</v>
      </c>
      <c r="G1128" s="207"/>
      <c r="H1128" s="211">
        <v>93.77</v>
      </c>
      <c r="I1128" s="212"/>
      <c r="J1128" s="207"/>
      <c r="K1128" s="207"/>
      <c r="L1128" s="213"/>
      <c r="M1128" s="214"/>
      <c r="N1128" s="215"/>
      <c r="O1128" s="215"/>
      <c r="P1128" s="215"/>
      <c r="Q1128" s="215"/>
      <c r="R1128" s="215"/>
      <c r="S1128" s="215"/>
      <c r="T1128" s="216"/>
      <c r="AT1128" s="217" t="s">
        <v>161</v>
      </c>
      <c r="AU1128" s="217" t="s">
        <v>80</v>
      </c>
      <c r="AV1128" s="12" t="s">
        <v>160</v>
      </c>
      <c r="AW1128" s="12" t="s">
        <v>34</v>
      </c>
      <c r="AX1128" s="12" t="s">
        <v>78</v>
      </c>
      <c r="AY1128" s="217" t="s">
        <v>153</v>
      </c>
    </row>
    <row r="1129" spans="2:65" s="1" customFormat="1" ht="22.5" customHeight="1">
      <c r="B1129" s="34"/>
      <c r="C1129" s="182" t="s">
        <v>1515</v>
      </c>
      <c r="D1129" s="182" t="s">
        <v>155</v>
      </c>
      <c r="E1129" s="183" t="s">
        <v>1516</v>
      </c>
      <c r="F1129" s="184" t="s">
        <v>1517</v>
      </c>
      <c r="G1129" s="185" t="s">
        <v>224</v>
      </c>
      <c r="H1129" s="186">
        <v>93.77</v>
      </c>
      <c r="I1129" s="187"/>
      <c r="J1129" s="188">
        <f>ROUND(I1129*H1129,2)</f>
        <v>0</v>
      </c>
      <c r="K1129" s="184" t="s">
        <v>159</v>
      </c>
      <c r="L1129" s="54"/>
      <c r="M1129" s="189" t="s">
        <v>19</v>
      </c>
      <c r="N1129" s="190" t="s">
        <v>42</v>
      </c>
      <c r="O1129" s="35"/>
      <c r="P1129" s="191">
        <f>O1129*H1129</f>
        <v>0</v>
      </c>
      <c r="Q1129" s="191">
        <v>0</v>
      </c>
      <c r="R1129" s="191">
        <f>Q1129*H1129</f>
        <v>0</v>
      </c>
      <c r="S1129" s="191">
        <v>0</v>
      </c>
      <c r="T1129" s="192">
        <f>S1129*H1129</f>
        <v>0</v>
      </c>
      <c r="AR1129" s="17" t="s">
        <v>230</v>
      </c>
      <c r="AT1129" s="17" t="s">
        <v>155</v>
      </c>
      <c r="AU1129" s="17" t="s">
        <v>80</v>
      </c>
      <c r="AY1129" s="17" t="s">
        <v>153</v>
      </c>
      <c r="BE1129" s="193">
        <f>IF(N1129="základní",J1129,0)</f>
        <v>0</v>
      </c>
      <c r="BF1129" s="193">
        <f>IF(N1129="snížená",J1129,0)</f>
        <v>0</v>
      </c>
      <c r="BG1129" s="193">
        <f>IF(N1129="zákl. přenesená",J1129,0)</f>
        <v>0</v>
      </c>
      <c r="BH1129" s="193">
        <f>IF(N1129="sníž. přenesená",J1129,0)</f>
        <v>0</v>
      </c>
      <c r="BI1129" s="193">
        <f>IF(N1129="nulová",J1129,0)</f>
        <v>0</v>
      </c>
      <c r="BJ1129" s="17" t="s">
        <v>78</v>
      </c>
      <c r="BK1129" s="193">
        <f>ROUND(I1129*H1129,2)</f>
        <v>0</v>
      </c>
      <c r="BL1129" s="17" t="s">
        <v>230</v>
      </c>
      <c r="BM1129" s="17" t="s">
        <v>1481</v>
      </c>
    </row>
    <row r="1130" spans="2:65" s="1" customFormat="1" ht="22.5" customHeight="1">
      <c r="B1130" s="34"/>
      <c r="C1130" s="182" t="s">
        <v>1518</v>
      </c>
      <c r="D1130" s="182" t="s">
        <v>155</v>
      </c>
      <c r="E1130" s="183" t="s">
        <v>1519</v>
      </c>
      <c r="F1130" s="184" t="s">
        <v>1520</v>
      </c>
      <c r="G1130" s="185" t="s">
        <v>224</v>
      </c>
      <c r="H1130" s="186">
        <v>93.77</v>
      </c>
      <c r="I1130" s="187"/>
      <c r="J1130" s="188">
        <f>ROUND(I1130*H1130,2)</f>
        <v>0</v>
      </c>
      <c r="K1130" s="184" t="s">
        <v>159</v>
      </c>
      <c r="L1130" s="54"/>
      <c r="M1130" s="189" t="s">
        <v>19</v>
      </c>
      <c r="N1130" s="190" t="s">
        <v>42</v>
      </c>
      <c r="O1130" s="35"/>
      <c r="P1130" s="191">
        <f>O1130*H1130</f>
        <v>0</v>
      </c>
      <c r="Q1130" s="191">
        <v>0.00027</v>
      </c>
      <c r="R1130" s="191">
        <f>Q1130*H1130</f>
        <v>0.0253179</v>
      </c>
      <c r="S1130" s="191">
        <v>0</v>
      </c>
      <c r="T1130" s="192">
        <f>S1130*H1130</f>
        <v>0</v>
      </c>
      <c r="AR1130" s="17" t="s">
        <v>230</v>
      </c>
      <c r="AT1130" s="17" t="s">
        <v>155</v>
      </c>
      <c r="AU1130" s="17" t="s">
        <v>80</v>
      </c>
      <c r="AY1130" s="17" t="s">
        <v>153</v>
      </c>
      <c r="BE1130" s="193">
        <f>IF(N1130="základní",J1130,0)</f>
        <v>0</v>
      </c>
      <c r="BF1130" s="193">
        <f>IF(N1130="snížená",J1130,0)</f>
        <v>0</v>
      </c>
      <c r="BG1130" s="193">
        <f>IF(N1130="zákl. přenesená",J1130,0)</f>
        <v>0</v>
      </c>
      <c r="BH1130" s="193">
        <f>IF(N1130="sníž. přenesená",J1130,0)</f>
        <v>0</v>
      </c>
      <c r="BI1130" s="193">
        <f>IF(N1130="nulová",J1130,0)</f>
        <v>0</v>
      </c>
      <c r="BJ1130" s="17" t="s">
        <v>78</v>
      </c>
      <c r="BK1130" s="193">
        <f>ROUND(I1130*H1130,2)</f>
        <v>0</v>
      </c>
      <c r="BL1130" s="17" t="s">
        <v>230</v>
      </c>
      <c r="BM1130" s="17" t="s">
        <v>1486</v>
      </c>
    </row>
    <row r="1131" spans="2:65" s="1" customFormat="1" ht="22.5" customHeight="1">
      <c r="B1131" s="34"/>
      <c r="C1131" s="182" t="s">
        <v>1521</v>
      </c>
      <c r="D1131" s="182" t="s">
        <v>155</v>
      </c>
      <c r="E1131" s="183" t="s">
        <v>1522</v>
      </c>
      <c r="F1131" s="184" t="s">
        <v>1523</v>
      </c>
      <c r="G1131" s="185" t="s">
        <v>246</v>
      </c>
      <c r="H1131" s="186">
        <v>140</v>
      </c>
      <c r="I1131" s="187"/>
      <c r="J1131" s="188">
        <f>ROUND(I1131*H1131,2)</f>
        <v>0</v>
      </c>
      <c r="K1131" s="184" t="s">
        <v>159</v>
      </c>
      <c r="L1131" s="54"/>
      <c r="M1131" s="189" t="s">
        <v>19</v>
      </c>
      <c r="N1131" s="190" t="s">
        <v>42</v>
      </c>
      <c r="O1131" s="35"/>
      <c r="P1131" s="191">
        <f>O1131*H1131</f>
        <v>0</v>
      </c>
      <c r="Q1131" s="191">
        <v>0.00031</v>
      </c>
      <c r="R1131" s="191">
        <f>Q1131*H1131</f>
        <v>0.0434</v>
      </c>
      <c r="S1131" s="191">
        <v>0</v>
      </c>
      <c r="T1131" s="192">
        <f>S1131*H1131</f>
        <v>0</v>
      </c>
      <c r="AR1131" s="17" t="s">
        <v>230</v>
      </c>
      <c r="AT1131" s="17" t="s">
        <v>155</v>
      </c>
      <c r="AU1131" s="17" t="s">
        <v>80</v>
      </c>
      <c r="AY1131" s="17" t="s">
        <v>153</v>
      </c>
      <c r="BE1131" s="193">
        <f>IF(N1131="základní",J1131,0)</f>
        <v>0</v>
      </c>
      <c r="BF1131" s="193">
        <f>IF(N1131="snížená",J1131,0)</f>
        <v>0</v>
      </c>
      <c r="BG1131" s="193">
        <f>IF(N1131="zákl. přenesená",J1131,0)</f>
        <v>0</v>
      </c>
      <c r="BH1131" s="193">
        <f>IF(N1131="sníž. přenesená",J1131,0)</f>
        <v>0</v>
      </c>
      <c r="BI1131" s="193">
        <f>IF(N1131="nulová",J1131,0)</f>
        <v>0</v>
      </c>
      <c r="BJ1131" s="17" t="s">
        <v>78</v>
      </c>
      <c r="BK1131" s="193">
        <f>ROUND(I1131*H1131,2)</f>
        <v>0</v>
      </c>
      <c r="BL1131" s="17" t="s">
        <v>230</v>
      </c>
      <c r="BM1131" s="17" t="s">
        <v>1489</v>
      </c>
    </row>
    <row r="1132" spans="2:65" s="1" customFormat="1" ht="31.5" customHeight="1">
      <c r="B1132" s="34"/>
      <c r="C1132" s="229" t="s">
        <v>1524</v>
      </c>
      <c r="D1132" s="229" t="s">
        <v>184</v>
      </c>
      <c r="E1132" s="230" t="s">
        <v>1525</v>
      </c>
      <c r="F1132" s="231" t="s">
        <v>1526</v>
      </c>
      <c r="G1132" s="232" t="s">
        <v>224</v>
      </c>
      <c r="H1132" s="233">
        <v>95.645</v>
      </c>
      <c r="I1132" s="234"/>
      <c r="J1132" s="235">
        <f>ROUND(I1132*H1132,2)</f>
        <v>0</v>
      </c>
      <c r="K1132" s="231" t="s">
        <v>159</v>
      </c>
      <c r="L1132" s="236"/>
      <c r="M1132" s="237" t="s">
        <v>19</v>
      </c>
      <c r="N1132" s="238" t="s">
        <v>42</v>
      </c>
      <c r="O1132" s="35"/>
      <c r="P1132" s="191">
        <f>O1132*H1132</f>
        <v>0</v>
      </c>
      <c r="Q1132" s="191">
        <v>0.0118</v>
      </c>
      <c r="R1132" s="191">
        <f>Q1132*H1132</f>
        <v>1.128611</v>
      </c>
      <c r="S1132" s="191">
        <v>0</v>
      </c>
      <c r="T1132" s="192">
        <f>S1132*H1132</f>
        <v>0</v>
      </c>
      <c r="AR1132" s="17" t="s">
        <v>295</v>
      </c>
      <c r="AT1132" s="17" t="s">
        <v>184</v>
      </c>
      <c r="AU1132" s="17" t="s">
        <v>80</v>
      </c>
      <c r="AY1132" s="17" t="s">
        <v>153</v>
      </c>
      <c r="BE1132" s="193">
        <f>IF(N1132="základní",J1132,0)</f>
        <v>0</v>
      </c>
      <c r="BF1132" s="193">
        <f>IF(N1132="snížená",J1132,0)</f>
        <v>0</v>
      </c>
      <c r="BG1132" s="193">
        <f>IF(N1132="zákl. přenesená",J1132,0)</f>
        <v>0</v>
      </c>
      <c r="BH1132" s="193">
        <f>IF(N1132="sníž. přenesená",J1132,0)</f>
        <v>0</v>
      </c>
      <c r="BI1132" s="193">
        <f>IF(N1132="nulová",J1132,0)</f>
        <v>0</v>
      </c>
      <c r="BJ1132" s="17" t="s">
        <v>78</v>
      </c>
      <c r="BK1132" s="193">
        <f>ROUND(I1132*H1132,2)</f>
        <v>0</v>
      </c>
      <c r="BL1132" s="17" t="s">
        <v>230</v>
      </c>
      <c r="BM1132" s="17" t="s">
        <v>1527</v>
      </c>
    </row>
    <row r="1133" spans="2:65" s="1" customFormat="1" ht="22.5" customHeight="1">
      <c r="B1133" s="34"/>
      <c r="C1133" s="182" t="s">
        <v>1528</v>
      </c>
      <c r="D1133" s="182" t="s">
        <v>155</v>
      </c>
      <c r="E1133" s="183" t="s">
        <v>1529</v>
      </c>
      <c r="F1133" s="184" t="s">
        <v>1530</v>
      </c>
      <c r="G1133" s="185" t="s">
        <v>861</v>
      </c>
      <c r="H1133" s="245"/>
      <c r="I1133" s="187"/>
      <c r="J1133" s="188">
        <f>ROUND(I1133*H1133,2)</f>
        <v>0</v>
      </c>
      <c r="K1133" s="184" t="s">
        <v>159</v>
      </c>
      <c r="L1133" s="54"/>
      <c r="M1133" s="189" t="s">
        <v>19</v>
      </c>
      <c r="N1133" s="190" t="s">
        <v>42</v>
      </c>
      <c r="O1133" s="35"/>
      <c r="P1133" s="191">
        <f>O1133*H1133</f>
        <v>0</v>
      </c>
      <c r="Q1133" s="191">
        <v>0</v>
      </c>
      <c r="R1133" s="191">
        <f>Q1133*H1133</f>
        <v>0</v>
      </c>
      <c r="S1133" s="191">
        <v>0</v>
      </c>
      <c r="T1133" s="192">
        <f>S1133*H1133</f>
        <v>0</v>
      </c>
      <c r="AR1133" s="17" t="s">
        <v>230</v>
      </c>
      <c r="AT1133" s="17" t="s">
        <v>155</v>
      </c>
      <c r="AU1133" s="17" t="s">
        <v>80</v>
      </c>
      <c r="AY1133" s="17" t="s">
        <v>153</v>
      </c>
      <c r="BE1133" s="193">
        <f>IF(N1133="základní",J1133,0)</f>
        <v>0</v>
      </c>
      <c r="BF1133" s="193">
        <f>IF(N1133="snížená",J1133,0)</f>
        <v>0</v>
      </c>
      <c r="BG1133" s="193">
        <f>IF(N1133="zákl. přenesená",J1133,0)</f>
        <v>0</v>
      </c>
      <c r="BH1133" s="193">
        <f>IF(N1133="sníž. přenesená",J1133,0)</f>
        <v>0</v>
      </c>
      <c r="BI1133" s="193">
        <f>IF(N1133="nulová",J1133,0)</f>
        <v>0</v>
      </c>
      <c r="BJ1133" s="17" t="s">
        <v>78</v>
      </c>
      <c r="BK1133" s="193">
        <f>ROUND(I1133*H1133,2)</f>
        <v>0</v>
      </c>
      <c r="BL1133" s="17" t="s">
        <v>230</v>
      </c>
      <c r="BM1133" s="17" t="s">
        <v>1498</v>
      </c>
    </row>
    <row r="1134" spans="2:63" s="10" customFormat="1" ht="29.85" customHeight="1">
      <c r="B1134" s="165"/>
      <c r="C1134" s="166"/>
      <c r="D1134" s="179" t="s">
        <v>70</v>
      </c>
      <c r="E1134" s="180" t="s">
        <v>1531</v>
      </c>
      <c r="F1134" s="180" t="s">
        <v>1532</v>
      </c>
      <c r="G1134" s="166"/>
      <c r="H1134" s="166"/>
      <c r="I1134" s="169"/>
      <c r="J1134" s="181">
        <f>BK1134</f>
        <v>0</v>
      </c>
      <c r="K1134" s="166"/>
      <c r="L1134" s="171"/>
      <c r="M1134" s="172"/>
      <c r="N1134" s="173"/>
      <c r="O1134" s="173"/>
      <c r="P1134" s="174">
        <f>SUM(P1135:P1190)</f>
        <v>0</v>
      </c>
      <c r="Q1134" s="173"/>
      <c r="R1134" s="174">
        <f>SUM(R1135:R1190)</f>
        <v>0.18179786729000003</v>
      </c>
      <c r="S1134" s="173"/>
      <c r="T1134" s="175">
        <f>SUM(T1135:T1190)</f>
        <v>0</v>
      </c>
      <c r="AR1134" s="176" t="s">
        <v>80</v>
      </c>
      <c r="AT1134" s="177" t="s">
        <v>70</v>
      </c>
      <c r="AU1134" s="177" t="s">
        <v>78</v>
      </c>
      <c r="AY1134" s="176" t="s">
        <v>153</v>
      </c>
      <c r="BK1134" s="178">
        <f>SUM(BK1135:BK1190)</f>
        <v>0</v>
      </c>
    </row>
    <row r="1135" spans="2:65" s="1" customFormat="1" ht="22.5" customHeight="1">
      <c r="B1135" s="34"/>
      <c r="C1135" s="182" t="s">
        <v>1533</v>
      </c>
      <c r="D1135" s="182" t="s">
        <v>155</v>
      </c>
      <c r="E1135" s="183" t="s">
        <v>1534</v>
      </c>
      <c r="F1135" s="184" t="s">
        <v>1535</v>
      </c>
      <c r="G1135" s="185" t="s">
        <v>224</v>
      </c>
      <c r="H1135" s="186">
        <v>23.9</v>
      </c>
      <c r="I1135" s="187"/>
      <c r="J1135" s="188">
        <f>ROUND(I1135*H1135,2)</f>
        <v>0</v>
      </c>
      <c r="K1135" s="184" t="s">
        <v>187</v>
      </c>
      <c r="L1135" s="54"/>
      <c r="M1135" s="189" t="s">
        <v>19</v>
      </c>
      <c r="N1135" s="190" t="s">
        <v>42</v>
      </c>
      <c r="O1135" s="35"/>
      <c r="P1135" s="191">
        <f>O1135*H1135</f>
        <v>0</v>
      </c>
      <c r="Q1135" s="191">
        <v>0.00015689</v>
      </c>
      <c r="R1135" s="191">
        <f>Q1135*H1135</f>
        <v>0.0037496709999999996</v>
      </c>
      <c r="S1135" s="191">
        <v>0</v>
      </c>
      <c r="T1135" s="192">
        <f>S1135*H1135</f>
        <v>0</v>
      </c>
      <c r="AR1135" s="17" t="s">
        <v>230</v>
      </c>
      <c r="AT1135" s="17" t="s">
        <v>155</v>
      </c>
      <c r="AU1135" s="17" t="s">
        <v>80</v>
      </c>
      <c r="AY1135" s="17" t="s">
        <v>153</v>
      </c>
      <c r="BE1135" s="193">
        <f>IF(N1135="základní",J1135,0)</f>
        <v>0</v>
      </c>
      <c r="BF1135" s="193">
        <f>IF(N1135="snížená",J1135,0)</f>
        <v>0</v>
      </c>
      <c r="BG1135" s="193">
        <f>IF(N1135="zákl. přenesená",J1135,0)</f>
        <v>0</v>
      </c>
      <c r="BH1135" s="193">
        <f>IF(N1135="sníž. přenesená",J1135,0)</f>
        <v>0</v>
      </c>
      <c r="BI1135" s="193">
        <f>IF(N1135="nulová",J1135,0)</f>
        <v>0</v>
      </c>
      <c r="BJ1135" s="17" t="s">
        <v>78</v>
      </c>
      <c r="BK1135" s="193">
        <f>ROUND(I1135*H1135,2)</f>
        <v>0</v>
      </c>
      <c r="BL1135" s="17" t="s">
        <v>230</v>
      </c>
      <c r="BM1135" s="17" t="s">
        <v>1515</v>
      </c>
    </row>
    <row r="1136" spans="2:51" s="13" customFormat="1" ht="13.5">
      <c r="B1136" s="218"/>
      <c r="C1136" s="219"/>
      <c r="D1136" s="196" t="s">
        <v>161</v>
      </c>
      <c r="E1136" s="220" t="s">
        <v>19</v>
      </c>
      <c r="F1136" s="221" t="s">
        <v>1536</v>
      </c>
      <c r="G1136" s="219"/>
      <c r="H1136" s="222" t="s">
        <v>19</v>
      </c>
      <c r="I1136" s="223"/>
      <c r="J1136" s="219"/>
      <c r="K1136" s="219"/>
      <c r="L1136" s="224"/>
      <c r="M1136" s="225"/>
      <c r="N1136" s="226"/>
      <c r="O1136" s="226"/>
      <c r="P1136" s="226"/>
      <c r="Q1136" s="226"/>
      <c r="R1136" s="226"/>
      <c r="S1136" s="226"/>
      <c r="T1136" s="227"/>
      <c r="AT1136" s="228" t="s">
        <v>161</v>
      </c>
      <c r="AU1136" s="228" t="s">
        <v>80</v>
      </c>
      <c r="AV1136" s="13" t="s">
        <v>78</v>
      </c>
      <c r="AW1136" s="13" t="s">
        <v>34</v>
      </c>
      <c r="AX1136" s="13" t="s">
        <v>71</v>
      </c>
      <c r="AY1136" s="228" t="s">
        <v>153</v>
      </c>
    </row>
    <row r="1137" spans="2:51" s="11" customFormat="1" ht="13.5">
      <c r="B1137" s="194"/>
      <c r="C1137" s="195"/>
      <c r="D1137" s="196" t="s">
        <v>161</v>
      </c>
      <c r="E1137" s="197" t="s">
        <v>19</v>
      </c>
      <c r="F1137" s="198" t="s">
        <v>1537</v>
      </c>
      <c r="G1137" s="195"/>
      <c r="H1137" s="199">
        <v>11.4</v>
      </c>
      <c r="I1137" s="200"/>
      <c r="J1137" s="195"/>
      <c r="K1137" s="195"/>
      <c r="L1137" s="201"/>
      <c r="M1137" s="202"/>
      <c r="N1137" s="203"/>
      <c r="O1137" s="203"/>
      <c r="P1137" s="203"/>
      <c r="Q1137" s="203"/>
      <c r="R1137" s="203"/>
      <c r="S1137" s="203"/>
      <c r="T1137" s="204"/>
      <c r="AT1137" s="205" t="s">
        <v>161</v>
      </c>
      <c r="AU1137" s="205" t="s">
        <v>80</v>
      </c>
      <c r="AV1137" s="11" t="s">
        <v>80</v>
      </c>
      <c r="AW1137" s="11" t="s">
        <v>34</v>
      </c>
      <c r="AX1137" s="11" t="s">
        <v>71</v>
      </c>
      <c r="AY1137" s="205" t="s">
        <v>153</v>
      </c>
    </row>
    <row r="1138" spans="2:51" s="11" customFormat="1" ht="13.5">
      <c r="B1138" s="194"/>
      <c r="C1138" s="195"/>
      <c r="D1138" s="196" t="s">
        <v>161</v>
      </c>
      <c r="E1138" s="197" t="s">
        <v>19</v>
      </c>
      <c r="F1138" s="198" t="s">
        <v>1538</v>
      </c>
      <c r="G1138" s="195"/>
      <c r="H1138" s="199">
        <v>11.52</v>
      </c>
      <c r="I1138" s="200"/>
      <c r="J1138" s="195"/>
      <c r="K1138" s="195"/>
      <c r="L1138" s="201"/>
      <c r="M1138" s="202"/>
      <c r="N1138" s="203"/>
      <c r="O1138" s="203"/>
      <c r="P1138" s="203"/>
      <c r="Q1138" s="203"/>
      <c r="R1138" s="203"/>
      <c r="S1138" s="203"/>
      <c r="T1138" s="204"/>
      <c r="AT1138" s="205" t="s">
        <v>161</v>
      </c>
      <c r="AU1138" s="205" t="s">
        <v>80</v>
      </c>
      <c r="AV1138" s="11" t="s">
        <v>80</v>
      </c>
      <c r="AW1138" s="11" t="s">
        <v>34</v>
      </c>
      <c r="AX1138" s="11" t="s">
        <v>71</v>
      </c>
      <c r="AY1138" s="205" t="s">
        <v>153</v>
      </c>
    </row>
    <row r="1139" spans="2:51" s="11" customFormat="1" ht="13.5">
      <c r="B1139" s="194"/>
      <c r="C1139" s="195"/>
      <c r="D1139" s="196" t="s">
        <v>161</v>
      </c>
      <c r="E1139" s="197" t="s">
        <v>19</v>
      </c>
      <c r="F1139" s="198" t="s">
        <v>1539</v>
      </c>
      <c r="G1139" s="195"/>
      <c r="H1139" s="199">
        <v>0.98</v>
      </c>
      <c r="I1139" s="200"/>
      <c r="J1139" s="195"/>
      <c r="K1139" s="195"/>
      <c r="L1139" s="201"/>
      <c r="M1139" s="202"/>
      <c r="N1139" s="203"/>
      <c r="O1139" s="203"/>
      <c r="P1139" s="203"/>
      <c r="Q1139" s="203"/>
      <c r="R1139" s="203"/>
      <c r="S1139" s="203"/>
      <c r="T1139" s="204"/>
      <c r="AT1139" s="205" t="s">
        <v>161</v>
      </c>
      <c r="AU1139" s="205" t="s">
        <v>80</v>
      </c>
      <c r="AV1139" s="11" t="s">
        <v>80</v>
      </c>
      <c r="AW1139" s="11" t="s">
        <v>34</v>
      </c>
      <c r="AX1139" s="11" t="s">
        <v>71</v>
      </c>
      <c r="AY1139" s="205" t="s">
        <v>153</v>
      </c>
    </row>
    <row r="1140" spans="2:51" s="12" customFormat="1" ht="13.5">
      <c r="B1140" s="206"/>
      <c r="C1140" s="207"/>
      <c r="D1140" s="208" t="s">
        <v>161</v>
      </c>
      <c r="E1140" s="209" t="s">
        <v>19</v>
      </c>
      <c r="F1140" s="210" t="s">
        <v>163</v>
      </c>
      <c r="G1140" s="207"/>
      <c r="H1140" s="211">
        <v>23.9</v>
      </c>
      <c r="I1140" s="212"/>
      <c r="J1140" s="207"/>
      <c r="K1140" s="207"/>
      <c r="L1140" s="213"/>
      <c r="M1140" s="214"/>
      <c r="N1140" s="215"/>
      <c r="O1140" s="215"/>
      <c r="P1140" s="215"/>
      <c r="Q1140" s="215"/>
      <c r="R1140" s="215"/>
      <c r="S1140" s="215"/>
      <c r="T1140" s="216"/>
      <c r="AT1140" s="217" t="s">
        <v>161</v>
      </c>
      <c r="AU1140" s="217" t="s">
        <v>80</v>
      </c>
      <c r="AV1140" s="12" t="s">
        <v>160</v>
      </c>
      <c r="AW1140" s="12" t="s">
        <v>34</v>
      </c>
      <c r="AX1140" s="12" t="s">
        <v>78</v>
      </c>
      <c r="AY1140" s="217" t="s">
        <v>153</v>
      </c>
    </row>
    <row r="1141" spans="2:65" s="1" customFormat="1" ht="22.5" customHeight="1">
      <c r="B1141" s="34"/>
      <c r="C1141" s="182" t="s">
        <v>1540</v>
      </c>
      <c r="D1141" s="182" t="s">
        <v>155</v>
      </c>
      <c r="E1141" s="183" t="s">
        <v>1541</v>
      </c>
      <c r="F1141" s="184" t="s">
        <v>1542</v>
      </c>
      <c r="G1141" s="185" t="s">
        <v>224</v>
      </c>
      <c r="H1141" s="186">
        <v>23.9</v>
      </c>
      <c r="I1141" s="187"/>
      <c r="J1141" s="188">
        <f>ROUND(I1141*H1141,2)</f>
        <v>0</v>
      </c>
      <c r="K1141" s="184" t="s">
        <v>187</v>
      </c>
      <c r="L1141" s="54"/>
      <c r="M1141" s="189" t="s">
        <v>19</v>
      </c>
      <c r="N1141" s="190" t="s">
        <v>42</v>
      </c>
      <c r="O1141" s="35"/>
      <c r="P1141" s="191">
        <f>O1141*H1141</f>
        <v>0</v>
      </c>
      <c r="Q1141" s="191">
        <v>7.689E-05</v>
      </c>
      <c r="R1141" s="191">
        <f>Q1141*H1141</f>
        <v>0.001837671</v>
      </c>
      <c r="S1141" s="191">
        <v>0</v>
      </c>
      <c r="T1141" s="192">
        <f>S1141*H1141</f>
        <v>0</v>
      </c>
      <c r="AR1141" s="17" t="s">
        <v>230</v>
      </c>
      <c r="AT1141" s="17" t="s">
        <v>155</v>
      </c>
      <c r="AU1141" s="17" t="s">
        <v>80</v>
      </c>
      <c r="AY1141" s="17" t="s">
        <v>153</v>
      </c>
      <c r="BE1141" s="193">
        <f>IF(N1141="základní",J1141,0)</f>
        <v>0</v>
      </c>
      <c r="BF1141" s="193">
        <f>IF(N1141="snížená",J1141,0)</f>
        <v>0</v>
      </c>
      <c r="BG1141" s="193">
        <f>IF(N1141="zákl. přenesená",J1141,0)</f>
        <v>0</v>
      </c>
      <c r="BH1141" s="193">
        <f>IF(N1141="sníž. přenesená",J1141,0)</f>
        <v>0</v>
      </c>
      <c r="BI1141" s="193">
        <f>IF(N1141="nulová",J1141,0)</f>
        <v>0</v>
      </c>
      <c r="BJ1141" s="17" t="s">
        <v>78</v>
      </c>
      <c r="BK1141" s="193">
        <f>ROUND(I1141*H1141,2)</f>
        <v>0</v>
      </c>
      <c r="BL1141" s="17" t="s">
        <v>230</v>
      </c>
      <c r="BM1141" s="17" t="s">
        <v>1518</v>
      </c>
    </row>
    <row r="1142" spans="2:65" s="1" customFormat="1" ht="22.5" customHeight="1">
      <c r="B1142" s="34"/>
      <c r="C1142" s="182" t="s">
        <v>1543</v>
      </c>
      <c r="D1142" s="182" t="s">
        <v>155</v>
      </c>
      <c r="E1142" s="183" t="s">
        <v>1544</v>
      </c>
      <c r="F1142" s="184" t="s">
        <v>1545</v>
      </c>
      <c r="G1142" s="185" t="s">
        <v>224</v>
      </c>
      <c r="H1142" s="186">
        <v>66.853</v>
      </c>
      <c r="I1142" s="187"/>
      <c r="J1142" s="188">
        <f>ROUND(I1142*H1142,2)</f>
        <v>0</v>
      </c>
      <c r="K1142" s="184" t="s">
        <v>187</v>
      </c>
      <c r="L1142" s="54"/>
      <c r="M1142" s="189" t="s">
        <v>19</v>
      </c>
      <c r="N1142" s="190" t="s">
        <v>42</v>
      </c>
      <c r="O1142" s="35"/>
      <c r="P1142" s="191">
        <f>O1142*H1142</f>
        <v>0</v>
      </c>
      <c r="Q1142" s="191">
        <v>0.0005234</v>
      </c>
      <c r="R1142" s="191">
        <f>Q1142*H1142</f>
        <v>0.0349908602</v>
      </c>
      <c r="S1142" s="191">
        <v>0</v>
      </c>
      <c r="T1142" s="192">
        <f>S1142*H1142</f>
        <v>0</v>
      </c>
      <c r="AR1142" s="17" t="s">
        <v>230</v>
      </c>
      <c r="AT1142" s="17" t="s">
        <v>155</v>
      </c>
      <c r="AU1142" s="17" t="s">
        <v>80</v>
      </c>
      <c r="AY1142" s="17" t="s">
        <v>153</v>
      </c>
      <c r="BE1142" s="193">
        <f>IF(N1142="základní",J1142,0)</f>
        <v>0</v>
      </c>
      <c r="BF1142" s="193">
        <f>IF(N1142="snížená",J1142,0)</f>
        <v>0</v>
      </c>
      <c r="BG1142" s="193">
        <f>IF(N1142="zákl. přenesená",J1142,0)</f>
        <v>0</v>
      </c>
      <c r="BH1142" s="193">
        <f>IF(N1142="sníž. přenesená",J1142,0)</f>
        <v>0</v>
      </c>
      <c r="BI1142" s="193">
        <f>IF(N1142="nulová",J1142,0)</f>
        <v>0</v>
      </c>
      <c r="BJ1142" s="17" t="s">
        <v>78</v>
      </c>
      <c r="BK1142" s="193">
        <f>ROUND(I1142*H1142,2)</f>
        <v>0</v>
      </c>
      <c r="BL1142" s="17" t="s">
        <v>230</v>
      </c>
      <c r="BM1142" s="17" t="s">
        <v>1546</v>
      </c>
    </row>
    <row r="1143" spans="2:51" s="13" customFormat="1" ht="13.5">
      <c r="B1143" s="218"/>
      <c r="C1143" s="219"/>
      <c r="D1143" s="196" t="s">
        <v>161</v>
      </c>
      <c r="E1143" s="220" t="s">
        <v>19</v>
      </c>
      <c r="F1143" s="221" t="s">
        <v>1547</v>
      </c>
      <c r="G1143" s="219"/>
      <c r="H1143" s="222" t="s">
        <v>19</v>
      </c>
      <c r="I1143" s="223"/>
      <c r="J1143" s="219"/>
      <c r="K1143" s="219"/>
      <c r="L1143" s="224"/>
      <c r="M1143" s="225"/>
      <c r="N1143" s="226"/>
      <c r="O1143" s="226"/>
      <c r="P1143" s="226"/>
      <c r="Q1143" s="226"/>
      <c r="R1143" s="226"/>
      <c r="S1143" s="226"/>
      <c r="T1143" s="227"/>
      <c r="AT1143" s="228" t="s">
        <v>161</v>
      </c>
      <c r="AU1143" s="228" t="s">
        <v>80</v>
      </c>
      <c r="AV1143" s="13" t="s">
        <v>78</v>
      </c>
      <c r="AW1143" s="13" t="s">
        <v>34</v>
      </c>
      <c r="AX1143" s="13" t="s">
        <v>71</v>
      </c>
      <c r="AY1143" s="228" t="s">
        <v>153</v>
      </c>
    </row>
    <row r="1144" spans="2:51" s="11" customFormat="1" ht="13.5">
      <c r="B1144" s="194"/>
      <c r="C1144" s="195"/>
      <c r="D1144" s="196" t="s">
        <v>161</v>
      </c>
      <c r="E1144" s="197" t="s">
        <v>19</v>
      </c>
      <c r="F1144" s="198" t="s">
        <v>1548</v>
      </c>
      <c r="G1144" s="195"/>
      <c r="H1144" s="199">
        <v>14</v>
      </c>
      <c r="I1144" s="200"/>
      <c r="J1144" s="195"/>
      <c r="K1144" s="195"/>
      <c r="L1144" s="201"/>
      <c r="M1144" s="202"/>
      <c r="N1144" s="203"/>
      <c r="O1144" s="203"/>
      <c r="P1144" s="203"/>
      <c r="Q1144" s="203"/>
      <c r="R1144" s="203"/>
      <c r="S1144" s="203"/>
      <c r="T1144" s="204"/>
      <c r="AT1144" s="205" t="s">
        <v>161</v>
      </c>
      <c r="AU1144" s="205" t="s">
        <v>80</v>
      </c>
      <c r="AV1144" s="11" t="s">
        <v>80</v>
      </c>
      <c r="AW1144" s="11" t="s">
        <v>34</v>
      </c>
      <c r="AX1144" s="11" t="s">
        <v>71</v>
      </c>
      <c r="AY1144" s="205" t="s">
        <v>153</v>
      </c>
    </row>
    <row r="1145" spans="2:51" s="13" customFormat="1" ht="13.5">
      <c r="B1145" s="218"/>
      <c r="C1145" s="219"/>
      <c r="D1145" s="196" t="s">
        <v>161</v>
      </c>
      <c r="E1145" s="220" t="s">
        <v>19</v>
      </c>
      <c r="F1145" s="221" t="s">
        <v>1549</v>
      </c>
      <c r="G1145" s="219"/>
      <c r="H1145" s="222" t="s">
        <v>19</v>
      </c>
      <c r="I1145" s="223"/>
      <c r="J1145" s="219"/>
      <c r="K1145" s="219"/>
      <c r="L1145" s="224"/>
      <c r="M1145" s="225"/>
      <c r="N1145" s="226"/>
      <c r="O1145" s="226"/>
      <c r="P1145" s="226"/>
      <c r="Q1145" s="226"/>
      <c r="R1145" s="226"/>
      <c r="S1145" s="226"/>
      <c r="T1145" s="227"/>
      <c r="AT1145" s="228" t="s">
        <v>161</v>
      </c>
      <c r="AU1145" s="228" t="s">
        <v>80</v>
      </c>
      <c r="AV1145" s="13" t="s">
        <v>78</v>
      </c>
      <c r="AW1145" s="13" t="s">
        <v>34</v>
      </c>
      <c r="AX1145" s="13" t="s">
        <v>71</v>
      </c>
      <c r="AY1145" s="228" t="s">
        <v>153</v>
      </c>
    </row>
    <row r="1146" spans="2:51" s="11" customFormat="1" ht="13.5">
      <c r="B1146" s="194"/>
      <c r="C1146" s="195"/>
      <c r="D1146" s="196" t="s">
        <v>161</v>
      </c>
      <c r="E1146" s="197" t="s">
        <v>19</v>
      </c>
      <c r="F1146" s="198" t="s">
        <v>1550</v>
      </c>
      <c r="G1146" s="195"/>
      <c r="H1146" s="199">
        <v>0.902</v>
      </c>
      <c r="I1146" s="200"/>
      <c r="J1146" s="195"/>
      <c r="K1146" s="195"/>
      <c r="L1146" s="201"/>
      <c r="M1146" s="202"/>
      <c r="N1146" s="203"/>
      <c r="O1146" s="203"/>
      <c r="P1146" s="203"/>
      <c r="Q1146" s="203"/>
      <c r="R1146" s="203"/>
      <c r="S1146" s="203"/>
      <c r="T1146" s="204"/>
      <c r="AT1146" s="205" t="s">
        <v>161</v>
      </c>
      <c r="AU1146" s="205" t="s">
        <v>80</v>
      </c>
      <c r="AV1146" s="11" t="s">
        <v>80</v>
      </c>
      <c r="AW1146" s="11" t="s">
        <v>34</v>
      </c>
      <c r="AX1146" s="11" t="s">
        <v>71</v>
      </c>
      <c r="AY1146" s="205" t="s">
        <v>153</v>
      </c>
    </row>
    <row r="1147" spans="2:51" s="13" customFormat="1" ht="13.5">
      <c r="B1147" s="218"/>
      <c r="C1147" s="219"/>
      <c r="D1147" s="196" t="s">
        <v>161</v>
      </c>
      <c r="E1147" s="220" t="s">
        <v>19</v>
      </c>
      <c r="F1147" s="221" t="s">
        <v>1551</v>
      </c>
      <c r="G1147" s="219"/>
      <c r="H1147" s="222" t="s">
        <v>19</v>
      </c>
      <c r="I1147" s="223"/>
      <c r="J1147" s="219"/>
      <c r="K1147" s="219"/>
      <c r="L1147" s="224"/>
      <c r="M1147" s="225"/>
      <c r="N1147" s="226"/>
      <c r="O1147" s="226"/>
      <c r="P1147" s="226"/>
      <c r="Q1147" s="226"/>
      <c r="R1147" s="226"/>
      <c r="S1147" s="226"/>
      <c r="T1147" s="227"/>
      <c r="AT1147" s="228" t="s">
        <v>161</v>
      </c>
      <c r="AU1147" s="228" t="s">
        <v>80</v>
      </c>
      <c r="AV1147" s="13" t="s">
        <v>78</v>
      </c>
      <c r="AW1147" s="13" t="s">
        <v>34</v>
      </c>
      <c r="AX1147" s="13" t="s">
        <v>71</v>
      </c>
      <c r="AY1147" s="228" t="s">
        <v>153</v>
      </c>
    </row>
    <row r="1148" spans="2:51" s="11" customFormat="1" ht="13.5">
      <c r="B1148" s="194"/>
      <c r="C1148" s="195"/>
      <c r="D1148" s="196" t="s">
        <v>161</v>
      </c>
      <c r="E1148" s="197" t="s">
        <v>19</v>
      </c>
      <c r="F1148" s="198" t="s">
        <v>1552</v>
      </c>
      <c r="G1148" s="195"/>
      <c r="H1148" s="199">
        <v>0.72</v>
      </c>
      <c r="I1148" s="200"/>
      <c r="J1148" s="195"/>
      <c r="K1148" s="195"/>
      <c r="L1148" s="201"/>
      <c r="M1148" s="202"/>
      <c r="N1148" s="203"/>
      <c r="O1148" s="203"/>
      <c r="P1148" s="203"/>
      <c r="Q1148" s="203"/>
      <c r="R1148" s="203"/>
      <c r="S1148" s="203"/>
      <c r="T1148" s="204"/>
      <c r="AT1148" s="205" t="s">
        <v>161</v>
      </c>
      <c r="AU1148" s="205" t="s">
        <v>80</v>
      </c>
      <c r="AV1148" s="11" t="s">
        <v>80</v>
      </c>
      <c r="AW1148" s="11" t="s">
        <v>34</v>
      </c>
      <c r="AX1148" s="11" t="s">
        <v>71</v>
      </c>
      <c r="AY1148" s="205" t="s">
        <v>153</v>
      </c>
    </row>
    <row r="1149" spans="2:51" s="13" customFormat="1" ht="13.5">
      <c r="B1149" s="218"/>
      <c r="C1149" s="219"/>
      <c r="D1149" s="196" t="s">
        <v>161</v>
      </c>
      <c r="E1149" s="220" t="s">
        <v>19</v>
      </c>
      <c r="F1149" s="221" t="s">
        <v>1553</v>
      </c>
      <c r="G1149" s="219"/>
      <c r="H1149" s="222" t="s">
        <v>19</v>
      </c>
      <c r="I1149" s="223"/>
      <c r="J1149" s="219"/>
      <c r="K1149" s="219"/>
      <c r="L1149" s="224"/>
      <c r="M1149" s="225"/>
      <c r="N1149" s="226"/>
      <c r="O1149" s="226"/>
      <c r="P1149" s="226"/>
      <c r="Q1149" s="226"/>
      <c r="R1149" s="226"/>
      <c r="S1149" s="226"/>
      <c r="T1149" s="227"/>
      <c r="AT1149" s="228" t="s">
        <v>161</v>
      </c>
      <c r="AU1149" s="228" t="s">
        <v>80</v>
      </c>
      <c r="AV1149" s="13" t="s">
        <v>78</v>
      </c>
      <c r="AW1149" s="13" t="s">
        <v>34</v>
      </c>
      <c r="AX1149" s="13" t="s">
        <v>71</v>
      </c>
      <c r="AY1149" s="228" t="s">
        <v>153</v>
      </c>
    </row>
    <row r="1150" spans="2:51" s="11" customFormat="1" ht="13.5">
      <c r="B1150" s="194"/>
      <c r="C1150" s="195"/>
      <c r="D1150" s="196" t="s">
        <v>161</v>
      </c>
      <c r="E1150" s="197" t="s">
        <v>19</v>
      </c>
      <c r="F1150" s="198" t="s">
        <v>1554</v>
      </c>
      <c r="G1150" s="195"/>
      <c r="H1150" s="199">
        <v>7.2</v>
      </c>
      <c r="I1150" s="200"/>
      <c r="J1150" s="195"/>
      <c r="K1150" s="195"/>
      <c r="L1150" s="201"/>
      <c r="M1150" s="202"/>
      <c r="N1150" s="203"/>
      <c r="O1150" s="203"/>
      <c r="P1150" s="203"/>
      <c r="Q1150" s="203"/>
      <c r="R1150" s="203"/>
      <c r="S1150" s="203"/>
      <c r="T1150" s="204"/>
      <c r="AT1150" s="205" t="s">
        <v>161</v>
      </c>
      <c r="AU1150" s="205" t="s">
        <v>80</v>
      </c>
      <c r="AV1150" s="11" t="s">
        <v>80</v>
      </c>
      <c r="AW1150" s="11" t="s">
        <v>34</v>
      </c>
      <c r="AX1150" s="11" t="s">
        <v>71</v>
      </c>
      <c r="AY1150" s="205" t="s">
        <v>153</v>
      </c>
    </row>
    <row r="1151" spans="2:51" s="13" customFormat="1" ht="13.5">
      <c r="B1151" s="218"/>
      <c r="C1151" s="219"/>
      <c r="D1151" s="196" t="s">
        <v>161</v>
      </c>
      <c r="E1151" s="220" t="s">
        <v>19</v>
      </c>
      <c r="F1151" s="221" t="s">
        <v>1555</v>
      </c>
      <c r="G1151" s="219"/>
      <c r="H1151" s="222" t="s">
        <v>19</v>
      </c>
      <c r="I1151" s="223"/>
      <c r="J1151" s="219"/>
      <c r="K1151" s="219"/>
      <c r="L1151" s="224"/>
      <c r="M1151" s="225"/>
      <c r="N1151" s="226"/>
      <c r="O1151" s="226"/>
      <c r="P1151" s="226"/>
      <c r="Q1151" s="226"/>
      <c r="R1151" s="226"/>
      <c r="S1151" s="226"/>
      <c r="T1151" s="227"/>
      <c r="AT1151" s="228" t="s">
        <v>161</v>
      </c>
      <c r="AU1151" s="228" t="s">
        <v>80</v>
      </c>
      <c r="AV1151" s="13" t="s">
        <v>78</v>
      </c>
      <c r="AW1151" s="13" t="s">
        <v>34</v>
      </c>
      <c r="AX1151" s="13" t="s">
        <v>71</v>
      </c>
      <c r="AY1151" s="228" t="s">
        <v>153</v>
      </c>
    </row>
    <row r="1152" spans="2:51" s="11" customFormat="1" ht="13.5">
      <c r="B1152" s="194"/>
      <c r="C1152" s="195"/>
      <c r="D1152" s="196" t="s">
        <v>161</v>
      </c>
      <c r="E1152" s="197" t="s">
        <v>19</v>
      </c>
      <c r="F1152" s="198" t="s">
        <v>1556</v>
      </c>
      <c r="G1152" s="195"/>
      <c r="H1152" s="199">
        <v>0.471</v>
      </c>
      <c r="I1152" s="200"/>
      <c r="J1152" s="195"/>
      <c r="K1152" s="195"/>
      <c r="L1152" s="201"/>
      <c r="M1152" s="202"/>
      <c r="N1152" s="203"/>
      <c r="O1152" s="203"/>
      <c r="P1152" s="203"/>
      <c r="Q1152" s="203"/>
      <c r="R1152" s="203"/>
      <c r="S1152" s="203"/>
      <c r="T1152" s="204"/>
      <c r="AT1152" s="205" t="s">
        <v>161</v>
      </c>
      <c r="AU1152" s="205" t="s">
        <v>80</v>
      </c>
      <c r="AV1152" s="11" t="s">
        <v>80</v>
      </c>
      <c r="AW1152" s="11" t="s">
        <v>34</v>
      </c>
      <c r="AX1152" s="11" t="s">
        <v>71</v>
      </c>
      <c r="AY1152" s="205" t="s">
        <v>153</v>
      </c>
    </row>
    <row r="1153" spans="2:51" s="13" customFormat="1" ht="13.5">
      <c r="B1153" s="218"/>
      <c r="C1153" s="219"/>
      <c r="D1153" s="196" t="s">
        <v>161</v>
      </c>
      <c r="E1153" s="220" t="s">
        <v>19</v>
      </c>
      <c r="F1153" s="221" t="s">
        <v>1557</v>
      </c>
      <c r="G1153" s="219"/>
      <c r="H1153" s="222" t="s">
        <v>19</v>
      </c>
      <c r="I1153" s="223"/>
      <c r="J1153" s="219"/>
      <c r="K1153" s="219"/>
      <c r="L1153" s="224"/>
      <c r="M1153" s="225"/>
      <c r="N1153" s="226"/>
      <c r="O1153" s="226"/>
      <c r="P1153" s="226"/>
      <c r="Q1153" s="226"/>
      <c r="R1153" s="226"/>
      <c r="S1153" s="226"/>
      <c r="T1153" s="227"/>
      <c r="AT1153" s="228" t="s">
        <v>161</v>
      </c>
      <c r="AU1153" s="228" t="s">
        <v>80</v>
      </c>
      <c r="AV1153" s="13" t="s">
        <v>78</v>
      </c>
      <c r="AW1153" s="13" t="s">
        <v>34</v>
      </c>
      <c r="AX1153" s="13" t="s">
        <v>71</v>
      </c>
      <c r="AY1153" s="228" t="s">
        <v>153</v>
      </c>
    </row>
    <row r="1154" spans="2:51" s="11" customFormat="1" ht="13.5">
      <c r="B1154" s="194"/>
      <c r="C1154" s="195"/>
      <c r="D1154" s="196" t="s">
        <v>161</v>
      </c>
      <c r="E1154" s="197" t="s">
        <v>19</v>
      </c>
      <c r="F1154" s="198" t="s">
        <v>1558</v>
      </c>
      <c r="G1154" s="195"/>
      <c r="H1154" s="199">
        <v>43.56</v>
      </c>
      <c r="I1154" s="200"/>
      <c r="J1154" s="195"/>
      <c r="K1154" s="195"/>
      <c r="L1154" s="201"/>
      <c r="M1154" s="202"/>
      <c r="N1154" s="203"/>
      <c r="O1154" s="203"/>
      <c r="P1154" s="203"/>
      <c r="Q1154" s="203"/>
      <c r="R1154" s="203"/>
      <c r="S1154" s="203"/>
      <c r="T1154" s="204"/>
      <c r="AT1154" s="205" t="s">
        <v>161</v>
      </c>
      <c r="AU1154" s="205" t="s">
        <v>80</v>
      </c>
      <c r="AV1154" s="11" t="s">
        <v>80</v>
      </c>
      <c r="AW1154" s="11" t="s">
        <v>34</v>
      </c>
      <c r="AX1154" s="11" t="s">
        <v>71</v>
      </c>
      <c r="AY1154" s="205" t="s">
        <v>153</v>
      </c>
    </row>
    <row r="1155" spans="2:51" s="12" customFormat="1" ht="13.5">
      <c r="B1155" s="206"/>
      <c r="C1155" s="207"/>
      <c r="D1155" s="208" t="s">
        <v>161</v>
      </c>
      <c r="E1155" s="209" t="s">
        <v>19</v>
      </c>
      <c r="F1155" s="210" t="s">
        <v>163</v>
      </c>
      <c r="G1155" s="207"/>
      <c r="H1155" s="211">
        <v>66.853</v>
      </c>
      <c r="I1155" s="212"/>
      <c r="J1155" s="207"/>
      <c r="K1155" s="207"/>
      <c r="L1155" s="213"/>
      <c r="M1155" s="214"/>
      <c r="N1155" s="215"/>
      <c r="O1155" s="215"/>
      <c r="P1155" s="215"/>
      <c r="Q1155" s="215"/>
      <c r="R1155" s="215"/>
      <c r="S1155" s="215"/>
      <c r="T1155" s="216"/>
      <c r="AT1155" s="217" t="s">
        <v>161</v>
      </c>
      <c r="AU1155" s="217" t="s">
        <v>80</v>
      </c>
      <c r="AV1155" s="12" t="s">
        <v>160</v>
      </c>
      <c r="AW1155" s="12" t="s">
        <v>34</v>
      </c>
      <c r="AX1155" s="12" t="s">
        <v>78</v>
      </c>
      <c r="AY1155" s="217" t="s">
        <v>153</v>
      </c>
    </row>
    <row r="1156" spans="2:65" s="1" customFormat="1" ht="22.5" customHeight="1">
      <c r="B1156" s="34"/>
      <c r="C1156" s="182" t="s">
        <v>1559</v>
      </c>
      <c r="D1156" s="182" t="s">
        <v>155</v>
      </c>
      <c r="E1156" s="183" t="s">
        <v>1560</v>
      </c>
      <c r="F1156" s="184" t="s">
        <v>1561</v>
      </c>
      <c r="G1156" s="185" t="s">
        <v>224</v>
      </c>
      <c r="H1156" s="186">
        <v>66.853</v>
      </c>
      <c r="I1156" s="187"/>
      <c r="J1156" s="188">
        <f>ROUND(I1156*H1156,2)</f>
        <v>0</v>
      </c>
      <c r="K1156" s="184" t="s">
        <v>187</v>
      </c>
      <c r="L1156" s="54"/>
      <c r="M1156" s="189" t="s">
        <v>19</v>
      </c>
      <c r="N1156" s="190" t="s">
        <v>42</v>
      </c>
      <c r="O1156" s="35"/>
      <c r="P1156" s="191">
        <f>O1156*H1156</f>
        <v>0</v>
      </c>
      <c r="Q1156" s="191">
        <v>0.0002617</v>
      </c>
      <c r="R1156" s="191">
        <f>Q1156*H1156</f>
        <v>0.0174954301</v>
      </c>
      <c r="S1156" s="191">
        <v>0</v>
      </c>
      <c r="T1156" s="192">
        <f>S1156*H1156</f>
        <v>0</v>
      </c>
      <c r="AR1156" s="17" t="s">
        <v>230</v>
      </c>
      <c r="AT1156" s="17" t="s">
        <v>155</v>
      </c>
      <c r="AU1156" s="17" t="s">
        <v>80</v>
      </c>
      <c r="AY1156" s="17" t="s">
        <v>153</v>
      </c>
      <c r="BE1156" s="193">
        <f>IF(N1156="základní",J1156,0)</f>
        <v>0</v>
      </c>
      <c r="BF1156" s="193">
        <f>IF(N1156="snížená",J1156,0)</f>
        <v>0</v>
      </c>
      <c r="BG1156" s="193">
        <f>IF(N1156="zákl. přenesená",J1156,0)</f>
        <v>0</v>
      </c>
      <c r="BH1156" s="193">
        <f>IF(N1156="sníž. přenesená",J1156,0)</f>
        <v>0</v>
      </c>
      <c r="BI1156" s="193">
        <f>IF(N1156="nulová",J1156,0)</f>
        <v>0</v>
      </c>
      <c r="BJ1156" s="17" t="s">
        <v>78</v>
      </c>
      <c r="BK1156" s="193">
        <f>ROUND(I1156*H1156,2)</f>
        <v>0</v>
      </c>
      <c r="BL1156" s="17" t="s">
        <v>230</v>
      </c>
      <c r="BM1156" s="17" t="s">
        <v>1524</v>
      </c>
    </row>
    <row r="1157" spans="2:65" s="1" customFormat="1" ht="31.5" customHeight="1">
      <c r="B1157" s="34"/>
      <c r="C1157" s="182" t="s">
        <v>1562</v>
      </c>
      <c r="D1157" s="182" t="s">
        <v>155</v>
      </c>
      <c r="E1157" s="183" t="s">
        <v>1563</v>
      </c>
      <c r="F1157" s="184" t="s">
        <v>1564</v>
      </c>
      <c r="G1157" s="185" t="s">
        <v>224</v>
      </c>
      <c r="H1157" s="186">
        <v>33.244</v>
      </c>
      <c r="I1157" s="187"/>
      <c r="J1157" s="188">
        <f>ROUND(I1157*H1157,2)</f>
        <v>0</v>
      </c>
      <c r="K1157" s="184" t="s">
        <v>187</v>
      </c>
      <c r="L1157" s="54"/>
      <c r="M1157" s="189" t="s">
        <v>19</v>
      </c>
      <c r="N1157" s="190" t="s">
        <v>42</v>
      </c>
      <c r="O1157" s="35"/>
      <c r="P1157" s="191">
        <f>O1157*H1157</f>
        <v>0</v>
      </c>
      <c r="Q1157" s="191">
        <v>0.00073856</v>
      </c>
      <c r="R1157" s="191">
        <f>Q1157*H1157</f>
        <v>0.02455268864</v>
      </c>
      <c r="S1157" s="191">
        <v>0</v>
      </c>
      <c r="T1157" s="192">
        <f>S1157*H1157</f>
        <v>0</v>
      </c>
      <c r="AR1157" s="17" t="s">
        <v>230</v>
      </c>
      <c r="AT1157" s="17" t="s">
        <v>155</v>
      </c>
      <c r="AU1157" s="17" t="s">
        <v>80</v>
      </c>
      <c r="AY1157" s="17" t="s">
        <v>153</v>
      </c>
      <c r="BE1157" s="193">
        <f>IF(N1157="základní",J1157,0)</f>
        <v>0</v>
      </c>
      <c r="BF1157" s="193">
        <f>IF(N1157="snížená",J1157,0)</f>
        <v>0</v>
      </c>
      <c r="BG1157" s="193">
        <f>IF(N1157="zákl. přenesená",J1157,0)</f>
        <v>0</v>
      </c>
      <c r="BH1157" s="193">
        <f>IF(N1157="sníž. přenesená",J1157,0)</f>
        <v>0</v>
      </c>
      <c r="BI1157" s="193">
        <f>IF(N1157="nulová",J1157,0)</f>
        <v>0</v>
      </c>
      <c r="BJ1157" s="17" t="s">
        <v>78</v>
      </c>
      <c r="BK1157" s="193">
        <f>ROUND(I1157*H1157,2)</f>
        <v>0</v>
      </c>
      <c r="BL1157" s="17" t="s">
        <v>230</v>
      </c>
      <c r="BM1157" s="17" t="s">
        <v>1528</v>
      </c>
    </row>
    <row r="1158" spans="2:51" s="13" customFormat="1" ht="13.5">
      <c r="B1158" s="218"/>
      <c r="C1158" s="219"/>
      <c r="D1158" s="196" t="s">
        <v>161</v>
      </c>
      <c r="E1158" s="220" t="s">
        <v>19</v>
      </c>
      <c r="F1158" s="221" t="s">
        <v>1565</v>
      </c>
      <c r="G1158" s="219"/>
      <c r="H1158" s="222" t="s">
        <v>19</v>
      </c>
      <c r="I1158" s="223"/>
      <c r="J1158" s="219"/>
      <c r="K1158" s="219"/>
      <c r="L1158" s="224"/>
      <c r="M1158" s="225"/>
      <c r="N1158" s="226"/>
      <c r="O1158" s="226"/>
      <c r="P1158" s="226"/>
      <c r="Q1158" s="226"/>
      <c r="R1158" s="226"/>
      <c r="S1158" s="226"/>
      <c r="T1158" s="227"/>
      <c r="AT1158" s="228" t="s">
        <v>161</v>
      </c>
      <c r="AU1158" s="228" t="s">
        <v>80</v>
      </c>
      <c r="AV1158" s="13" t="s">
        <v>78</v>
      </c>
      <c r="AW1158" s="13" t="s">
        <v>34</v>
      </c>
      <c r="AX1158" s="13" t="s">
        <v>71</v>
      </c>
      <c r="AY1158" s="228" t="s">
        <v>153</v>
      </c>
    </row>
    <row r="1159" spans="2:51" s="11" customFormat="1" ht="13.5">
      <c r="B1159" s="194"/>
      <c r="C1159" s="195"/>
      <c r="D1159" s="196" t="s">
        <v>161</v>
      </c>
      <c r="E1159" s="197" t="s">
        <v>19</v>
      </c>
      <c r="F1159" s="198" t="s">
        <v>837</v>
      </c>
      <c r="G1159" s="195"/>
      <c r="H1159" s="199">
        <v>5</v>
      </c>
      <c r="I1159" s="200"/>
      <c r="J1159" s="195"/>
      <c r="K1159" s="195"/>
      <c r="L1159" s="201"/>
      <c r="M1159" s="202"/>
      <c r="N1159" s="203"/>
      <c r="O1159" s="203"/>
      <c r="P1159" s="203"/>
      <c r="Q1159" s="203"/>
      <c r="R1159" s="203"/>
      <c r="S1159" s="203"/>
      <c r="T1159" s="204"/>
      <c r="AT1159" s="205" t="s">
        <v>161</v>
      </c>
      <c r="AU1159" s="205" t="s">
        <v>80</v>
      </c>
      <c r="AV1159" s="11" t="s">
        <v>80</v>
      </c>
      <c r="AW1159" s="11" t="s">
        <v>34</v>
      </c>
      <c r="AX1159" s="11" t="s">
        <v>71</v>
      </c>
      <c r="AY1159" s="205" t="s">
        <v>153</v>
      </c>
    </row>
    <row r="1160" spans="2:51" s="13" customFormat="1" ht="13.5">
      <c r="B1160" s="218"/>
      <c r="C1160" s="219"/>
      <c r="D1160" s="196" t="s">
        <v>161</v>
      </c>
      <c r="E1160" s="220" t="s">
        <v>19</v>
      </c>
      <c r="F1160" s="221" t="s">
        <v>1566</v>
      </c>
      <c r="G1160" s="219"/>
      <c r="H1160" s="222" t="s">
        <v>19</v>
      </c>
      <c r="I1160" s="223"/>
      <c r="J1160" s="219"/>
      <c r="K1160" s="219"/>
      <c r="L1160" s="224"/>
      <c r="M1160" s="225"/>
      <c r="N1160" s="226"/>
      <c r="O1160" s="226"/>
      <c r="P1160" s="226"/>
      <c r="Q1160" s="226"/>
      <c r="R1160" s="226"/>
      <c r="S1160" s="226"/>
      <c r="T1160" s="227"/>
      <c r="AT1160" s="228" t="s">
        <v>161</v>
      </c>
      <c r="AU1160" s="228" t="s">
        <v>80</v>
      </c>
      <c r="AV1160" s="13" t="s">
        <v>78</v>
      </c>
      <c r="AW1160" s="13" t="s">
        <v>34</v>
      </c>
      <c r="AX1160" s="13" t="s">
        <v>71</v>
      </c>
      <c r="AY1160" s="228" t="s">
        <v>153</v>
      </c>
    </row>
    <row r="1161" spans="2:51" s="11" customFormat="1" ht="13.5">
      <c r="B1161" s="194"/>
      <c r="C1161" s="195"/>
      <c r="D1161" s="196" t="s">
        <v>161</v>
      </c>
      <c r="E1161" s="197" t="s">
        <v>19</v>
      </c>
      <c r="F1161" s="198" t="s">
        <v>1567</v>
      </c>
      <c r="G1161" s="195"/>
      <c r="H1161" s="199">
        <v>0.5</v>
      </c>
      <c r="I1161" s="200"/>
      <c r="J1161" s="195"/>
      <c r="K1161" s="195"/>
      <c r="L1161" s="201"/>
      <c r="M1161" s="202"/>
      <c r="N1161" s="203"/>
      <c r="O1161" s="203"/>
      <c r="P1161" s="203"/>
      <c r="Q1161" s="203"/>
      <c r="R1161" s="203"/>
      <c r="S1161" s="203"/>
      <c r="T1161" s="204"/>
      <c r="AT1161" s="205" t="s">
        <v>161</v>
      </c>
      <c r="AU1161" s="205" t="s">
        <v>80</v>
      </c>
      <c r="AV1161" s="11" t="s">
        <v>80</v>
      </c>
      <c r="AW1161" s="11" t="s">
        <v>34</v>
      </c>
      <c r="AX1161" s="11" t="s">
        <v>71</v>
      </c>
      <c r="AY1161" s="205" t="s">
        <v>153</v>
      </c>
    </row>
    <row r="1162" spans="2:51" s="13" customFormat="1" ht="13.5">
      <c r="B1162" s="218"/>
      <c r="C1162" s="219"/>
      <c r="D1162" s="196" t="s">
        <v>161</v>
      </c>
      <c r="E1162" s="220" t="s">
        <v>19</v>
      </c>
      <c r="F1162" s="221" t="s">
        <v>1568</v>
      </c>
      <c r="G1162" s="219"/>
      <c r="H1162" s="222" t="s">
        <v>19</v>
      </c>
      <c r="I1162" s="223"/>
      <c r="J1162" s="219"/>
      <c r="K1162" s="219"/>
      <c r="L1162" s="224"/>
      <c r="M1162" s="225"/>
      <c r="N1162" s="226"/>
      <c r="O1162" s="226"/>
      <c r="P1162" s="226"/>
      <c r="Q1162" s="226"/>
      <c r="R1162" s="226"/>
      <c r="S1162" s="226"/>
      <c r="T1162" s="227"/>
      <c r="AT1162" s="228" t="s">
        <v>161</v>
      </c>
      <c r="AU1162" s="228" t="s">
        <v>80</v>
      </c>
      <c r="AV1162" s="13" t="s">
        <v>78</v>
      </c>
      <c r="AW1162" s="13" t="s">
        <v>34</v>
      </c>
      <c r="AX1162" s="13" t="s">
        <v>71</v>
      </c>
      <c r="AY1162" s="228" t="s">
        <v>153</v>
      </c>
    </row>
    <row r="1163" spans="2:51" s="11" customFormat="1" ht="13.5">
      <c r="B1163" s="194"/>
      <c r="C1163" s="195"/>
      <c r="D1163" s="196" t="s">
        <v>161</v>
      </c>
      <c r="E1163" s="197" t="s">
        <v>19</v>
      </c>
      <c r="F1163" s="198" t="s">
        <v>1569</v>
      </c>
      <c r="G1163" s="195"/>
      <c r="H1163" s="199">
        <v>6.93</v>
      </c>
      <c r="I1163" s="200"/>
      <c r="J1163" s="195"/>
      <c r="K1163" s="195"/>
      <c r="L1163" s="201"/>
      <c r="M1163" s="202"/>
      <c r="N1163" s="203"/>
      <c r="O1163" s="203"/>
      <c r="P1163" s="203"/>
      <c r="Q1163" s="203"/>
      <c r="R1163" s="203"/>
      <c r="S1163" s="203"/>
      <c r="T1163" s="204"/>
      <c r="AT1163" s="205" t="s">
        <v>161</v>
      </c>
      <c r="AU1163" s="205" t="s">
        <v>80</v>
      </c>
      <c r="AV1163" s="11" t="s">
        <v>80</v>
      </c>
      <c r="AW1163" s="11" t="s">
        <v>34</v>
      </c>
      <c r="AX1163" s="11" t="s">
        <v>71</v>
      </c>
      <c r="AY1163" s="205" t="s">
        <v>153</v>
      </c>
    </row>
    <row r="1164" spans="2:51" s="13" customFormat="1" ht="13.5">
      <c r="B1164" s="218"/>
      <c r="C1164" s="219"/>
      <c r="D1164" s="196" t="s">
        <v>161</v>
      </c>
      <c r="E1164" s="220" t="s">
        <v>19</v>
      </c>
      <c r="F1164" s="221" t="s">
        <v>1570</v>
      </c>
      <c r="G1164" s="219"/>
      <c r="H1164" s="222" t="s">
        <v>19</v>
      </c>
      <c r="I1164" s="223"/>
      <c r="J1164" s="219"/>
      <c r="K1164" s="219"/>
      <c r="L1164" s="224"/>
      <c r="M1164" s="225"/>
      <c r="N1164" s="226"/>
      <c r="O1164" s="226"/>
      <c r="P1164" s="226"/>
      <c r="Q1164" s="226"/>
      <c r="R1164" s="226"/>
      <c r="S1164" s="226"/>
      <c r="T1164" s="227"/>
      <c r="AT1164" s="228" t="s">
        <v>161</v>
      </c>
      <c r="AU1164" s="228" t="s">
        <v>80</v>
      </c>
      <c r="AV1164" s="13" t="s">
        <v>78</v>
      </c>
      <c r="AW1164" s="13" t="s">
        <v>34</v>
      </c>
      <c r="AX1164" s="13" t="s">
        <v>71</v>
      </c>
      <c r="AY1164" s="228" t="s">
        <v>153</v>
      </c>
    </row>
    <row r="1165" spans="2:51" s="11" customFormat="1" ht="13.5">
      <c r="B1165" s="194"/>
      <c r="C1165" s="195"/>
      <c r="D1165" s="196" t="s">
        <v>161</v>
      </c>
      <c r="E1165" s="197" t="s">
        <v>19</v>
      </c>
      <c r="F1165" s="198" t="s">
        <v>1571</v>
      </c>
      <c r="G1165" s="195"/>
      <c r="H1165" s="199">
        <v>1.98</v>
      </c>
      <c r="I1165" s="200"/>
      <c r="J1165" s="195"/>
      <c r="K1165" s="195"/>
      <c r="L1165" s="201"/>
      <c r="M1165" s="202"/>
      <c r="N1165" s="203"/>
      <c r="O1165" s="203"/>
      <c r="P1165" s="203"/>
      <c r="Q1165" s="203"/>
      <c r="R1165" s="203"/>
      <c r="S1165" s="203"/>
      <c r="T1165" s="204"/>
      <c r="AT1165" s="205" t="s">
        <v>161</v>
      </c>
      <c r="AU1165" s="205" t="s">
        <v>80</v>
      </c>
      <c r="AV1165" s="11" t="s">
        <v>80</v>
      </c>
      <c r="AW1165" s="11" t="s">
        <v>34</v>
      </c>
      <c r="AX1165" s="11" t="s">
        <v>71</v>
      </c>
      <c r="AY1165" s="205" t="s">
        <v>153</v>
      </c>
    </row>
    <row r="1166" spans="2:51" s="13" customFormat="1" ht="13.5">
      <c r="B1166" s="218"/>
      <c r="C1166" s="219"/>
      <c r="D1166" s="196" t="s">
        <v>161</v>
      </c>
      <c r="E1166" s="220" t="s">
        <v>19</v>
      </c>
      <c r="F1166" s="221" t="s">
        <v>1572</v>
      </c>
      <c r="G1166" s="219"/>
      <c r="H1166" s="222" t="s">
        <v>19</v>
      </c>
      <c r="I1166" s="223"/>
      <c r="J1166" s="219"/>
      <c r="K1166" s="219"/>
      <c r="L1166" s="224"/>
      <c r="M1166" s="225"/>
      <c r="N1166" s="226"/>
      <c r="O1166" s="226"/>
      <c r="P1166" s="226"/>
      <c r="Q1166" s="226"/>
      <c r="R1166" s="226"/>
      <c r="S1166" s="226"/>
      <c r="T1166" s="227"/>
      <c r="AT1166" s="228" t="s">
        <v>161</v>
      </c>
      <c r="AU1166" s="228" t="s">
        <v>80</v>
      </c>
      <c r="AV1166" s="13" t="s">
        <v>78</v>
      </c>
      <c r="AW1166" s="13" t="s">
        <v>34</v>
      </c>
      <c r="AX1166" s="13" t="s">
        <v>71</v>
      </c>
      <c r="AY1166" s="228" t="s">
        <v>153</v>
      </c>
    </row>
    <row r="1167" spans="2:51" s="11" customFormat="1" ht="13.5">
      <c r="B1167" s="194"/>
      <c r="C1167" s="195"/>
      <c r="D1167" s="196" t="s">
        <v>161</v>
      </c>
      <c r="E1167" s="197" t="s">
        <v>19</v>
      </c>
      <c r="F1167" s="198" t="s">
        <v>1573</v>
      </c>
      <c r="G1167" s="195"/>
      <c r="H1167" s="199">
        <v>10.692</v>
      </c>
      <c r="I1167" s="200"/>
      <c r="J1167" s="195"/>
      <c r="K1167" s="195"/>
      <c r="L1167" s="201"/>
      <c r="M1167" s="202"/>
      <c r="N1167" s="203"/>
      <c r="O1167" s="203"/>
      <c r="P1167" s="203"/>
      <c r="Q1167" s="203"/>
      <c r="R1167" s="203"/>
      <c r="S1167" s="203"/>
      <c r="T1167" s="204"/>
      <c r="AT1167" s="205" t="s">
        <v>161</v>
      </c>
      <c r="AU1167" s="205" t="s">
        <v>80</v>
      </c>
      <c r="AV1167" s="11" t="s">
        <v>80</v>
      </c>
      <c r="AW1167" s="11" t="s">
        <v>34</v>
      </c>
      <c r="AX1167" s="11" t="s">
        <v>71</v>
      </c>
      <c r="AY1167" s="205" t="s">
        <v>153</v>
      </c>
    </row>
    <row r="1168" spans="2:51" s="11" customFormat="1" ht="13.5">
      <c r="B1168" s="194"/>
      <c r="C1168" s="195"/>
      <c r="D1168" s="196" t="s">
        <v>161</v>
      </c>
      <c r="E1168" s="197" t="s">
        <v>19</v>
      </c>
      <c r="F1168" s="198" t="s">
        <v>1574</v>
      </c>
      <c r="G1168" s="195"/>
      <c r="H1168" s="199">
        <v>2.442</v>
      </c>
      <c r="I1168" s="200"/>
      <c r="J1168" s="195"/>
      <c r="K1168" s="195"/>
      <c r="L1168" s="201"/>
      <c r="M1168" s="202"/>
      <c r="N1168" s="203"/>
      <c r="O1168" s="203"/>
      <c r="P1168" s="203"/>
      <c r="Q1168" s="203"/>
      <c r="R1168" s="203"/>
      <c r="S1168" s="203"/>
      <c r="T1168" s="204"/>
      <c r="AT1168" s="205" t="s">
        <v>161</v>
      </c>
      <c r="AU1168" s="205" t="s">
        <v>80</v>
      </c>
      <c r="AV1168" s="11" t="s">
        <v>80</v>
      </c>
      <c r="AW1168" s="11" t="s">
        <v>34</v>
      </c>
      <c r="AX1168" s="11" t="s">
        <v>71</v>
      </c>
      <c r="AY1168" s="205" t="s">
        <v>153</v>
      </c>
    </row>
    <row r="1169" spans="2:51" s="13" customFormat="1" ht="13.5">
      <c r="B1169" s="218"/>
      <c r="C1169" s="219"/>
      <c r="D1169" s="196" t="s">
        <v>161</v>
      </c>
      <c r="E1169" s="220" t="s">
        <v>19</v>
      </c>
      <c r="F1169" s="221" t="s">
        <v>1575</v>
      </c>
      <c r="G1169" s="219"/>
      <c r="H1169" s="222" t="s">
        <v>19</v>
      </c>
      <c r="I1169" s="223"/>
      <c r="J1169" s="219"/>
      <c r="K1169" s="219"/>
      <c r="L1169" s="224"/>
      <c r="M1169" s="225"/>
      <c r="N1169" s="226"/>
      <c r="O1169" s="226"/>
      <c r="P1169" s="226"/>
      <c r="Q1169" s="226"/>
      <c r="R1169" s="226"/>
      <c r="S1169" s="226"/>
      <c r="T1169" s="227"/>
      <c r="AT1169" s="228" t="s">
        <v>161</v>
      </c>
      <c r="AU1169" s="228" t="s">
        <v>80</v>
      </c>
      <c r="AV1169" s="13" t="s">
        <v>78</v>
      </c>
      <c r="AW1169" s="13" t="s">
        <v>34</v>
      </c>
      <c r="AX1169" s="13" t="s">
        <v>71</v>
      </c>
      <c r="AY1169" s="228" t="s">
        <v>153</v>
      </c>
    </row>
    <row r="1170" spans="2:51" s="11" customFormat="1" ht="13.5">
      <c r="B1170" s="194"/>
      <c r="C1170" s="195"/>
      <c r="D1170" s="196" t="s">
        <v>161</v>
      </c>
      <c r="E1170" s="197" t="s">
        <v>19</v>
      </c>
      <c r="F1170" s="198" t="s">
        <v>1576</v>
      </c>
      <c r="G1170" s="195"/>
      <c r="H1170" s="199">
        <v>5.7</v>
      </c>
      <c r="I1170" s="200"/>
      <c r="J1170" s="195"/>
      <c r="K1170" s="195"/>
      <c r="L1170" s="201"/>
      <c r="M1170" s="202"/>
      <c r="N1170" s="203"/>
      <c r="O1170" s="203"/>
      <c r="P1170" s="203"/>
      <c r="Q1170" s="203"/>
      <c r="R1170" s="203"/>
      <c r="S1170" s="203"/>
      <c r="T1170" s="204"/>
      <c r="AT1170" s="205" t="s">
        <v>161</v>
      </c>
      <c r="AU1170" s="205" t="s">
        <v>80</v>
      </c>
      <c r="AV1170" s="11" t="s">
        <v>80</v>
      </c>
      <c r="AW1170" s="11" t="s">
        <v>34</v>
      </c>
      <c r="AX1170" s="11" t="s">
        <v>71</v>
      </c>
      <c r="AY1170" s="205" t="s">
        <v>153</v>
      </c>
    </row>
    <row r="1171" spans="2:51" s="12" customFormat="1" ht="13.5">
      <c r="B1171" s="206"/>
      <c r="C1171" s="207"/>
      <c r="D1171" s="208" t="s">
        <v>161</v>
      </c>
      <c r="E1171" s="209" t="s">
        <v>19</v>
      </c>
      <c r="F1171" s="210" t="s">
        <v>163</v>
      </c>
      <c r="G1171" s="207"/>
      <c r="H1171" s="211">
        <v>33.244</v>
      </c>
      <c r="I1171" s="212"/>
      <c r="J1171" s="207"/>
      <c r="K1171" s="207"/>
      <c r="L1171" s="213"/>
      <c r="M1171" s="214"/>
      <c r="N1171" s="215"/>
      <c r="O1171" s="215"/>
      <c r="P1171" s="215"/>
      <c r="Q1171" s="215"/>
      <c r="R1171" s="215"/>
      <c r="S1171" s="215"/>
      <c r="T1171" s="216"/>
      <c r="AT1171" s="217" t="s">
        <v>161</v>
      </c>
      <c r="AU1171" s="217" t="s">
        <v>80</v>
      </c>
      <c r="AV1171" s="12" t="s">
        <v>160</v>
      </c>
      <c r="AW1171" s="12" t="s">
        <v>34</v>
      </c>
      <c r="AX1171" s="12" t="s">
        <v>78</v>
      </c>
      <c r="AY1171" s="217" t="s">
        <v>153</v>
      </c>
    </row>
    <row r="1172" spans="2:65" s="1" customFormat="1" ht="22.5" customHeight="1">
      <c r="B1172" s="34"/>
      <c r="C1172" s="182" t="s">
        <v>1577</v>
      </c>
      <c r="D1172" s="182" t="s">
        <v>155</v>
      </c>
      <c r="E1172" s="183" t="s">
        <v>1578</v>
      </c>
      <c r="F1172" s="184" t="s">
        <v>1579</v>
      </c>
      <c r="G1172" s="185" t="s">
        <v>224</v>
      </c>
      <c r="H1172" s="186">
        <v>689.36</v>
      </c>
      <c r="I1172" s="187"/>
      <c r="J1172" s="188">
        <f>ROUND(I1172*H1172,2)</f>
        <v>0</v>
      </c>
      <c r="K1172" s="184" t="s">
        <v>187</v>
      </c>
      <c r="L1172" s="54"/>
      <c r="M1172" s="189" t="s">
        <v>19</v>
      </c>
      <c r="N1172" s="190" t="s">
        <v>42</v>
      </c>
      <c r="O1172" s="35"/>
      <c r="P1172" s="191">
        <f>O1172*H1172</f>
        <v>0</v>
      </c>
      <c r="Q1172" s="191">
        <v>2.94E-06</v>
      </c>
      <c r="R1172" s="191">
        <f>Q1172*H1172</f>
        <v>0.0020267184</v>
      </c>
      <c r="S1172" s="191">
        <v>0</v>
      </c>
      <c r="T1172" s="192">
        <f>S1172*H1172</f>
        <v>0</v>
      </c>
      <c r="AR1172" s="17" t="s">
        <v>230</v>
      </c>
      <c r="AT1172" s="17" t="s">
        <v>155</v>
      </c>
      <c r="AU1172" s="17" t="s">
        <v>80</v>
      </c>
      <c r="AY1172" s="17" t="s">
        <v>153</v>
      </c>
      <c r="BE1172" s="193">
        <f>IF(N1172="základní",J1172,0)</f>
        <v>0</v>
      </c>
      <c r="BF1172" s="193">
        <f>IF(N1172="snížená",J1172,0)</f>
        <v>0</v>
      </c>
      <c r="BG1172" s="193">
        <f>IF(N1172="zákl. přenesená",J1172,0)</f>
        <v>0</v>
      </c>
      <c r="BH1172" s="193">
        <f>IF(N1172="sníž. přenesená",J1172,0)</f>
        <v>0</v>
      </c>
      <c r="BI1172" s="193">
        <f>IF(N1172="nulová",J1172,0)</f>
        <v>0</v>
      </c>
      <c r="BJ1172" s="17" t="s">
        <v>78</v>
      </c>
      <c r="BK1172" s="193">
        <f>ROUND(I1172*H1172,2)</f>
        <v>0</v>
      </c>
      <c r="BL1172" s="17" t="s">
        <v>230</v>
      </c>
      <c r="BM1172" s="17" t="s">
        <v>1533</v>
      </c>
    </row>
    <row r="1173" spans="2:51" s="11" customFormat="1" ht="13.5">
      <c r="B1173" s="194"/>
      <c r="C1173" s="195"/>
      <c r="D1173" s="196" t="s">
        <v>161</v>
      </c>
      <c r="E1173" s="197" t="s">
        <v>19</v>
      </c>
      <c r="F1173" s="198" t="s">
        <v>1580</v>
      </c>
      <c r="G1173" s="195"/>
      <c r="H1173" s="199">
        <v>82</v>
      </c>
      <c r="I1173" s="200"/>
      <c r="J1173" s="195"/>
      <c r="K1173" s="195"/>
      <c r="L1173" s="201"/>
      <c r="M1173" s="202"/>
      <c r="N1173" s="203"/>
      <c r="O1173" s="203"/>
      <c r="P1173" s="203"/>
      <c r="Q1173" s="203"/>
      <c r="R1173" s="203"/>
      <c r="S1173" s="203"/>
      <c r="T1173" s="204"/>
      <c r="AT1173" s="205" t="s">
        <v>161</v>
      </c>
      <c r="AU1173" s="205" t="s">
        <v>80</v>
      </c>
      <c r="AV1173" s="11" t="s">
        <v>80</v>
      </c>
      <c r="AW1173" s="11" t="s">
        <v>34</v>
      </c>
      <c r="AX1173" s="11" t="s">
        <v>71</v>
      </c>
      <c r="AY1173" s="205" t="s">
        <v>153</v>
      </c>
    </row>
    <row r="1174" spans="2:51" s="11" customFormat="1" ht="13.5">
      <c r="B1174" s="194"/>
      <c r="C1174" s="195"/>
      <c r="D1174" s="196" t="s">
        <v>161</v>
      </c>
      <c r="E1174" s="197" t="s">
        <v>19</v>
      </c>
      <c r="F1174" s="198" t="s">
        <v>1581</v>
      </c>
      <c r="G1174" s="195"/>
      <c r="H1174" s="199">
        <v>61.6</v>
      </c>
      <c r="I1174" s="200"/>
      <c r="J1174" s="195"/>
      <c r="K1174" s="195"/>
      <c r="L1174" s="201"/>
      <c r="M1174" s="202"/>
      <c r="N1174" s="203"/>
      <c r="O1174" s="203"/>
      <c r="P1174" s="203"/>
      <c r="Q1174" s="203"/>
      <c r="R1174" s="203"/>
      <c r="S1174" s="203"/>
      <c r="T1174" s="204"/>
      <c r="AT1174" s="205" t="s">
        <v>161</v>
      </c>
      <c r="AU1174" s="205" t="s">
        <v>80</v>
      </c>
      <c r="AV1174" s="11" t="s">
        <v>80</v>
      </c>
      <c r="AW1174" s="11" t="s">
        <v>34</v>
      </c>
      <c r="AX1174" s="11" t="s">
        <v>71</v>
      </c>
      <c r="AY1174" s="205" t="s">
        <v>153</v>
      </c>
    </row>
    <row r="1175" spans="2:51" s="13" customFormat="1" ht="13.5">
      <c r="B1175" s="218"/>
      <c r="C1175" s="219"/>
      <c r="D1175" s="196" t="s">
        <v>161</v>
      </c>
      <c r="E1175" s="220" t="s">
        <v>19</v>
      </c>
      <c r="F1175" s="221" t="s">
        <v>1582</v>
      </c>
      <c r="G1175" s="219"/>
      <c r="H1175" s="222" t="s">
        <v>19</v>
      </c>
      <c r="I1175" s="223"/>
      <c r="J1175" s="219"/>
      <c r="K1175" s="219"/>
      <c r="L1175" s="224"/>
      <c r="M1175" s="225"/>
      <c r="N1175" s="226"/>
      <c r="O1175" s="226"/>
      <c r="P1175" s="226"/>
      <c r="Q1175" s="226"/>
      <c r="R1175" s="226"/>
      <c r="S1175" s="226"/>
      <c r="T1175" s="227"/>
      <c r="AT1175" s="228" t="s">
        <v>161</v>
      </c>
      <c r="AU1175" s="228" t="s">
        <v>80</v>
      </c>
      <c r="AV1175" s="13" t="s">
        <v>78</v>
      </c>
      <c r="AW1175" s="13" t="s">
        <v>34</v>
      </c>
      <c r="AX1175" s="13" t="s">
        <v>71</v>
      </c>
      <c r="AY1175" s="228" t="s">
        <v>153</v>
      </c>
    </row>
    <row r="1176" spans="2:51" s="11" customFormat="1" ht="13.5">
      <c r="B1176" s="194"/>
      <c r="C1176" s="195"/>
      <c r="D1176" s="196" t="s">
        <v>161</v>
      </c>
      <c r="E1176" s="197" t="s">
        <v>19</v>
      </c>
      <c r="F1176" s="198" t="s">
        <v>1583</v>
      </c>
      <c r="G1176" s="195"/>
      <c r="H1176" s="199">
        <v>485.76</v>
      </c>
      <c r="I1176" s="200"/>
      <c r="J1176" s="195"/>
      <c r="K1176" s="195"/>
      <c r="L1176" s="201"/>
      <c r="M1176" s="202"/>
      <c r="N1176" s="203"/>
      <c r="O1176" s="203"/>
      <c r="P1176" s="203"/>
      <c r="Q1176" s="203"/>
      <c r="R1176" s="203"/>
      <c r="S1176" s="203"/>
      <c r="T1176" s="204"/>
      <c r="AT1176" s="205" t="s">
        <v>161</v>
      </c>
      <c r="AU1176" s="205" t="s">
        <v>80</v>
      </c>
      <c r="AV1176" s="11" t="s">
        <v>80</v>
      </c>
      <c r="AW1176" s="11" t="s">
        <v>34</v>
      </c>
      <c r="AX1176" s="11" t="s">
        <v>71</v>
      </c>
      <c r="AY1176" s="205" t="s">
        <v>153</v>
      </c>
    </row>
    <row r="1177" spans="2:51" s="11" customFormat="1" ht="13.5">
      <c r="B1177" s="194"/>
      <c r="C1177" s="195"/>
      <c r="D1177" s="196" t="s">
        <v>161</v>
      </c>
      <c r="E1177" s="197" t="s">
        <v>19</v>
      </c>
      <c r="F1177" s="198" t="s">
        <v>1584</v>
      </c>
      <c r="G1177" s="195"/>
      <c r="H1177" s="199">
        <v>60</v>
      </c>
      <c r="I1177" s="200"/>
      <c r="J1177" s="195"/>
      <c r="K1177" s="195"/>
      <c r="L1177" s="201"/>
      <c r="M1177" s="202"/>
      <c r="N1177" s="203"/>
      <c r="O1177" s="203"/>
      <c r="P1177" s="203"/>
      <c r="Q1177" s="203"/>
      <c r="R1177" s="203"/>
      <c r="S1177" s="203"/>
      <c r="T1177" s="204"/>
      <c r="AT1177" s="205" t="s">
        <v>161</v>
      </c>
      <c r="AU1177" s="205" t="s">
        <v>80</v>
      </c>
      <c r="AV1177" s="11" t="s">
        <v>80</v>
      </c>
      <c r="AW1177" s="11" t="s">
        <v>34</v>
      </c>
      <c r="AX1177" s="11" t="s">
        <v>71</v>
      </c>
      <c r="AY1177" s="205" t="s">
        <v>153</v>
      </c>
    </row>
    <row r="1178" spans="2:51" s="12" customFormat="1" ht="13.5">
      <c r="B1178" s="206"/>
      <c r="C1178" s="207"/>
      <c r="D1178" s="208" t="s">
        <v>161</v>
      </c>
      <c r="E1178" s="209" t="s">
        <v>19</v>
      </c>
      <c r="F1178" s="210" t="s">
        <v>163</v>
      </c>
      <c r="G1178" s="207"/>
      <c r="H1178" s="211">
        <v>689.36</v>
      </c>
      <c r="I1178" s="212"/>
      <c r="J1178" s="207"/>
      <c r="K1178" s="207"/>
      <c r="L1178" s="213"/>
      <c r="M1178" s="214"/>
      <c r="N1178" s="215"/>
      <c r="O1178" s="215"/>
      <c r="P1178" s="215"/>
      <c r="Q1178" s="215"/>
      <c r="R1178" s="215"/>
      <c r="S1178" s="215"/>
      <c r="T1178" s="216"/>
      <c r="AT1178" s="217" t="s">
        <v>161</v>
      </c>
      <c r="AU1178" s="217" t="s">
        <v>80</v>
      </c>
      <c r="AV1178" s="12" t="s">
        <v>160</v>
      </c>
      <c r="AW1178" s="12" t="s">
        <v>34</v>
      </c>
      <c r="AX1178" s="12" t="s">
        <v>78</v>
      </c>
      <c r="AY1178" s="217" t="s">
        <v>153</v>
      </c>
    </row>
    <row r="1179" spans="2:65" s="1" customFormat="1" ht="31.5" customHeight="1">
      <c r="B1179" s="34"/>
      <c r="C1179" s="182" t="s">
        <v>1585</v>
      </c>
      <c r="D1179" s="182" t="s">
        <v>155</v>
      </c>
      <c r="E1179" s="183" t="s">
        <v>1586</v>
      </c>
      <c r="F1179" s="184" t="s">
        <v>1587</v>
      </c>
      <c r="G1179" s="185" t="s">
        <v>224</v>
      </c>
      <c r="H1179" s="186">
        <v>689.36</v>
      </c>
      <c r="I1179" s="187"/>
      <c r="J1179" s="188">
        <f>ROUND(I1179*H1179,2)</f>
        <v>0</v>
      </c>
      <c r="K1179" s="184" t="s">
        <v>187</v>
      </c>
      <c r="L1179" s="54"/>
      <c r="M1179" s="189" t="s">
        <v>19</v>
      </c>
      <c r="N1179" s="190" t="s">
        <v>42</v>
      </c>
      <c r="O1179" s="35"/>
      <c r="P1179" s="191">
        <f>O1179*H1179</f>
        <v>0</v>
      </c>
      <c r="Q1179" s="191">
        <v>4E-05</v>
      </c>
      <c r="R1179" s="191">
        <f>Q1179*H1179</f>
        <v>0.027574400000000002</v>
      </c>
      <c r="S1179" s="191">
        <v>0</v>
      </c>
      <c r="T1179" s="192">
        <f>S1179*H1179</f>
        <v>0</v>
      </c>
      <c r="AR1179" s="17" t="s">
        <v>230</v>
      </c>
      <c r="AT1179" s="17" t="s">
        <v>155</v>
      </c>
      <c r="AU1179" s="17" t="s">
        <v>80</v>
      </c>
      <c r="AY1179" s="17" t="s">
        <v>153</v>
      </c>
      <c r="BE1179" s="193">
        <f>IF(N1179="základní",J1179,0)</f>
        <v>0</v>
      </c>
      <c r="BF1179" s="193">
        <f>IF(N1179="snížená",J1179,0)</f>
        <v>0</v>
      </c>
      <c r="BG1179" s="193">
        <f>IF(N1179="zákl. přenesená",J1179,0)</f>
        <v>0</v>
      </c>
      <c r="BH1179" s="193">
        <f>IF(N1179="sníž. přenesená",J1179,0)</f>
        <v>0</v>
      </c>
      <c r="BI1179" s="193">
        <f>IF(N1179="nulová",J1179,0)</f>
        <v>0</v>
      </c>
      <c r="BJ1179" s="17" t="s">
        <v>78</v>
      </c>
      <c r="BK1179" s="193">
        <f>ROUND(I1179*H1179,2)</f>
        <v>0</v>
      </c>
      <c r="BL1179" s="17" t="s">
        <v>230</v>
      </c>
      <c r="BM1179" s="17" t="s">
        <v>1540</v>
      </c>
    </row>
    <row r="1180" spans="2:65" s="1" customFormat="1" ht="22.5" customHeight="1">
      <c r="B1180" s="34"/>
      <c r="C1180" s="182" t="s">
        <v>1588</v>
      </c>
      <c r="D1180" s="182" t="s">
        <v>155</v>
      </c>
      <c r="E1180" s="183" t="s">
        <v>1589</v>
      </c>
      <c r="F1180" s="184" t="s">
        <v>1590</v>
      </c>
      <c r="G1180" s="185" t="s">
        <v>224</v>
      </c>
      <c r="H1180" s="186">
        <v>227.711</v>
      </c>
      <c r="I1180" s="187"/>
      <c r="J1180" s="188">
        <f>ROUND(I1180*H1180,2)</f>
        <v>0</v>
      </c>
      <c r="K1180" s="184" t="s">
        <v>187</v>
      </c>
      <c r="L1180" s="54"/>
      <c r="M1180" s="189" t="s">
        <v>19</v>
      </c>
      <c r="N1180" s="190" t="s">
        <v>42</v>
      </c>
      <c r="O1180" s="35"/>
      <c r="P1180" s="191">
        <f>O1180*H1180</f>
        <v>0</v>
      </c>
      <c r="Q1180" s="191">
        <v>5.25E-06</v>
      </c>
      <c r="R1180" s="191">
        <f>Q1180*H1180</f>
        <v>0.00119548275</v>
      </c>
      <c r="S1180" s="191">
        <v>0</v>
      </c>
      <c r="T1180" s="192">
        <f>S1180*H1180</f>
        <v>0</v>
      </c>
      <c r="AR1180" s="17" t="s">
        <v>230</v>
      </c>
      <c r="AT1180" s="17" t="s">
        <v>155</v>
      </c>
      <c r="AU1180" s="17" t="s">
        <v>80</v>
      </c>
      <c r="AY1180" s="17" t="s">
        <v>153</v>
      </c>
      <c r="BE1180" s="193">
        <f>IF(N1180="základní",J1180,0)</f>
        <v>0</v>
      </c>
      <c r="BF1180" s="193">
        <f>IF(N1180="snížená",J1180,0)</f>
        <v>0</v>
      </c>
      <c r="BG1180" s="193">
        <f>IF(N1180="zákl. přenesená",J1180,0)</f>
        <v>0</v>
      </c>
      <c r="BH1180" s="193">
        <f>IF(N1180="sníž. přenesená",J1180,0)</f>
        <v>0</v>
      </c>
      <c r="BI1180" s="193">
        <f>IF(N1180="nulová",J1180,0)</f>
        <v>0</v>
      </c>
      <c r="BJ1180" s="17" t="s">
        <v>78</v>
      </c>
      <c r="BK1180" s="193">
        <f>ROUND(I1180*H1180,2)</f>
        <v>0</v>
      </c>
      <c r="BL1180" s="17" t="s">
        <v>230</v>
      </c>
      <c r="BM1180" s="17" t="s">
        <v>1543</v>
      </c>
    </row>
    <row r="1181" spans="2:65" s="1" customFormat="1" ht="31.5" customHeight="1">
      <c r="B1181" s="34"/>
      <c r="C1181" s="182" t="s">
        <v>1591</v>
      </c>
      <c r="D1181" s="182" t="s">
        <v>155</v>
      </c>
      <c r="E1181" s="183" t="s">
        <v>1592</v>
      </c>
      <c r="F1181" s="184" t="s">
        <v>1593</v>
      </c>
      <c r="G1181" s="185" t="s">
        <v>224</v>
      </c>
      <c r="H1181" s="186">
        <v>76.602</v>
      </c>
      <c r="I1181" s="187"/>
      <c r="J1181" s="188">
        <f>ROUND(I1181*H1181,2)</f>
        <v>0</v>
      </c>
      <c r="K1181" s="184" t="s">
        <v>187</v>
      </c>
      <c r="L1181" s="54"/>
      <c r="M1181" s="189" t="s">
        <v>19</v>
      </c>
      <c r="N1181" s="190" t="s">
        <v>42</v>
      </c>
      <c r="O1181" s="35"/>
      <c r="P1181" s="191">
        <f>O1181*H1181</f>
        <v>0</v>
      </c>
      <c r="Q1181" s="191">
        <v>0.0008926</v>
      </c>
      <c r="R1181" s="191">
        <f>Q1181*H1181</f>
        <v>0.06837494520000001</v>
      </c>
      <c r="S1181" s="191">
        <v>0</v>
      </c>
      <c r="T1181" s="192">
        <f>S1181*H1181</f>
        <v>0</v>
      </c>
      <c r="AR1181" s="17" t="s">
        <v>230</v>
      </c>
      <c r="AT1181" s="17" t="s">
        <v>155</v>
      </c>
      <c r="AU1181" s="17" t="s">
        <v>80</v>
      </c>
      <c r="AY1181" s="17" t="s">
        <v>153</v>
      </c>
      <c r="BE1181" s="193">
        <f>IF(N1181="základní",J1181,0)</f>
        <v>0</v>
      </c>
      <c r="BF1181" s="193">
        <f>IF(N1181="snížená",J1181,0)</f>
        <v>0</v>
      </c>
      <c r="BG1181" s="193">
        <f>IF(N1181="zákl. přenesená",J1181,0)</f>
        <v>0</v>
      </c>
      <c r="BH1181" s="193">
        <f>IF(N1181="sníž. přenesená",J1181,0)</f>
        <v>0</v>
      </c>
      <c r="BI1181" s="193">
        <f>IF(N1181="nulová",J1181,0)</f>
        <v>0</v>
      </c>
      <c r="BJ1181" s="17" t="s">
        <v>78</v>
      </c>
      <c r="BK1181" s="193">
        <f>ROUND(I1181*H1181,2)</f>
        <v>0</v>
      </c>
      <c r="BL1181" s="17" t="s">
        <v>230</v>
      </c>
      <c r="BM1181" s="17" t="s">
        <v>1559</v>
      </c>
    </row>
    <row r="1182" spans="2:51" s="13" customFormat="1" ht="13.5">
      <c r="B1182" s="218"/>
      <c r="C1182" s="219"/>
      <c r="D1182" s="196" t="s">
        <v>161</v>
      </c>
      <c r="E1182" s="220" t="s">
        <v>19</v>
      </c>
      <c r="F1182" s="221" t="s">
        <v>220</v>
      </c>
      <c r="G1182" s="219"/>
      <c r="H1182" s="222" t="s">
        <v>19</v>
      </c>
      <c r="I1182" s="223"/>
      <c r="J1182" s="219"/>
      <c r="K1182" s="219"/>
      <c r="L1182" s="224"/>
      <c r="M1182" s="225"/>
      <c r="N1182" s="226"/>
      <c r="O1182" s="226"/>
      <c r="P1182" s="226"/>
      <c r="Q1182" s="226"/>
      <c r="R1182" s="226"/>
      <c r="S1182" s="226"/>
      <c r="T1182" s="227"/>
      <c r="AT1182" s="228" t="s">
        <v>161</v>
      </c>
      <c r="AU1182" s="228" t="s">
        <v>80</v>
      </c>
      <c r="AV1182" s="13" t="s">
        <v>78</v>
      </c>
      <c r="AW1182" s="13" t="s">
        <v>34</v>
      </c>
      <c r="AX1182" s="13" t="s">
        <v>71</v>
      </c>
      <c r="AY1182" s="228" t="s">
        <v>153</v>
      </c>
    </row>
    <row r="1183" spans="2:51" s="11" customFormat="1" ht="13.5">
      <c r="B1183" s="194"/>
      <c r="C1183" s="195"/>
      <c r="D1183" s="196" t="s">
        <v>161</v>
      </c>
      <c r="E1183" s="197" t="s">
        <v>19</v>
      </c>
      <c r="F1183" s="198" t="s">
        <v>1594</v>
      </c>
      <c r="G1183" s="195"/>
      <c r="H1183" s="199">
        <v>7.218</v>
      </c>
      <c r="I1183" s="200"/>
      <c r="J1183" s="195"/>
      <c r="K1183" s="195"/>
      <c r="L1183" s="201"/>
      <c r="M1183" s="202"/>
      <c r="N1183" s="203"/>
      <c r="O1183" s="203"/>
      <c r="P1183" s="203"/>
      <c r="Q1183" s="203"/>
      <c r="R1183" s="203"/>
      <c r="S1183" s="203"/>
      <c r="T1183" s="204"/>
      <c r="AT1183" s="205" t="s">
        <v>161</v>
      </c>
      <c r="AU1183" s="205" t="s">
        <v>80</v>
      </c>
      <c r="AV1183" s="11" t="s">
        <v>80</v>
      </c>
      <c r="AW1183" s="11" t="s">
        <v>34</v>
      </c>
      <c r="AX1183" s="11" t="s">
        <v>71</v>
      </c>
      <c r="AY1183" s="205" t="s">
        <v>153</v>
      </c>
    </row>
    <row r="1184" spans="2:51" s="11" customFormat="1" ht="13.5">
      <c r="B1184" s="194"/>
      <c r="C1184" s="195"/>
      <c r="D1184" s="196" t="s">
        <v>161</v>
      </c>
      <c r="E1184" s="197" t="s">
        <v>19</v>
      </c>
      <c r="F1184" s="198" t="s">
        <v>1595</v>
      </c>
      <c r="G1184" s="195"/>
      <c r="H1184" s="199">
        <v>20.07</v>
      </c>
      <c r="I1184" s="200"/>
      <c r="J1184" s="195"/>
      <c r="K1184" s="195"/>
      <c r="L1184" s="201"/>
      <c r="M1184" s="202"/>
      <c r="N1184" s="203"/>
      <c r="O1184" s="203"/>
      <c r="P1184" s="203"/>
      <c r="Q1184" s="203"/>
      <c r="R1184" s="203"/>
      <c r="S1184" s="203"/>
      <c r="T1184" s="204"/>
      <c r="AT1184" s="205" t="s">
        <v>161</v>
      </c>
      <c r="AU1184" s="205" t="s">
        <v>80</v>
      </c>
      <c r="AV1184" s="11" t="s">
        <v>80</v>
      </c>
      <c r="AW1184" s="11" t="s">
        <v>34</v>
      </c>
      <c r="AX1184" s="11" t="s">
        <v>71</v>
      </c>
      <c r="AY1184" s="205" t="s">
        <v>153</v>
      </c>
    </row>
    <row r="1185" spans="2:51" s="13" customFormat="1" ht="13.5">
      <c r="B1185" s="218"/>
      <c r="C1185" s="219"/>
      <c r="D1185" s="196" t="s">
        <v>161</v>
      </c>
      <c r="E1185" s="220" t="s">
        <v>19</v>
      </c>
      <c r="F1185" s="221" t="s">
        <v>236</v>
      </c>
      <c r="G1185" s="219"/>
      <c r="H1185" s="222" t="s">
        <v>19</v>
      </c>
      <c r="I1185" s="223"/>
      <c r="J1185" s="219"/>
      <c r="K1185" s="219"/>
      <c r="L1185" s="224"/>
      <c r="M1185" s="225"/>
      <c r="N1185" s="226"/>
      <c r="O1185" s="226"/>
      <c r="P1185" s="226"/>
      <c r="Q1185" s="226"/>
      <c r="R1185" s="226"/>
      <c r="S1185" s="226"/>
      <c r="T1185" s="227"/>
      <c r="AT1185" s="228" t="s">
        <v>161</v>
      </c>
      <c r="AU1185" s="228" t="s">
        <v>80</v>
      </c>
      <c r="AV1185" s="13" t="s">
        <v>78</v>
      </c>
      <c r="AW1185" s="13" t="s">
        <v>34</v>
      </c>
      <c r="AX1185" s="13" t="s">
        <v>71</v>
      </c>
      <c r="AY1185" s="228" t="s">
        <v>153</v>
      </c>
    </row>
    <row r="1186" spans="2:51" s="11" customFormat="1" ht="13.5">
      <c r="B1186" s="194"/>
      <c r="C1186" s="195"/>
      <c r="D1186" s="196" t="s">
        <v>161</v>
      </c>
      <c r="E1186" s="197" t="s">
        <v>19</v>
      </c>
      <c r="F1186" s="198" t="s">
        <v>1595</v>
      </c>
      <c r="G1186" s="195"/>
      <c r="H1186" s="199">
        <v>20.07</v>
      </c>
      <c r="I1186" s="200"/>
      <c r="J1186" s="195"/>
      <c r="K1186" s="195"/>
      <c r="L1186" s="201"/>
      <c r="M1186" s="202"/>
      <c r="N1186" s="203"/>
      <c r="O1186" s="203"/>
      <c r="P1186" s="203"/>
      <c r="Q1186" s="203"/>
      <c r="R1186" s="203"/>
      <c r="S1186" s="203"/>
      <c r="T1186" s="204"/>
      <c r="AT1186" s="205" t="s">
        <v>161</v>
      </c>
      <c r="AU1186" s="205" t="s">
        <v>80</v>
      </c>
      <c r="AV1186" s="11" t="s">
        <v>80</v>
      </c>
      <c r="AW1186" s="11" t="s">
        <v>34</v>
      </c>
      <c r="AX1186" s="11" t="s">
        <v>71</v>
      </c>
      <c r="AY1186" s="205" t="s">
        <v>153</v>
      </c>
    </row>
    <row r="1187" spans="2:51" s="13" customFormat="1" ht="13.5">
      <c r="B1187" s="218"/>
      <c r="C1187" s="219"/>
      <c r="D1187" s="196" t="s">
        <v>161</v>
      </c>
      <c r="E1187" s="220" t="s">
        <v>19</v>
      </c>
      <c r="F1187" s="221" t="s">
        <v>240</v>
      </c>
      <c r="G1187" s="219"/>
      <c r="H1187" s="222" t="s">
        <v>19</v>
      </c>
      <c r="I1187" s="223"/>
      <c r="J1187" s="219"/>
      <c r="K1187" s="219"/>
      <c r="L1187" s="224"/>
      <c r="M1187" s="225"/>
      <c r="N1187" s="226"/>
      <c r="O1187" s="226"/>
      <c r="P1187" s="226"/>
      <c r="Q1187" s="226"/>
      <c r="R1187" s="226"/>
      <c r="S1187" s="226"/>
      <c r="T1187" s="227"/>
      <c r="AT1187" s="228" t="s">
        <v>161</v>
      </c>
      <c r="AU1187" s="228" t="s">
        <v>80</v>
      </c>
      <c r="AV1187" s="13" t="s">
        <v>78</v>
      </c>
      <c r="AW1187" s="13" t="s">
        <v>34</v>
      </c>
      <c r="AX1187" s="13" t="s">
        <v>71</v>
      </c>
      <c r="AY1187" s="228" t="s">
        <v>153</v>
      </c>
    </row>
    <row r="1188" spans="2:51" s="11" customFormat="1" ht="13.5">
      <c r="B1188" s="194"/>
      <c r="C1188" s="195"/>
      <c r="D1188" s="196" t="s">
        <v>161</v>
      </c>
      <c r="E1188" s="197" t="s">
        <v>19</v>
      </c>
      <c r="F1188" s="198" t="s">
        <v>1596</v>
      </c>
      <c r="G1188" s="195"/>
      <c r="H1188" s="199">
        <v>7.794</v>
      </c>
      <c r="I1188" s="200"/>
      <c r="J1188" s="195"/>
      <c r="K1188" s="195"/>
      <c r="L1188" s="201"/>
      <c r="M1188" s="202"/>
      <c r="N1188" s="203"/>
      <c r="O1188" s="203"/>
      <c r="P1188" s="203"/>
      <c r="Q1188" s="203"/>
      <c r="R1188" s="203"/>
      <c r="S1188" s="203"/>
      <c r="T1188" s="204"/>
      <c r="AT1188" s="205" t="s">
        <v>161</v>
      </c>
      <c r="AU1188" s="205" t="s">
        <v>80</v>
      </c>
      <c r="AV1188" s="11" t="s">
        <v>80</v>
      </c>
      <c r="AW1188" s="11" t="s">
        <v>34</v>
      </c>
      <c r="AX1188" s="11" t="s">
        <v>71</v>
      </c>
      <c r="AY1188" s="205" t="s">
        <v>153</v>
      </c>
    </row>
    <row r="1189" spans="2:51" s="11" customFormat="1" ht="13.5">
      <c r="B1189" s="194"/>
      <c r="C1189" s="195"/>
      <c r="D1189" s="196" t="s">
        <v>161</v>
      </c>
      <c r="E1189" s="197" t="s">
        <v>19</v>
      </c>
      <c r="F1189" s="198" t="s">
        <v>1597</v>
      </c>
      <c r="G1189" s="195"/>
      <c r="H1189" s="199">
        <v>21.45</v>
      </c>
      <c r="I1189" s="200"/>
      <c r="J1189" s="195"/>
      <c r="K1189" s="195"/>
      <c r="L1189" s="201"/>
      <c r="M1189" s="202"/>
      <c r="N1189" s="203"/>
      <c r="O1189" s="203"/>
      <c r="P1189" s="203"/>
      <c r="Q1189" s="203"/>
      <c r="R1189" s="203"/>
      <c r="S1189" s="203"/>
      <c r="T1189" s="204"/>
      <c r="AT1189" s="205" t="s">
        <v>161</v>
      </c>
      <c r="AU1189" s="205" t="s">
        <v>80</v>
      </c>
      <c r="AV1189" s="11" t="s">
        <v>80</v>
      </c>
      <c r="AW1189" s="11" t="s">
        <v>34</v>
      </c>
      <c r="AX1189" s="11" t="s">
        <v>71</v>
      </c>
      <c r="AY1189" s="205" t="s">
        <v>153</v>
      </c>
    </row>
    <row r="1190" spans="2:51" s="12" customFormat="1" ht="13.5">
      <c r="B1190" s="206"/>
      <c r="C1190" s="207"/>
      <c r="D1190" s="196" t="s">
        <v>161</v>
      </c>
      <c r="E1190" s="239" t="s">
        <v>19</v>
      </c>
      <c r="F1190" s="240" t="s">
        <v>163</v>
      </c>
      <c r="G1190" s="207"/>
      <c r="H1190" s="241">
        <v>76.602</v>
      </c>
      <c r="I1190" s="212"/>
      <c r="J1190" s="207"/>
      <c r="K1190" s="207"/>
      <c r="L1190" s="213"/>
      <c r="M1190" s="214"/>
      <c r="N1190" s="215"/>
      <c r="O1190" s="215"/>
      <c r="P1190" s="215"/>
      <c r="Q1190" s="215"/>
      <c r="R1190" s="215"/>
      <c r="S1190" s="215"/>
      <c r="T1190" s="216"/>
      <c r="AT1190" s="217" t="s">
        <v>161</v>
      </c>
      <c r="AU1190" s="217" t="s">
        <v>80</v>
      </c>
      <c r="AV1190" s="12" t="s">
        <v>160</v>
      </c>
      <c r="AW1190" s="12" t="s">
        <v>34</v>
      </c>
      <c r="AX1190" s="12" t="s">
        <v>78</v>
      </c>
      <c r="AY1190" s="217" t="s">
        <v>153</v>
      </c>
    </row>
    <row r="1191" spans="2:63" s="10" customFormat="1" ht="29.85" customHeight="1">
      <c r="B1191" s="165"/>
      <c r="C1191" s="166"/>
      <c r="D1191" s="179" t="s">
        <v>70</v>
      </c>
      <c r="E1191" s="180" t="s">
        <v>1598</v>
      </c>
      <c r="F1191" s="180" t="s">
        <v>1599</v>
      </c>
      <c r="G1191" s="166"/>
      <c r="H1191" s="166"/>
      <c r="I1191" s="169"/>
      <c r="J1191" s="181">
        <f>BK1191</f>
        <v>0</v>
      </c>
      <c r="K1191" s="166"/>
      <c r="L1191" s="171"/>
      <c r="M1191" s="172"/>
      <c r="N1191" s="173"/>
      <c r="O1191" s="173"/>
      <c r="P1191" s="174">
        <f>SUM(P1192:P1197)</f>
        <v>0</v>
      </c>
      <c r="Q1191" s="173"/>
      <c r="R1191" s="174">
        <f>SUM(R1192:R1197)</f>
        <v>0.30433405199999997</v>
      </c>
      <c r="S1191" s="173"/>
      <c r="T1191" s="175">
        <f>SUM(T1192:T1197)</f>
        <v>0</v>
      </c>
      <c r="AR1191" s="176" t="s">
        <v>80</v>
      </c>
      <c r="AT1191" s="177" t="s">
        <v>70</v>
      </c>
      <c r="AU1191" s="177" t="s">
        <v>78</v>
      </c>
      <c r="AY1191" s="176" t="s">
        <v>153</v>
      </c>
      <c r="BK1191" s="178">
        <f>SUM(BK1192:BK1197)</f>
        <v>0</v>
      </c>
    </row>
    <row r="1192" spans="2:65" s="1" customFormat="1" ht="31.5" customHeight="1">
      <c r="B1192" s="34"/>
      <c r="C1192" s="182" t="s">
        <v>1600</v>
      </c>
      <c r="D1192" s="182" t="s">
        <v>155</v>
      </c>
      <c r="E1192" s="183" t="s">
        <v>1601</v>
      </c>
      <c r="F1192" s="184" t="s">
        <v>1602</v>
      </c>
      <c r="G1192" s="185" t="s">
        <v>224</v>
      </c>
      <c r="H1192" s="186">
        <v>1082.655</v>
      </c>
      <c r="I1192" s="187"/>
      <c r="J1192" s="188">
        <f>ROUND(I1192*H1192,2)</f>
        <v>0</v>
      </c>
      <c r="K1192" s="184" t="s">
        <v>159</v>
      </c>
      <c r="L1192" s="54"/>
      <c r="M1192" s="189" t="s">
        <v>19</v>
      </c>
      <c r="N1192" s="190" t="s">
        <v>42</v>
      </c>
      <c r="O1192" s="35"/>
      <c r="P1192" s="191">
        <f>O1192*H1192</f>
        <v>0</v>
      </c>
      <c r="Q1192" s="191">
        <v>0.0002584</v>
      </c>
      <c r="R1192" s="191">
        <f>Q1192*H1192</f>
        <v>0.279758052</v>
      </c>
      <c r="S1192" s="191">
        <v>0</v>
      </c>
      <c r="T1192" s="192">
        <f>S1192*H1192</f>
        <v>0</v>
      </c>
      <c r="AR1192" s="17" t="s">
        <v>230</v>
      </c>
      <c r="AT1192" s="17" t="s">
        <v>155</v>
      </c>
      <c r="AU1192" s="17" t="s">
        <v>80</v>
      </c>
      <c r="AY1192" s="17" t="s">
        <v>153</v>
      </c>
      <c r="BE1192" s="193">
        <f>IF(N1192="základní",J1192,0)</f>
        <v>0</v>
      </c>
      <c r="BF1192" s="193">
        <f>IF(N1192="snížená",J1192,0)</f>
        <v>0</v>
      </c>
      <c r="BG1192" s="193">
        <f>IF(N1192="zákl. přenesená",J1192,0)</f>
        <v>0</v>
      </c>
      <c r="BH1192" s="193">
        <f>IF(N1192="sníž. přenesená",J1192,0)</f>
        <v>0</v>
      </c>
      <c r="BI1192" s="193">
        <f>IF(N1192="nulová",J1192,0)</f>
        <v>0</v>
      </c>
      <c r="BJ1192" s="17" t="s">
        <v>78</v>
      </c>
      <c r="BK1192" s="193">
        <f>ROUND(I1192*H1192,2)</f>
        <v>0</v>
      </c>
      <c r="BL1192" s="17" t="s">
        <v>230</v>
      </c>
      <c r="BM1192" s="17" t="s">
        <v>1603</v>
      </c>
    </row>
    <row r="1193" spans="2:51" s="11" customFormat="1" ht="13.5">
      <c r="B1193" s="194"/>
      <c r="C1193" s="195"/>
      <c r="D1193" s="196" t="s">
        <v>161</v>
      </c>
      <c r="E1193" s="197" t="s">
        <v>19</v>
      </c>
      <c r="F1193" s="198" t="s">
        <v>1604</v>
      </c>
      <c r="G1193" s="195"/>
      <c r="H1193" s="199">
        <v>593.529</v>
      </c>
      <c r="I1193" s="200"/>
      <c r="J1193" s="195"/>
      <c r="K1193" s="195"/>
      <c r="L1193" s="201"/>
      <c r="M1193" s="202"/>
      <c r="N1193" s="203"/>
      <c r="O1193" s="203"/>
      <c r="P1193" s="203"/>
      <c r="Q1193" s="203"/>
      <c r="R1193" s="203"/>
      <c r="S1193" s="203"/>
      <c r="T1193" s="204"/>
      <c r="AT1193" s="205" t="s">
        <v>161</v>
      </c>
      <c r="AU1193" s="205" t="s">
        <v>80</v>
      </c>
      <c r="AV1193" s="11" t="s">
        <v>80</v>
      </c>
      <c r="AW1193" s="11" t="s">
        <v>34</v>
      </c>
      <c r="AX1193" s="11" t="s">
        <v>71</v>
      </c>
      <c r="AY1193" s="205" t="s">
        <v>153</v>
      </c>
    </row>
    <row r="1194" spans="2:51" s="11" customFormat="1" ht="13.5">
      <c r="B1194" s="194"/>
      <c r="C1194" s="195"/>
      <c r="D1194" s="196" t="s">
        <v>161</v>
      </c>
      <c r="E1194" s="197" t="s">
        <v>19</v>
      </c>
      <c r="F1194" s="198" t="s">
        <v>1605</v>
      </c>
      <c r="G1194" s="195"/>
      <c r="H1194" s="199">
        <v>191.788</v>
      </c>
      <c r="I1194" s="200"/>
      <c r="J1194" s="195"/>
      <c r="K1194" s="195"/>
      <c r="L1194" s="201"/>
      <c r="M1194" s="202"/>
      <c r="N1194" s="203"/>
      <c r="O1194" s="203"/>
      <c r="P1194" s="203"/>
      <c r="Q1194" s="203"/>
      <c r="R1194" s="203"/>
      <c r="S1194" s="203"/>
      <c r="T1194" s="204"/>
      <c r="AT1194" s="205" t="s">
        <v>161</v>
      </c>
      <c r="AU1194" s="205" t="s">
        <v>80</v>
      </c>
      <c r="AV1194" s="11" t="s">
        <v>80</v>
      </c>
      <c r="AW1194" s="11" t="s">
        <v>34</v>
      </c>
      <c r="AX1194" s="11" t="s">
        <v>71</v>
      </c>
      <c r="AY1194" s="205" t="s">
        <v>153</v>
      </c>
    </row>
    <row r="1195" spans="2:51" s="11" customFormat="1" ht="13.5">
      <c r="B1195" s="194"/>
      <c r="C1195" s="195"/>
      <c r="D1195" s="196" t="s">
        <v>161</v>
      </c>
      <c r="E1195" s="197" t="s">
        <v>19</v>
      </c>
      <c r="F1195" s="198" t="s">
        <v>1606</v>
      </c>
      <c r="G1195" s="195"/>
      <c r="H1195" s="199">
        <v>297.338</v>
      </c>
      <c r="I1195" s="200"/>
      <c r="J1195" s="195"/>
      <c r="K1195" s="195"/>
      <c r="L1195" s="201"/>
      <c r="M1195" s="202"/>
      <c r="N1195" s="203"/>
      <c r="O1195" s="203"/>
      <c r="P1195" s="203"/>
      <c r="Q1195" s="203"/>
      <c r="R1195" s="203"/>
      <c r="S1195" s="203"/>
      <c r="T1195" s="204"/>
      <c r="AT1195" s="205" t="s">
        <v>161</v>
      </c>
      <c r="AU1195" s="205" t="s">
        <v>80</v>
      </c>
      <c r="AV1195" s="11" t="s">
        <v>80</v>
      </c>
      <c r="AW1195" s="11" t="s">
        <v>34</v>
      </c>
      <c r="AX1195" s="11" t="s">
        <v>71</v>
      </c>
      <c r="AY1195" s="205" t="s">
        <v>153</v>
      </c>
    </row>
    <row r="1196" spans="2:51" s="12" customFormat="1" ht="13.5">
      <c r="B1196" s="206"/>
      <c r="C1196" s="207"/>
      <c r="D1196" s="208" t="s">
        <v>161</v>
      </c>
      <c r="E1196" s="209" t="s">
        <v>19</v>
      </c>
      <c r="F1196" s="210" t="s">
        <v>163</v>
      </c>
      <c r="G1196" s="207"/>
      <c r="H1196" s="211">
        <v>1082.655</v>
      </c>
      <c r="I1196" s="212"/>
      <c r="J1196" s="207"/>
      <c r="K1196" s="207"/>
      <c r="L1196" s="213"/>
      <c r="M1196" s="214"/>
      <c r="N1196" s="215"/>
      <c r="O1196" s="215"/>
      <c r="P1196" s="215"/>
      <c r="Q1196" s="215"/>
      <c r="R1196" s="215"/>
      <c r="S1196" s="215"/>
      <c r="T1196" s="216"/>
      <c r="AT1196" s="217" t="s">
        <v>161</v>
      </c>
      <c r="AU1196" s="217" t="s">
        <v>80</v>
      </c>
      <c r="AV1196" s="12" t="s">
        <v>160</v>
      </c>
      <c r="AW1196" s="12" t="s">
        <v>34</v>
      </c>
      <c r="AX1196" s="12" t="s">
        <v>78</v>
      </c>
      <c r="AY1196" s="217" t="s">
        <v>153</v>
      </c>
    </row>
    <row r="1197" spans="2:65" s="1" customFormat="1" ht="22.5" customHeight="1">
      <c r="B1197" s="34"/>
      <c r="C1197" s="182" t="s">
        <v>1607</v>
      </c>
      <c r="D1197" s="182" t="s">
        <v>155</v>
      </c>
      <c r="E1197" s="183" t="s">
        <v>1608</v>
      </c>
      <c r="F1197" s="184" t="s">
        <v>1609</v>
      </c>
      <c r="G1197" s="185" t="s">
        <v>224</v>
      </c>
      <c r="H1197" s="186">
        <v>61.44</v>
      </c>
      <c r="I1197" s="187"/>
      <c r="J1197" s="188">
        <f>ROUND(I1197*H1197,2)</f>
        <v>0</v>
      </c>
      <c r="K1197" s="184" t="s">
        <v>159</v>
      </c>
      <c r="L1197" s="54"/>
      <c r="M1197" s="189" t="s">
        <v>19</v>
      </c>
      <c r="N1197" s="248" t="s">
        <v>42</v>
      </c>
      <c r="O1197" s="249"/>
      <c r="P1197" s="250">
        <f>O1197*H1197</f>
        <v>0</v>
      </c>
      <c r="Q1197" s="250">
        <v>0.0004</v>
      </c>
      <c r="R1197" s="250">
        <f>Q1197*H1197</f>
        <v>0.024576</v>
      </c>
      <c r="S1197" s="250">
        <v>0</v>
      </c>
      <c r="T1197" s="251">
        <f>S1197*H1197</f>
        <v>0</v>
      </c>
      <c r="AR1197" s="17" t="s">
        <v>230</v>
      </c>
      <c r="AT1197" s="17" t="s">
        <v>155</v>
      </c>
      <c r="AU1197" s="17" t="s">
        <v>80</v>
      </c>
      <c r="AY1197" s="17" t="s">
        <v>153</v>
      </c>
      <c r="BE1197" s="193">
        <f>IF(N1197="základní",J1197,0)</f>
        <v>0</v>
      </c>
      <c r="BF1197" s="193">
        <f>IF(N1197="snížená",J1197,0)</f>
        <v>0</v>
      </c>
      <c r="BG1197" s="193">
        <f>IF(N1197="zákl. přenesená",J1197,0)</f>
        <v>0</v>
      </c>
      <c r="BH1197" s="193">
        <f>IF(N1197="sníž. přenesená",J1197,0)</f>
        <v>0</v>
      </c>
      <c r="BI1197" s="193">
        <f>IF(N1197="nulová",J1197,0)</f>
        <v>0</v>
      </c>
      <c r="BJ1197" s="17" t="s">
        <v>78</v>
      </c>
      <c r="BK1197" s="193">
        <f>ROUND(I1197*H1197,2)</f>
        <v>0</v>
      </c>
      <c r="BL1197" s="17" t="s">
        <v>230</v>
      </c>
      <c r="BM1197" s="17" t="s">
        <v>1577</v>
      </c>
    </row>
    <row r="1198" spans="2:12" s="1" customFormat="1" ht="6.95" customHeight="1">
      <c r="B1198" s="49"/>
      <c r="C1198" s="50"/>
      <c r="D1198" s="50"/>
      <c r="E1198" s="50"/>
      <c r="F1198" s="50"/>
      <c r="G1198" s="50"/>
      <c r="H1198" s="50"/>
      <c r="I1198" s="128"/>
      <c r="J1198" s="50"/>
      <c r="K1198" s="50"/>
      <c r="L1198" s="54"/>
    </row>
  </sheetData>
  <sheetProtection password="CC35" sheet="1" objects="1" scenarios="1" formatColumns="0" formatRows="0" sort="0" autoFilter="0"/>
  <autoFilter ref="C101:K101"/>
  <mergeCells count="9">
    <mergeCell ref="E92:H92"/>
    <mergeCell ref="E94:H94"/>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101"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62"/>
      <c r="C1" s="262"/>
      <c r="D1" s="261" t="s">
        <v>1</v>
      </c>
      <c r="E1" s="262"/>
      <c r="F1" s="263" t="s">
        <v>2794</v>
      </c>
      <c r="G1" s="387" t="s">
        <v>2795</v>
      </c>
      <c r="H1" s="387"/>
      <c r="I1" s="267"/>
      <c r="J1" s="263" t="s">
        <v>2796</v>
      </c>
      <c r="K1" s="261" t="s">
        <v>102</v>
      </c>
      <c r="L1" s="263" t="s">
        <v>2797</v>
      </c>
      <c r="M1" s="263"/>
      <c r="N1" s="263"/>
      <c r="O1" s="263"/>
      <c r="P1" s="263"/>
      <c r="Q1" s="263"/>
      <c r="R1" s="263"/>
      <c r="S1" s="263"/>
      <c r="T1" s="263"/>
      <c r="U1" s="259"/>
      <c r="V1" s="259"/>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349"/>
      <c r="M2" s="349"/>
      <c r="N2" s="349"/>
      <c r="O2" s="349"/>
      <c r="P2" s="349"/>
      <c r="Q2" s="349"/>
      <c r="R2" s="349"/>
      <c r="S2" s="349"/>
      <c r="T2" s="349"/>
      <c r="U2" s="349"/>
      <c r="V2" s="349"/>
      <c r="AT2" s="17" t="s">
        <v>83</v>
      </c>
    </row>
    <row r="3" spans="2:46" ht="6.95" customHeight="1">
      <c r="B3" s="18"/>
      <c r="C3" s="19"/>
      <c r="D3" s="19"/>
      <c r="E3" s="19"/>
      <c r="F3" s="19"/>
      <c r="G3" s="19"/>
      <c r="H3" s="19"/>
      <c r="I3" s="105"/>
      <c r="J3" s="19"/>
      <c r="K3" s="20"/>
      <c r="AT3" s="17" t="s">
        <v>80</v>
      </c>
    </row>
    <row r="4" spans="2:46" ht="36.95" customHeight="1">
      <c r="B4" s="21"/>
      <c r="C4" s="22"/>
      <c r="D4" s="23" t="s">
        <v>103</v>
      </c>
      <c r="E4" s="22"/>
      <c r="F4" s="22"/>
      <c r="G4" s="22"/>
      <c r="H4" s="22"/>
      <c r="I4" s="106"/>
      <c r="J4" s="22"/>
      <c r="K4" s="24"/>
      <c r="M4" s="25" t="s">
        <v>10</v>
      </c>
      <c r="AT4" s="17" t="s">
        <v>4</v>
      </c>
    </row>
    <row r="5" spans="2:11" ht="6.95" customHeight="1">
      <c r="B5" s="21"/>
      <c r="C5" s="22"/>
      <c r="D5" s="22"/>
      <c r="E5" s="22"/>
      <c r="F5" s="22"/>
      <c r="G5" s="22"/>
      <c r="H5" s="22"/>
      <c r="I5" s="106"/>
      <c r="J5" s="22"/>
      <c r="K5" s="24"/>
    </row>
    <row r="6" spans="2:11" ht="15">
      <c r="B6" s="21"/>
      <c r="C6" s="22"/>
      <c r="D6" s="30" t="s">
        <v>16</v>
      </c>
      <c r="E6" s="22"/>
      <c r="F6" s="22"/>
      <c r="G6" s="22"/>
      <c r="H6" s="22"/>
      <c r="I6" s="106"/>
      <c r="J6" s="22"/>
      <c r="K6" s="24"/>
    </row>
    <row r="7" spans="2:11" ht="22.5" customHeight="1">
      <c r="B7" s="21"/>
      <c r="C7" s="22"/>
      <c r="D7" s="22"/>
      <c r="E7" s="388" t="str">
        <f>'Rekapitulace stavby'!K6</f>
        <v>Rekonstrukce části domu č.p. 1345, ul. Míru, k.ú. Frýdek</v>
      </c>
      <c r="F7" s="379"/>
      <c r="G7" s="379"/>
      <c r="H7" s="379"/>
      <c r="I7" s="106"/>
      <c r="J7" s="22"/>
      <c r="K7" s="24"/>
    </row>
    <row r="8" spans="2:11" s="1" customFormat="1" ht="15">
      <c r="B8" s="34"/>
      <c r="C8" s="35"/>
      <c r="D8" s="30" t="s">
        <v>104</v>
      </c>
      <c r="E8" s="35"/>
      <c r="F8" s="35"/>
      <c r="G8" s="35"/>
      <c r="H8" s="35"/>
      <c r="I8" s="107"/>
      <c r="J8" s="35"/>
      <c r="K8" s="38"/>
    </row>
    <row r="9" spans="2:11" s="1" customFormat="1" ht="36.95" customHeight="1">
      <c r="B9" s="34"/>
      <c r="C9" s="35"/>
      <c r="D9" s="35"/>
      <c r="E9" s="389" t="s">
        <v>1610</v>
      </c>
      <c r="F9" s="363"/>
      <c r="G9" s="363"/>
      <c r="H9" s="363"/>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22</v>
      </c>
      <c r="G12" s="35"/>
      <c r="H12" s="35"/>
      <c r="I12" s="108" t="s">
        <v>23</v>
      </c>
      <c r="J12" s="109" t="str">
        <f>'Rekapitulace stavby'!AN8</f>
        <v>26. 10. 2016</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27</v>
      </c>
      <c r="K14" s="38"/>
    </row>
    <row r="15" spans="2:11" s="1" customFormat="1" ht="18" customHeight="1">
      <c r="B15" s="34"/>
      <c r="C15" s="35"/>
      <c r="D15" s="35"/>
      <c r="E15" s="28" t="s">
        <v>28</v>
      </c>
      <c r="F15" s="35"/>
      <c r="G15" s="35"/>
      <c r="H15" s="35"/>
      <c r="I15" s="108" t="s">
        <v>29</v>
      </c>
      <c r="J15" s="28" t="s">
        <v>30</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31</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29</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33</v>
      </c>
      <c r="E20" s="35"/>
      <c r="F20" s="35"/>
      <c r="G20" s="35"/>
      <c r="H20" s="35"/>
      <c r="I20" s="108" t="s">
        <v>26</v>
      </c>
      <c r="J20" s="28" t="str">
        <f>IF('Rekapitulace stavby'!AN16="","",'Rekapitulace stavby'!AN16)</f>
        <v/>
      </c>
      <c r="K20" s="38"/>
    </row>
    <row r="21" spans="2:11" s="1" customFormat="1" ht="18" customHeight="1">
      <c r="B21" s="34"/>
      <c r="C21" s="35"/>
      <c r="D21" s="35"/>
      <c r="E21" s="28" t="str">
        <f>IF('Rekapitulace stavby'!E17="","",'Rekapitulace stavby'!E17)</f>
        <v xml:space="preserve"> </v>
      </c>
      <c r="F21" s="35"/>
      <c r="G21" s="35"/>
      <c r="H21" s="35"/>
      <c r="I21" s="108" t="s">
        <v>29</v>
      </c>
      <c r="J21" s="28" t="str">
        <f>IF('Rekapitulace stavby'!AN17="","",'Rekapitulace stavby'!AN17)</f>
        <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35</v>
      </c>
      <c r="E23" s="35"/>
      <c r="F23" s="35"/>
      <c r="G23" s="35"/>
      <c r="H23" s="35"/>
      <c r="I23" s="107"/>
      <c r="J23" s="35"/>
      <c r="K23" s="38"/>
    </row>
    <row r="24" spans="2:11" s="6" customFormat="1" ht="120" customHeight="1">
      <c r="B24" s="110"/>
      <c r="C24" s="111"/>
      <c r="D24" s="111"/>
      <c r="E24" s="382" t="s">
        <v>36</v>
      </c>
      <c r="F24" s="390"/>
      <c r="G24" s="390"/>
      <c r="H24" s="390"/>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37</v>
      </c>
      <c r="E27" s="35"/>
      <c r="F27" s="35"/>
      <c r="G27" s="35"/>
      <c r="H27" s="35"/>
      <c r="I27" s="107"/>
      <c r="J27" s="117">
        <f>ROUND(J78,2)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39</v>
      </c>
      <c r="G29" s="35"/>
      <c r="H29" s="35"/>
      <c r="I29" s="118" t="s">
        <v>38</v>
      </c>
      <c r="J29" s="39" t="s">
        <v>40</v>
      </c>
      <c r="K29" s="38"/>
    </row>
    <row r="30" spans="2:11" s="1" customFormat="1" ht="14.45" customHeight="1">
      <c r="B30" s="34"/>
      <c r="C30" s="35"/>
      <c r="D30" s="42" t="s">
        <v>41</v>
      </c>
      <c r="E30" s="42" t="s">
        <v>42</v>
      </c>
      <c r="F30" s="119">
        <f>ROUND(SUM(BE78:BE88),2)</f>
        <v>0</v>
      </c>
      <c r="G30" s="35"/>
      <c r="H30" s="35"/>
      <c r="I30" s="120">
        <v>0.21</v>
      </c>
      <c r="J30" s="119">
        <f>ROUND(ROUND((SUM(BE78:BE88)),2)*I30,2)</f>
        <v>0</v>
      </c>
      <c r="K30" s="38"/>
    </row>
    <row r="31" spans="2:11" s="1" customFormat="1" ht="14.45" customHeight="1">
      <c r="B31" s="34"/>
      <c r="C31" s="35"/>
      <c r="D31" s="35"/>
      <c r="E31" s="42" t="s">
        <v>43</v>
      </c>
      <c r="F31" s="119">
        <f>ROUND(SUM(BF78:BF88),2)</f>
        <v>0</v>
      </c>
      <c r="G31" s="35"/>
      <c r="H31" s="35"/>
      <c r="I31" s="120">
        <v>0.15</v>
      </c>
      <c r="J31" s="119">
        <f>ROUND(ROUND((SUM(BF78:BF88)),2)*I31,2)</f>
        <v>0</v>
      </c>
      <c r="K31" s="38"/>
    </row>
    <row r="32" spans="2:11" s="1" customFormat="1" ht="14.45" customHeight="1" hidden="1">
      <c r="B32" s="34"/>
      <c r="C32" s="35"/>
      <c r="D32" s="35"/>
      <c r="E32" s="42" t="s">
        <v>44</v>
      </c>
      <c r="F32" s="119">
        <f>ROUND(SUM(BG78:BG88),2)</f>
        <v>0</v>
      </c>
      <c r="G32" s="35"/>
      <c r="H32" s="35"/>
      <c r="I32" s="120">
        <v>0.21</v>
      </c>
      <c r="J32" s="119">
        <v>0</v>
      </c>
      <c r="K32" s="38"/>
    </row>
    <row r="33" spans="2:11" s="1" customFormat="1" ht="14.45" customHeight="1" hidden="1">
      <c r="B33" s="34"/>
      <c r="C33" s="35"/>
      <c r="D33" s="35"/>
      <c r="E33" s="42" t="s">
        <v>45</v>
      </c>
      <c r="F33" s="119">
        <f>ROUND(SUM(BH78:BH88),2)</f>
        <v>0</v>
      </c>
      <c r="G33" s="35"/>
      <c r="H33" s="35"/>
      <c r="I33" s="120">
        <v>0.15</v>
      </c>
      <c r="J33" s="119">
        <v>0</v>
      </c>
      <c r="K33" s="38"/>
    </row>
    <row r="34" spans="2:11" s="1" customFormat="1" ht="14.45" customHeight="1" hidden="1">
      <c r="B34" s="34"/>
      <c r="C34" s="35"/>
      <c r="D34" s="35"/>
      <c r="E34" s="42" t="s">
        <v>46</v>
      </c>
      <c r="F34" s="119">
        <f>ROUND(SUM(BI78:BI88),2)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47</v>
      </c>
      <c r="E36" s="73"/>
      <c r="F36" s="73"/>
      <c r="G36" s="123" t="s">
        <v>48</v>
      </c>
      <c r="H36" s="124" t="s">
        <v>49</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106</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388" t="str">
        <f>E7</f>
        <v>Rekonstrukce části domu č.p. 1345, ul. Míru, k.ú. Frýdek</v>
      </c>
      <c r="F45" s="363"/>
      <c r="G45" s="363"/>
      <c r="H45" s="363"/>
      <c r="I45" s="107"/>
      <c r="J45" s="35"/>
      <c r="K45" s="38"/>
    </row>
    <row r="46" spans="2:11" s="1" customFormat="1" ht="14.45" customHeight="1">
      <c r="B46" s="34"/>
      <c r="C46" s="30" t="s">
        <v>104</v>
      </c>
      <c r="D46" s="35"/>
      <c r="E46" s="35"/>
      <c r="F46" s="35"/>
      <c r="G46" s="35"/>
      <c r="H46" s="35"/>
      <c r="I46" s="107"/>
      <c r="J46" s="35"/>
      <c r="K46" s="38"/>
    </row>
    <row r="47" spans="2:11" s="1" customFormat="1" ht="23.25" customHeight="1">
      <c r="B47" s="34"/>
      <c r="C47" s="35"/>
      <c r="D47" s="35"/>
      <c r="E47" s="389" t="str">
        <f>E9</f>
        <v>012 - VRN - hlavní aktivita</v>
      </c>
      <c r="F47" s="363"/>
      <c r="G47" s="363"/>
      <c r="H47" s="363"/>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26. 10. 2016</v>
      </c>
      <c r="K49" s="38"/>
    </row>
    <row r="50" spans="2:11" s="1" customFormat="1" ht="6.95" customHeight="1">
      <c r="B50" s="34"/>
      <c r="C50" s="35"/>
      <c r="D50" s="35"/>
      <c r="E50" s="35"/>
      <c r="F50" s="35"/>
      <c r="G50" s="35"/>
      <c r="H50" s="35"/>
      <c r="I50" s="107"/>
      <c r="J50" s="35"/>
      <c r="K50" s="38"/>
    </row>
    <row r="51" spans="2:11" s="1" customFormat="1" ht="15">
      <c r="B51" s="34"/>
      <c r="C51" s="30" t="s">
        <v>25</v>
      </c>
      <c r="D51" s="35"/>
      <c r="E51" s="35"/>
      <c r="F51" s="28" t="str">
        <f>E15</f>
        <v xml:space="preserve">Statutární město Frýdek - Místek, Radniční 1148, </v>
      </c>
      <c r="G51" s="35"/>
      <c r="H51" s="35"/>
      <c r="I51" s="108" t="s">
        <v>33</v>
      </c>
      <c r="J51" s="28" t="str">
        <f>E21</f>
        <v xml:space="preserve"> </v>
      </c>
      <c r="K51" s="38"/>
    </row>
    <row r="52" spans="2:11" s="1" customFormat="1" ht="14.45" customHeight="1">
      <c r="B52" s="34"/>
      <c r="C52" s="30" t="s">
        <v>31</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107</v>
      </c>
      <c r="D54" s="121"/>
      <c r="E54" s="121"/>
      <c r="F54" s="121"/>
      <c r="G54" s="121"/>
      <c r="H54" s="121"/>
      <c r="I54" s="134"/>
      <c r="J54" s="135" t="s">
        <v>108</v>
      </c>
      <c r="K54" s="136"/>
    </row>
    <row r="55" spans="2:11" s="1" customFormat="1" ht="10.35" customHeight="1">
      <c r="B55" s="34"/>
      <c r="C55" s="35"/>
      <c r="D55" s="35"/>
      <c r="E55" s="35"/>
      <c r="F55" s="35"/>
      <c r="G55" s="35"/>
      <c r="H55" s="35"/>
      <c r="I55" s="107"/>
      <c r="J55" s="35"/>
      <c r="K55" s="38"/>
    </row>
    <row r="56" spans="2:47" s="1" customFormat="1" ht="29.25" customHeight="1">
      <c r="B56" s="34"/>
      <c r="C56" s="137" t="s">
        <v>109</v>
      </c>
      <c r="D56" s="35"/>
      <c r="E56" s="35"/>
      <c r="F56" s="35"/>
      <c r="G56" s="35"/>
      <c r="H56" s="35"/>
      <c r="I56" s="107"/>
      <c r="J56" s="117">
        <f>J78</f>
        <v>0</v>
      </c>
      <c r="K56" s="38"/>
      <c r="AU56" s="17" t="s">
        <v>110</v>
      </c>
    </row>
    <row r="57" spans="2:11" s="7" customFormat="1" ht="24.95" customHeight="1">
      <c r="B57" s="138"/>
      <c r="C57" s="139"/>
      <c r="D57" s="140" t="s">
        <v>1611</v>
      </c>
      <c r="E57" s="141"/>
      <c r="F57" s="141"/>
      <c r="G57" s="141"/>
      <c r="H57" s="141"/>
      <c r="I57" s="142"/>
      <c r="J57" s="143">
        <f>J79</f>
        <v>0</v>
      </c>
      <c r="K57" s="144"/>
    </row>
    <row r="58" spans="2:11" s="8" customFormat="1" ht="19.9" customHeight="1">
      <c r="B58" s="145"/>
      <c r="C58" s="146"/>
      <c r="D58" s="147" t="s">
        <v>1612</v>
      </c>
      <c r="E58" s="148"/>
      <c r="F58" s="148"/>
      <c r="G58" s="148"/>
      <c r="H58" s="148"/>
      <c r="I58" s="149"/>
      <c r="J58" s="150">
        <f>J80</f>
        <v>0</v>
      </c>
      <c r="K58" s="151"/>
    </row>
    <row r="59" spans="2:11" s="1" customFormat="1" ht="21.75" customHeight="1">
      <c r="B59" s="34"/>
      <c r="C59" s="35"/>
      <c r="D59" s="35"/>
      <c r="E59" s="35"/>
      <c r="F59" s="35"/>
      <c r="G59" s="35"/>
      <c r="H59" s="35"/>
      <c r="I59" s="107"/>
      <c r="J59" s="35"/>
      <c r="K59" s="38"/>
    </row>
    <row r="60" spans="2:11" s="1" customFormat="1" ht="6.95" customHeight="1">
      <c r="B60" s="49"/>
      <c r="C60" s="50"/>
      <c r="D60" s="50"/>
      <c r="E60" s="50"/>
      <c r="F60" s="50"/>
      <c r="G60" s="50"/>
      <c r="H60" s="50"/>
      <c r="I60" s="128"/>
      <c r="J60" s="50"/>
      <c r="K60" s="51"/>
    </row>
    <row r="64" spans="2:12" s="1" customFormat="1" ht="6.95" customHeight="1">
      <c r="B64" s="52"/>
      <c r="C64" s="53"/>
      <c r="D64" s="53"/>
      <c r="E64" s="53"/>
      <c r="F64" s="53"/>
      <c r="G64" s="53"/>
      <c r="H64" s="53"/>
      <c r="I64" s="131"/>
      <c r="J64" s="53"/>
      <c r="K64" s="53"/>
      <c r="L64" s="54"/>
    </row>
    <row r="65" spans="2:12" s="1" customFormat="1" ht="36.95" customHeight="1">
      <c r="B65" s="34"/>
      <c r="C65" s="55" t="s">
        <v>137</v>
      </c>
      <c r="D65" s="56"/>
      <c r="E65" s="56"/>
      <c r="F65" s="56"/>
      <c r="G65" s="56"/>
      <c r="H65" s="56"/>
      <c r="I65" s="152"/>
      <c r="J65" s="56"/>
      <c r="K65" s="56"/>
      <c r="L65" s="54"/>
    </row>
    <row r="66" spans="2:12" s="1" customFormat="1" ht="6.95" customHeight="1">
      <c r="B66" s="34"/>
      <c r="C66" s="56"/>
      <c r="D66" s="56"/>
      <c r="E66" s="56"/>
      <c r="F66" s="56"/>
      <c r="G66" s="56"/>
      <c r="H66" s="56"/>
      <c r="I66" s="152"/>
      <c r="J66" s="56"/>
      <c r="K66" s="56"/>
      <c r="L66" s="54"/>
    </row>
    <row r="67" spans="2:12" s="1" customFormat="1" ht="14.45" customHeight="1">
      <c r="B67" s="34"/>
      <c r="C67" s="58" t="s">
        <v>16</v>
      </c>
      <c r="D67" s="56"/>
      <c r="E67" s="56"/>
      <c r="F67" s="56"/>
      <c r="G67" s="56"/>
      <c r="H67" s="56"/>
      <c r="I67" s="152"/>
      <c r="J67" s="56"/>
      <c r="K67" s="56"/>
      <c r="L67" s="54"/>
    </row>
    <row r="68" spans="2:12" s="1" customFormat="1" ht="22.5" customHeight="1">
      <c r="B68" s="34"/>
      <c r="C68" s="56"/>
      <c r="D68" s="56"/>
      <c r="E68" s="386" t="str">
        <f>E7</f>
        <v>Rekonstrukce části domu č.p. 1345, ul. Míru, k.ú. Frýdek</v>
      </c>
      <c r="F68" s="356"/>
      <c r="G68" s="356"/>
      <c r="H68" s="356"/>
      <c r="I68" s="152"/>
      <c r="J68" s="56"/>
      <c r="K68" s="56"/>
      <c r="L68" s="54"/>
    </row>
    <row r="69" spans="2:12" s="1" customFormat="1" ht="14.45" customHeight="1">
      <c r="B69" s="34"/>
      <c r="C69" s="58" t="s">
        <v>104</v>
      </c>
      <c r="D69" s="56"/>
      <c r="E69" s="56"/>
      <c r="F69" s="56"/>
      <c r="G69" s="56"/>
      <c r="H69" s="56"/>
      <c r="I69" s="152"/>
      <c r="J69" s="56"/>
      <c r="K69" s="56"/>
      <c r="L69" s="54"/>
    </row>
    <row r="70" spans="2:12" s="1" customFormat="1" ht="23.25" customHeight="1">
      <c r="B70" s="34"/>
      <c r="C70" s="56"/>
      <c r="D70" s="56"/>
      <c r="E70" s="353" t="str">
        <f>E9</f>
        <v>012 - VRN - hlavní aktivita</v>
      </c>
      <c r="F70" s="356"/>
      <c r="G70" s="356"/>
      <c r="H70" s="356"/>
      <c r="I70" s="152"/>
      <c r="J70" s="56"/>
      <c r="K70" s="56"/>
      <c r="L70" s="54"/>
    </row>
    <row r="71" spans="2:12" s="1" customFormat="1" ht="6.95" customHeight="1">
      <c r="B71" s="34"/>
      <c r="C71" s="56"/>
      <c r="D71" s="56"/>
      <c r="E71" s="56"/>
      <c r="F71" s="56"/>
      <c r="G71" s="56"/>
      <c r="H71" s="56"/>
      <c r="I71" s="152"/>
      <c r="J71" s="56"/>
      <c r="K71" s="56"/>
      <c r="L71" s="54"/>
    </row>
    <row r="72" spans="2:12" s="1" customFormat="1" ht="18" customHeight="1">
      <c r="B72" s="34"/>
      <c r="C72" s="58" t="s">
        <v>21</v>
      </c>
      <c r="D72" s="56"/>
      <c r="E72" s="56"/>
      <c r="F72" s="153" t="str">
        <f>F12</f>
        <v xml:space="preserve"> </v>
      </c>
      <c r="G72" s="56"/>
      <c r="H72" s="56"/>
      <c r="I72" s="154" t="s">
        <v>23</v>
      </c>
      <c r="J72" s="66" t="str">
        <f>IF(J12="","",J12)</f>
        <v>26. 10. 2016</v>
      </c>
      <c r="K72" s="56"/>
      <c r="L72" s="54"/>
    </row>
    <row r="73" spans="2:12" s="1" customFormat="1" ht="6.95" customHeight="1">
      <c r="B73" s="34"/>
      <c r="C73" s="56"/>
      <c r="D73" s="56"/>
      <c r="E73" s="56"/>
      <c r="F73" s="56"/>
      <c r="G73" s="56"/>
      <c r="H73" s="56"/>
      <c r="I73" s="152"/>
      <c r="J73" s="56"/>
      <c r="K73" s="56"/>
      <c r="L73" s="54"/>
    </row>
    <row r="74" spans="2:12" s="1" customFormat="1" ht="15">
      <c r="B74" s="34"/>
      <c r="C74" s="58" t="s">
        <v>25</v>
      </c>
      <c r="D74" s="56"/>
      <c r="E74" s="56"/>
      <c r="F74" s="153" t="str">
        <f>E15</f>
        <v xml:space="preserve">Statutární město Frýdek - Místek, Radniční 1148, </v>
      </c>
      <c r="G74" s="56"/>
      <c r="H74" s="56"/>
      <c r="I74" s="154" t="s">
        <v>33</v>
      </c>
      <c r="J74" s="153" t="str">
        <f>E21</f>
        <v xml:space="preserve"> </v>
      </c>
      <c r="K74" s="56"/>
      <c r="L74" s="54"/>
    </row>
    <row r="75" spans="2:12" s="1" customFormat="1" ht="14.45" customHeight="1">
      <c r="B75" s="34"/>
      <c r="C75" s="58" t="s">
        <v>31</v>
      </c>
      <c r="D75" s="56"/>
      <c r="E75" s="56"/>
      <c r="F75" s="153" t="str">
        <f>IF(E18="","",E18)</f>
        <v/>
      </c>
      <c r="G75" s="56"/>
      <c r="H75" s="56"/>
      <c r="I75" s="152"/>
      <c r="J75" s="56"/>
      <c r="K75" s="56"/>
      <c r="L75" s="54"/>
    </row>
    <row r="76" spans="2:12" s="1" customFormat="1" ht="10.35" customHeight="1">
      <c r="B76" s="34"/>
      <c r="C76" s="56"/>
      <c r="D76" s="56"/>
      <c r="E76" s="56"/>
      <c r="F76" s="56"/>
      <c r="G76" s="56"/>
      <c r="H76" s="56"/>
      <c r="I76" s="152"/>
      <c r="J76" s="56"/>
      <c r="K76" s="56"/>
      <c r="L76" s="54"/>
    </row>
    <row r="77" spans="2:20" s="9" customFormat="1" ht="29.25" customHeight="1">
      <c r="B77" s="155"/>
      <c r="C77" s="156" t="s">
        <v>138</v>
      </c>
      <c r="D77" s="157" t="s">
        <v>56</v>
      </c>
      <c r="E77" s="157" t="s">
        <v>52</v>
      </c>
      <c r="F77" s="157" t="s">
        <v>139</v>
      </c>
      <c r="G77" s="157" t="s">
        <v>140</v>
      </c>
      <c r="H77" s="157" t="s">
        <v>141</v>
      </c>
      <c r="I77" s="158" t="s">
        <v>142</v>
      </c>
      <c r="J77" s="157" t="s">
        <v>108</v>
      </c>
      <c r="K77" s="159" t="s">
        <v>143</v>
      </c>
      <c r="L77" s="160"/>
      <c r="M77" s="75" t="s">
        <v>144</v>
      </c>
      <c r="N77" s="76" t="s">
        <v>41</v>
      </c>
      <c r="O77" s="76" t="s">
        <v>145</v>
      </c>
      <c r="P77" s="76" t="s">
        <v>146</v>
      </c>
      <c r="Q77" s="76" t="s">
        <v>147</v>
      </c>
      <c r="R77" s="76" t="s">
        <v>148</v>
      </c>
      <c r="S77" s="76" t="s">
        <v>149</v>
      </c>
      <c r="T77" s="77" t="s">
        <v>150</v>
      </c>
    </row>
    <row r="78" spans="2:63" s="1" customFormat="1" ht="29.25" customHeight="1">
      <c r="B78" s="34"/>
      <c r="C78" s="81" t="s">
        <v>109</v>
      </c>
      <c r="D78" s="56"/>
      <c r="E78" s="56"/>
      <c r="F78" s="56"/>
      <c r="G78" s="56"/>
      <c r="H78" s="56"/>
      <c r="I78" s="152"/>
      <c r="J78" s="161">
        <f>BK78</f>
        <v>0</v>
      </c>
      <c r="K78" s="56"/>
      <c r="L78" s="54"/>
      <c r="M78" s="78"/>
      <c r="N78" s="79"/>
      <c r="O78" s="79"/>
      <c r="P78" s="162">
        <f>P79</f>
        <v>0</v>
      </c>
      <c r="Q78" s="79"/>
      <c r="R78" s="162">
        <f>R79</f>
        <v>0</v>
      </c>
      <c r="S78" s="79"/>
      <c r="T78" s="163">
        <f>T79</f>
        <v>0</v>
      </c>
      <c r="AT78" s="17" t="s">
        <v>70</v>
      </c>
      <c r="AU78" s="17" t="s">
        <v>110</v>
      </c>
      <c r="BK78" s="164">
        <f>BK79</f>
        <v>0</v>
      </c>
    </row>
    <row r="79" spans="2:63" s="10" customFormat="1" ht="37.35" customHeight="1">
      <c r="B79" s="165"/>
      <c r="C79" s="166"/>
      <c r="D79" s="167" t="s">
        <v>70</v>
      </c>
      <c r="E79" s="168" t="s">
        <v>1613</v>
      </c>
      <c r="F79" s="168" t="s">
        <v>1614</v>
      </c>
      <c r="G79" s="166"/>
      <c r="H79" s="166"/>
      <c r="I79" s="169"/>
      <c r="J79" s="170">
        <f>BK79</f>
        <v>0</v>
      </c>
      <c r="K79" s="166"/>
      <c r="L79" s="171"/>
      <c r="M79" s="172"/>
      <c r="N79" s="173"/>
      <c r="O79" s="173"/>
      <c r="P79" s="174">
        <f>P80</f>
        <v>0</v>
      </c>
      <c r="Q79" s="173"/>
      <c r="R79" s="174">
        <f>R80</f>
        <v>0</v>
      </c>
      <c r="S79" s="173"/>
      <c r="T79" s="175">
        <f>T80</f>
        <v>0</v>
      </c>
      <c r="AR79" s="176" t="s">
        <v>175</v>
      </c>
      <c r="AT79" s="177" t="s">
        <v>70</v>
      </c>
      <c r="AU79" s="177" t="s">
        <v>71</v>
      </c>
      <c r="AY79" s="176" t="s">
        <v>153</v>
      </c>
      <c r="BK79" s="178">
        <f>BK80</f>
        <v>0</v>
      </c>
    </row>
    <row r="80" spans="2:63" s="10" customFormat="1" ht="19.9" customHeight="1">
      <c r="B80" s="165"/>
      <c r="C80" s="166"/>
      <c r="D80" s="179" t="s">
        <v>70</v>
      </c>
      <c r="E80" s="180" t="s">
        <v>1615</v>
      </c>
      <c r="F80" s="180" t="s">
        <v>1616</v>
      </c>
      <c r="G80" s="166"/>
      <c r="H80" s="166"/>
      <c r="I80" s="169"/>
      <c r="J80" s="181">
        <f>BK80</f>
        <v>0</v>
      </c>
      <c r="K80" s="166"/>
      <c r="L80" s="171"/>
      <c r="M80" s="172"/>
      <c r="N80" s="173"/>
      <c r="O80" s="173"/>
      <c r="P80" s="174">
        <f>SUM(P81:P88)</f>
        <v>0</v>
      </c>
      <c r="Q80" s="173"/>
      <c r="R80" s="174">
        <f>SUM(R81:R88)</f>
        <v>0</v>
      </c>
      <c r="S80" s="173"/>
      <c r="T80" s="175">
        <f>SUM(T81:T88)</f>
        <v>0</v>
      </c>
      <c r="AR80" s="176" t="s">
        <v>175</v>
      </c>
      <c r="AT80" s="177" t="s">
        <v>70</v>
      </c>
      <c r="AU80" s="177" t="s">
        <v>78</v>
      </c>
      <c r="AY80" s="176" t="s">
        <v>153</v>
      </c>
      <c r="BK80" s="178">
        <f>SUM(BK81:BK88)</f>
        <v>0</v>
      </c>
    </row>
    <row r="81" spans="2:65" s="1" customFormat="1" ht="22.5" customHeight="1">
      <c r="B81" s="34"/>
      <c r="C81" s="182" t="s">
        <v>78</v>
      </c>
      <c r="D81" s="182" t="s">
        <v>155</v>
      </c>
      <c r="E81" s="183" t="s">
        <v>1617</v>
      </c>
      <c r="F81" s="184" t="s">
        <v>1618</v>
      </c>
      <c r="G81" s="185" t="s">
        <v>1619</v>
      </c>
      <c r="H81" s="186">
        <v>1</v>
      </c>
      <c r="I81" s="187"/>
      <c r="J81" s="188">
        <f aca="true" t="shared" si="0" ref="J81:J88">ROUND(I81*H81,2)</f>
        <v>0</v>
      </c>
      <c r="K81" s="184" t="s">
        <v>524</v>
      </c>
      <c r="L81" s="54"/>
      <c r="M81" s="189" t="s">
        <v>19</v>
      </c>
      <c r="N81" s="190" t="s">
        <v>42</v>
      </c>
      <c r="O81" s="35"/>
      <c r="P81" s="191">
        <f aca="true" t="shared" si="1" ref="P81:P88">O81*H81</f>
        <v>0</v>
      </c>
      <c r="Q81" s="191">
        <v>0</v>
      </c>
      <c r="R81" s="191">
        <f aca="true" t="shared" si="2" ref="R81:R88">Q81*H81</f>
        <v>0</v>
      </c>
      <c r="S81" s="191">
        <v>0</v>
      </c>
      <c r="T81" s="192">
        <f aca="true" t="shared" si="3" ref="T81:T88">S81*H81</f>
        <v>0</v>
      </c>
      <c r="AR81" s="17" t="s">
        <v>1620</v>
      </c>
      <c r="AT81" s="17" t="s">
        <v>155</v>
      </c>
      <c r="AU81" s="17" t="s">
        <v>80</v>
      </c>
      <c r="AY81" s="17" t="s">
        <v>153</v>
      </c>
      <c r="BE81" s="193">
        <f aca="true" t="shared" si="4" ref="BE81:BE88">IF(N81="základní",J81,0)</f>
        <v>0</v>
      </c>
      <c r="BF81" s="193">
        <f aca="true" t="shared" si="5" ref="BF81:BF88">IF(N81="snížená",J81,0)</f>
        <v>0</v>
      </c>
      <c r="BG81" s="193">
        <f aca="true" t="shared" si="6" ref="BG81:BG88">IF(N81="zákl. přenesená",J81,0)</f>
        <v>0</v>
      </c>
      <c r="BH81" s="193">
        <f aca="true" t="shared" si="7" ref="BH81:BH88">IF(N81="sníž. přenesená",J81,0)</f>
        <v>0</v>
      </c>
      <c r="BI81" s="193">
        <f aca="true" t="shared" si="8" ref="BI81:BI88">IF(N81="nulová",J81,0)</f>
        <v>0</v>
      </c>
      <c r="BJ81" s="17" t="s">
        <v>78</v>
      </c>
      <c r="BK81" s="193">
        <f aca="true" t="shared" si="9" ref="BK81:BK88">ROUND(I81*H81,2)</f>
        <v>0</v>
      </c>
      <c r="BL81" s="17" t="s">
        <v>1620</v>
      </c>
      <c r="BM81" s="17" t="s">
        <v>1621</v>
      </c>
    </row>
    <row r="82" spans="2:65" s="1" customFormat="1" ht="22.5" customHeight="1">
      <c r="B82" s="34"/>
      <c r="C82" s="182" t="s">
        <v>80</v>
      </c>
      <c r="D82" s="182" t="s">
        <v>155</v>
      </c>
      <c r="E82" s="183" t="s">
        <v>1622</v>
      </c>
      <c r="F82" s="184" t="s">
        <v>1623</v>
      </c>
      <c r="G82" s="185" t="s">
        <v>1619</v>
      </c>
      <c r="H82" s="186">
        <v>1</v>
      </c>
      <c r="I82" s="187"/>
      <c r="J82" s="188">
        <f t="shared" si="0"/>
        <v>0</v>
      </c>
      <c r="K82" s="184" t="s">
        <v>524</v>
      </c>
      <c r="L82" s="54"/>
      <c r="M82" s="189" t="s">
        <v>19</v>
      </c>
      <c r="N82" s="190" t="s">
        <v>42</v>
      </c>
      <c r="O82" s="35"/>
      <c r="P82" s="191">
        <f t="shared" si="1"/>
        <v>0</v>
      </c>
      <c r="Q82" s="191">
        <v>0</v>
      </c>
      <c r="R82" s="191">
        <f t="shared" si="2"/>
        <v>0</v>
      </c>
      <c r="S82" s="191">
        <v>0</v>
      </c>
      <c r="T82" s="192">
        <f t="shared" si="3"/>
        <v>0</v>
      </c>
      <c r="AR82" s="17" t="s">
        <v>1620</v>
      </c>
      <c r="AT82" s="17" t="s">
        <v>155</v>
      </c>
      <c r="AU82" s="17" t="s">
        <v>80</v>
      </c>
      <c r="AY82" s="17" t="s">
        <v>153</v>
      </c>
      <c r="BE82" s="193">
        <f t="shared" si="4"/>
        <v>0</v>
      </c>
      <c r="BF82" s="193">
        <f t="shared" si="5"/>
        <v>0</v>
      </c>
      <c r="BG82" s="193">
        <f t="shared" si="6"/>
        <v>0</v>
      </c>
      <c r="BH82" s="193">
        <f t="shared" si="7"/>
        <v>0</v>
      </c>
      <c r="BI82" s="193">
        <f t="shared" si="8"/>
        <v>0</v>
      </c>
      <c r="BJ82" s="17" t="s">
        <v>78</v>
      </c>
      <c r="BK82" s="193">
        <f t="shared" si="9"/>
        <v>0</v>
      </c>
      <c r="BL82" s="17" t="s">
        <v>1620</v>
      </c>
      <c r="BM82" s="17" t="s">
        <v>1588</v>
      </c>
    </row>
    <row r="83" spans="2:65" s="1" customFormat="1" ht="22.5" customHeight="1">
      <c r="B83" s="34"/>
      <c r="C83" s="182" t="s">
        <v>169</v>
      </c>
      <c r="D83" s="182" t="s">
        <v>155</v>
      </c>
      <c r="E83" s="183" t="s">
        <v>1624</v>
      </c>
      <c r="F83" s="184" t="s">
        <v>1625</v>
      </c>
      <c r="G83" s="185" t="s">
        <v>1619</v>
      </c>
      <c r="H83" s="186">
        <v>1</v>
      </c>
      <c r="I83" s="187"/>
      <c r="J83" s="188">
        <f t="shared" si="0"/>
        <v>0</v>
      </c>
      <c r="K83" s="184" t="s">
        <v>524</v>
      </c>
      <c r="L83" s="54"/>
      <c r="M83" s="189" t="s">
        <v>19</v>
      </c>
      <c r="N83" s="190" t="s">
        <v>42</v>
      </c>
      <c r="O83" s="35"/>
      <c r="P83" s="191">
        <f t="shared" si="1"/>
        <v>0</v>
      </c>
      <c r="Q83" s="191">
        <v>0</v>
      </c>
      <c r="R83" s="191">
        <f t="shared" si="2"/>
        <v>0</v>
      </c>
      <c r="S83" s="191">
        <v>0</v>
      </c>
      <c r="T83" s="192">
        <f t="shared" si="3"/>
        <v>0</v>
      </c>
      <c r="AR83" s="17" t="s">
        <v>1620</v>
      </c>
      <c r="AT83" s="17" t="s">
        <v>155</v>
      </c>
      <c r="AU83" s="17" t="s">
        <v>80</v>
      </c>
      <c r="AY83" s="17" t="s">
        <v>153</v>
      </c>
      <c r="BE83" s="193">
        <f t="shared" si="4"/>
        <v>0</v>
      </c>
      <c r="BF83" s="193">
        <f t="shared" si="5"/>
        <v>0</v>
      </c>
      <c r="BG83" s="193">
        <f t="shared" si="6"/>
        <v>0</v>
      </c>
      <c r="BH83" s="193">
        <f t="shared" si="7"/>
        <v>0</v>
      </c>
      <c r="BI83" s="193">
        <f t="shared" si="8"/>
        <v>0</v>
      </c>
      <c r="BJ83" s="17" t="s">
        <v>78</v>
      </c>
      <c r="BK83" s="193">
        <f t="shared" si="9"/>
        <v>0</v>
      </c>
      <c r="BL83" s="17" t="s">
        <v>1620</v>
      </c>
      <c r="BM83" s="17" t="s">
        <v>1591</v>
      </c>
    </row>
    <row r="84" spans="2:65" s="1" customFormat="1" ht="22.5" customHeight="1">
      <c r="B84" s="34"/>
      <c r="C84" s="182" t="s">
        <v>160</v>
      </c>
      <c r="D84" s="182" t="s">
        <v>155</v>
      </c>
      <c r="E84" s="183" t="s">
        <v>1626</v>
      </c>
      <c r="F84" s="184" t="s">
        <v>1627</v>
      </c>
      <c r="G84" s="185" t="s">
        <v>1619</v>
      </c>
      <c r="H84" s="186">
        <v>1</v>
      </c>
      <c r="I84" s="187"/>
      <c r="J84" s="188">
        <f t="shared" si="0"/>
        <v>0</v>
      </c>
      <c r="K84" s="184" t="s">
        <v>524</v>
      </c>
      <c r="L84" s="54"/>
      <c r="M84" s="189" t="s">
        <v>19</v>
      </c>
      <c r="N84" s="190" t="s">
        <v>42</v>
      </c>
      <c r="O84" s="35"/>
      <c r="P84" s="191">
        <f t="shared" si="1"/>
        <v>0</v>
      </c>
      <c r="Q84" s="191">
        <v>0</v>
      </c>
      <c r="R84" s="191">
        <f t="shared" si="2"/>
        <v>0</v>
      </c>
      <c r="S84" s="191">
        <v>0</v>
      </c>
      <c r="T84" s="192">
        <f t="shared" si="3"/>
        <v>0</v>
      </c>
      <c r="AR84" s="17" t="s">
        <v>1620</v>
      </c>
      <c r="AT84" s="17" t="s">
        <v>155</v>
      </c>
      <c r="AU84" s="17" t="s">
        <v>80</v>
      </c>
      <c r="AY84" s="17" t="s">
        <v>153</v>
      </c>
      <c r="BE84" s="193">
        <f t="shared" si="4"/>
        <v>0</v>
      </c>
      <c r="BF84" s="193">
        <f t="shared" si="5"/>
        <v>0</v>
      </c>
      <c r="BG84" s="193">
        <f t="shared" si="6"/>
        <v>0</v>
      </c>
      <c r="BH84" s="193">
        <f t="shared" si="7"/>
        <v>0</v>
      </c>
      <c r="BI84" s="193">
        <f t="shared" si="8"/>
        <v>0</v>
      </c>
      <c r="BJ84" s="17" t="s">
        <v>78</v>
      </c>
      <c r="BK84" s="193">
        <f t="shared" si="9"/>
        <v>0</v>
      </c>
      <c r="BL84" s="17" t="s">
        <v>1620</v>
      </c>
      <c r="BM84" s="17" t="s">
        <v>1600</v>
      </c>
    </row>
    <row r="85" spans="2:65" s="1" customFormat="1" ht="22.5" customHeight="1">
      <c r="B85" s="34"/>
      <c r="C85" s="182" t="s">
        <v>175</v>
      </c>
      <c r="D85" s="182" t="s">
        <v>155</v>
      </c>
      <c r="E85" s="183" t="s">
        <v>1628</v>
      </c>
      <c r="F85" s="184" t="s">
        <v>1629</v>
      </c>
      <c r="G85" s="185" t="s">
        <v>1619</v>
      </c>
      <c r="H85" s="186">
        <v>1</v>
      </c>
      <c r="I85" s="187"/>
      <c r="J85" s="188">
        <f t="shared" si="0"/>
        <v>0</v>
      </c>
      <c r="K85" s="184" t="s">
        <v>524</v>
      </c>
      <c r="L85" s="54"/>
      <c r="M85" s="189" t="s">
        <v>19</v>
      </c>
      <c r="N85" s="190" t="s">
        <v>42</v>
      </c>
      <c r="O85" s="35"/>
      <c r="P85" s="191">
        <f t="shared" si="1"/>
        <v>0</v>
      </c>
      <c r="Q85" s="191">
        <v>0</v>
      </c>
      <c r="R85" s="191">
        <f t="shared" si="2"/>
        <v>0</v>
      </c>
      <c r="S85" s="191">
        <v>0</v>
      </c>
      <c r="T85" s="192">
        <f t="shared" si="3"/>
        <v>0</v>
      </c>
      <c r="AR85" s="17" t="s">
        <v>1620</v>
      </c>
      <c r="AT85" s="17" t="s">
        <v>155</v>
      </c>
      <c r="AU85" s="17" t="s">
        <v>80</v>
      </c>
      <c r="AY85" s="17" t="s">
        <v>153</v>
      </c>
      <c r="BE85" s="193">
        <f t="shared" si="4"/>
        <v>0</v>
      </c>
      <c r="BF85" s="193">
        <f t="shared" si="5"/>
        <v>0</v>
      </c>
      <c r="BG85" s="193">
        <f t="shared" si="6"/>
        <v>0</v>
      </c>
      <c r="BH85" s="193">
        <f t="shared" si="7"/>
        <v>0</v>
      </c>
      <c r="BI85" s="193">
        <f t="shared" si="8"/>
        <v>0</v>
      </c>
      <c r="BJ85" s="17" t="s">
        <v>78</v>
      </c>
      <c r="BK85" s="193">
        <f t="shared" si="9"/>
        <v>0</v>
      </c>
      <c r="BL85" s="17" t="s">
        <v>1620</v>
      </c>
      <c r="BM85" s="17" t="s">
        <v>1607</v>
      </c>
    </row>
    <row r="86" spans="2:65" s="1" customFormat="1" ht="22.5" customHeight="1">
      <c r="B86" s="34"/>
      <c r="C86" s="182" t="s">
        <v>180</v>
      </c>
      <c r="D86" s="182" t="s">
        <v>155</v>
      </c>
      <c r="E86" s="183" t="s">
        <v>1630</v>
      </c>
      <c r="F86" s="184" t="s">
        <v>1631</v>
      </c>
      <c r="G86" s="185" t="s">
        <v>1619</v>
      </c>
      <c r="H86" s="186">
        <v>1</v>
      </c>
      <c r="I86" s="187"/>
      <c r="J86" s="188">
        <f t="shared" si="0"/>
        <v>0</v>
      </c>
      <c r="K86" s="184" t="s">
        <v>524</v>
      </c>
      <c r="L86" s="54"/>
      <c r="M86" s="189" t="s">
        <v>19</v>
      </c>
      <c r="N86" s="190" t="s">
        <v>42</v>
      </c>
      <c r="O86" s="35"/>
      <c r="P86" s="191">
        <f t="shared" si="1"/>
        <v>0</v>
      </c>
      <c r="Q86" s="191">
        <v>0</v>
      </c>
      <c r="R86" s="191">
        <f t="shared" si="2"/>
        <v>0</v>
      </c>
      <c r="S86" s="191">
        <v>0</v>
      </c>
      <c r="T86" s="192">
        <f t="shared" si="3"/>
        <v>0</v>
      </c>
      <c r="AR86" s="17" t="s">
        <v>1620</v>
      </c>
      <c r="AT86" s="17" t="s">
        <v>155</v>
      </c>
      <c r="AU86" s="17" t="s">
        <v>80</v>
      </c>
      <c r="AY86" s="17" t="s">
        <v>153</v>
      </c>
      <c r="BE86" s="193">
        <f t="shared" si="4"/>
        <v>0</v>
      </c>
      <c r="BF86" s="193">
        <f t="shared" si="5"/>
        <v>0</v>
      </c>
      <c r="BG86" s="193">
        <f t="shared" si="6"/>
        <v>0</v>
      </c>
      <c r="BH86" s="193">
        <f t="shared" si="7"/>
        <v>0</v>
      </c>
      <c r="BI86" s="193">
        <f t="shared" si="8"/>
        <v>0</v>
      </c>
      <c r="BJ86" s="17" t="s">
        <v>78</v>
      </c>
      <c r="BK86" s="193">
        <f t="shared" si="9"/>
        <v>0</v>
      </c>
      <c r="BL86" s="17" t="s">
        <v>1620</v>
      </c>
      <c r="BM86" s="17" t="s">
        <v>1632</v>
      </c>
    </row>
    <row r="87" spans="2:65" s="1" customFormat="1" ht="22.5" customHeight="1">
      <c r="B87" s="34"/>
      <c r="C87" s="182" t="s">
        <v>183</v>
      </c>
      <c r="D87" s="182" t="s">
        <v>155</v>
      </c>
      <c r="E87" s="183" t="s">
        <v>1633</v>
      </c>
      <c r="F87" s="184" t="s">
        <v>1634</v>
      </c>
      <c r="G87" s="185" t="s">
        <v>1619</v>
      </c>
      <c r="H87" s="186">
        <v>1</v>
      </c>
      <c r="I87" s="187"/>
      <c r="J87" s="188">
        <f t="shared" si="0"/>
        <v>0</v>
      </c>
      <c r="K87" s="184" t="s">
        <v>524</v>
      </c>
      <c r="L87" s="54"/>
      <c r="M87" s="189" t="s">
        <v>19</v>
      </c>
      <c r="N87" s="190" t="s">
        <v>42</v>
      </c>
      <c r="O87" s="35"/>
      <c r="P87" s="191">
        <f t="shared" si="1"/>
        <v>0</v>
      </c>
      <c r="Q87" s="191">
        <v>0</v>
      </c>
      <c r="R87" s="191">
        <f t="shared" si="2"/>
        <v>0</v>
      </c>
      <c r="S87" s="191">
        <v>0</v>
      </c>
      <c r="T87" s="192">
        <f t="shared" si="3"/>
        <v>0</v>
      </c>
      <c r="AR87" s="17" t="s">
        <v>1620</v>
      </c>
      <c r="AT87" s="17" t="s">
        <v>155</v>
      </c>
      <c r="AU87" s="17" t="s">
        <v>80</v>
      </c>
      <c r="AY87" s="17" t="s">
        <v>153</v>
      </c>
      <c r="BE87" s="193">
        <f t="shared" si="4"/>
        <v>0</v>
      </c>
      <c r="BF87" s="193">
        <f t="shared" si="5"/>
        <v>0</v>
      </c>
      <c r="BG87" s="193">
        <f t="shared" si="6"/>
        <v>0</v>
      </c>
      <c r="BH87" s="193">
        <f t="shared" si="7"/>
        <v>0</v>
      </c>
      <c r="BI87" s="193">
        <f t="shared" si="8"/>
        <v>0</v>
      </c>
      <c r="BJ87" s="17" t="s">
        <v>78</v>
      </c>
      <c r="BK87" s="193">
        <f t="shared" si="9"/>
        <v>0</v>
      </c>
      <c r="BL87" s="17" t="s">
        <v>1620</v>
      </c>
      <c r="BM87" s="17" t="s">
        <v>1635</v>
      </c>
    </row>
    <row r="88" spans="2:65" s="1" customFormat="1" ht="22.5" customHeight="1">
      <c r="B88" s="34"/>
      <c r="C88" s="182" t="s">
        <v>188</v>
      </c>
      <c r="D88" s="182" t="s">
        <v>155</v>
      </c>
      <c r="E88" s="183" t="s">
        <v>1636</v>
      </c>
      <c r="F88" s="184" t="s">
        <v>1637</v>
      </c>
      <c r="G88" s="185" t="s">
        <v>1619</v>
      </c>
      <c r="H88" s="186">
        <v>1</v>
      </c>
      <c r="I88" s="187"/>
      <c r="J88" s="188">
        <f t="shared" si="0"/>
        <v>0</v>
      </c>
      <c r="K88" s="184" t="s">
        <v>524</v>
      </c>
      <c r="L88" s="54"/>
      <c r="M88" s="189" t="s">
        <v>19</v>
      </c>
      <c r="N88" s="248" t="s">
        <v>42</v>
      </c>
      <c r="O88" s="249"/>
      <c r="P88" s="250">
        <f t="shared" si="1"/>
        <v>0</v>
      </c>
      <c r="Q88" s="250">
        <v>0</v>
      </c>
      <c r="R88" s="250">
        <f t="shared" si="2"/>
        <v>0</v>
      </c>
      <c r="S88" s="250">
        <v>0</v>
      </c>
      <c r="T88" s="251">
        <f t="shared" si="3"/>
        <v>0</v>
      </c>
      <c r="AR88" s="17" t="s">
        <v>1620</v>
      </c>
      <c r="AT88" s="17" t="s">
        <v>155</v>
      </c>
      <c r="AU88" s="17" t="s">
        <v>80</v>
      </c>
      <c r="AY88" s="17" t="s">
        <v>153</v>
      </c>
      <c r="BE88" s="193">
        <f t="shared" si="4"/>
        <v>0</v>
      </c>
      <c r="BF88" s="193">
        <f t="shared" si="5"/>
        <v>0</v>
      </c>
      <c r="BG88" s="193">
        <f t="shared" si="6"/>
        <v>0</v>
      </c>
      <c r="BH88" s="193">
        <f t="shared" si="7"/>
        <v>0</v>
      </c>
      <c r="BI88" s="193">
        <f t="shared" si="8"/>
        <v>0</v>
      </c>
      <c r="BJ88" s="17" t="s">
        <v>78</v>
      </c>
      <c r="BK88" s="193">
        <f t="shared" si="9"/>
        <v>0</v>
      </c>
      <c r="BL88" s="17" t="s">
        <v>1620</v>
      </c>
      <c r="BM88" s="17" t="s">
        <v>1638</v>
      </c>
    </row>
    <row r="89" spans="2:12" s="1" customFormat="1" ht="6.95" customHeight="1">
      <c r="B89" s="49"/>
      <c r="C89" s="50"/>
      <c r="D89" s="50"/>
      <c r="E89" s="50"/>
      <c r="F89" s="50"/>
      <c r="G89" s="50"/>
      <c r="H89" s="50"/>
      <c r="I89" s="128"/>
      <c r="J89" s="50"/>
      <c r="K89" s="50"/>
      <c r="L89" s="54"/>
    </row>
  </sheetData>
  <sheetProtection password="CC35"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62"/>
      <c r="C1" s="262"/>
      <c r="D1" s="261" t="s">
        <v>1</v>
      </c>
      <c r="E1" s="262"/>
      <c r="F1" s="263" t="s">
        <v>2794</v>
      </c>
      <c r="G1" s="387" t="s">
        <v>2795</v>
      </c>
      <c r="H1" s="387"/>
      <c r="I1" s="267"/>
      <c r="J1" s="263" t="s">
        <v>2796</v>
      </c>
      <c r="K1" s="261" t="s">
        <v>102</v>
      </c>
      <c r="L1" s="263" t="s">
        <v>2797</v>
      </c>
      <c r="M1" s="263"/>
      <c r="N1" s="263"/>
      <c r="O1" s="263"/>
      <c r="P1" s="263"/>
      <c r="Q1" s="263"/>
      <c r="R1" s="263"/>
      <c r="S1" s="263"/>
      <c r="T1" s="263"/>
      <c r="U1" s="259"/>
      <c r="V1" s="259"/>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349"/>
      <c r="M2" s="349"/>
      <c r="N2" s="349"/>
      <c r="O2" s="349"/>
      <c r="P2" s="349"/>
      <c r="Q2" s="349"/>
      <c r="R2" s="349"/>
      <c r="S2" s="349"/>
      <c r="T2" s="349"/>
      <c r="U2" s="349"/>
      <c r="V2" s="349"/>
      <c r="AT2" s="17" t="s">
        <v>86</v>
      </c>
    </row>
    <row r="3" spans="2:46" ht="6.95" customHeight="1">
      <c r="B3" s="18"/>
      <c r="C3" s="19"/>
      <c r="D3" s="19"/>
      <c r="E3" s="19"/>
      <c r="F3" s="19"/>
      <c r="G3" s="19"/>
      <c r="H3" s="19"/>
      <c r="I3" s="105"/>
      <c r="J3" s="19"/>
      <c r="K3" s="20"/>
      <c r="AT3" s="17" t="s">
        <v>80</v>
      </c>
    </row>
    <row r="4" spans="2:46" ht="36.95" customHeight="1">
      <c r="B4" s="21"/>
      <c r="C4" s="22"/>
      <c r="D4" s="23" t="s">
        <v>103</v>
      </c>
      <c r="E4" s="22"/>
      <c r="F4" s="22"/>
      <c r="G4" s="22"/>
      <c r="H4" s="22"/>
      <c r="I4" s="106"/>
      <c r="J4" s="22"/>
      <c r="K4" s="24"/>
      <c r="M4" s="25" t="s">
        <v>10</v>
      </c>
      <c r="AT4" s="17" t="s">
        <v>4</v>
      </c>
    </row>
    <row r="5" spans="2:11" ht="6.95" customHeight="1">
      <c r="B5" s="21"/>
      <c r="C5" s="22"/>
      <c r="D5" s="22"/>
      <c r="E5" s="22"/>
      <c r="F5" s="22"/>
      <c r="G5" s="22"/>
      <c r="H5" s="22"/>
      <c r="I5" s="106"/>
      <c r="J5" s="22"/>
      <c r="K5" s="24"/>
    </row>
    <row r="6" spans="2:11" ht="15">
      <c r="B6" s="21"/>
      <c r="C6" s="22"/>
      <c r="D6" s="30" t="s">
        <v>16</v>
      </c>
      <c r="E6" s="22"/>
      <c r="F6" s="22"/>
      <c r="G6" s="22"/>
      <c r="H6" s="22"/>
      <c r="I6" s="106"/>
      <c r="J6" s="22"/>
      <c r="K6" s="24"/>
    </row>
    <row r="7" spans="2:11" ht="22.5" customHeight="1">
      <c r="B7" s="21"/>
      <c r="C7" s="22"/>
      <c r="D7" s="22"/>
      <c r="E7" s="388" t="str">
        <f>'Rekapitulace stavby'!K6</f>
        <v>Rekonstrukce části domu č.p. 1345, ul. Míru, k.ú. Frýdek</v>
      </c>
      <c r="F7" s="379"/>
      <c r="G7" s="379"/>
      <c r="H7" s="379"/>
      <c r="I7" s="106"/>
      <c r="J7" s="22"/>
      <c r="K7" s="24"/>
    </row>
    <row r="8" spans="2:11" s="1" customFormat="1" ht="15">
      <c r="B8" s="34"/>
      <c r="C8" s="35"/>
      <c r="D8" s="30" t="s">
        <v>104</v>
      </c>
      <c r="E8" s="35"/>
      <c r="F8" s="35"/>
      <c r="G8" s="35"/>
      <c r="H8" s="35"/>
      <c r="I8" s="107"/>
      <c r="J8" s="35"/>
      <c r="K8" s="38"/>
    </row>
    <row r="9" spans="2:11" s="1" customFormat="1" ht="36.95" customHeight="1">
      <c r="B9" s="34"/>
      <c r="C9" s="35"/>
      <c r="D9" s="35"/>
      <c r="E9" s="389" t="s">
        <v>1639</v>
      </c>
      <c r="F9" s="363"/>
      <c r="G9" s="363"/>
      <c r="H9" s="363"/>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22</v>
      </c>
      <c r="G12" s="35"/>
      <c r="H12" s="35"/>
      <c r="I12" s="108" t="s">
        <v>23</v>
      </c>
      <c r="J12" s="109" t="str">
        <f>'Rekapitulace stavby'!AN8</f>
        <v>26. 10. 2016</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27</v>
      </c>
      <c r="K14" s="38"/>
    </row>
    <row r="15" spans="2:11" s="1" customFormat="1" ht="18" customHeight="1">
      <c r="B15" s="34"/>
      <c r="C15" s="35"/>
      <c r="D15" s="35"/>
      <c r="E15" s="28" t="s">
        <v>28</v>
      </c>
      <c r="F15" s="35"/>
      <c r="G15" s="35"/>
      <c r="H15" s="35"/>
      <c r="I15" s="108" t="s">
        <v>29</v>
      </c>
      <c r="J15" s="28" t="s">
        <v>30</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31</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29</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33</v>
      </c>
      <c r="E20" s="35"/>
      <c r="F20" s="35"/>
      <c r="G20" s="35"/>
      <c r="H20" s="35"/>
      <c r="I20" s="108" t="s">
        <v>26</v>
      </c>
      <c r="J20" s="28" t="str">
        <f>IF('Rekapitulace stavby'!AN16="","",'Rekapitulace stavby'!AN16)</f>
        <v/>
      </c>
      <c r="K20" s="38"/>
    </row>
    <row r="21" spans="2:11" s="1" customFormat="1" ht="18" customHeight="1">
      <c r="B21" s="34"/>
      <c r="C21" s="35"/>
      <c r="D21" s="35"/>
      <c r="E21" s="28" t="str">
        <f>IF('Rekapitulace stavby'!E17="","",'Rekapitulace stavby'!E17)</f>
        <v xml:space="preserve"> </v>
      </c>
      <c r="F21" s="35"/>
      <c r="G21" s="35"/>
      <c r="H21" s="35"/>
      <c r="I21" s="108" t="s">
        <v>29</v>
      </c>
      <c r="J21" s="28" t="str">
        <f>IF('Rekapitulace stavby'!AN17="","",'Rekapitulace stavby'!AN17)</f>
        <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35</v>
      </c>
      <c r="E23" s="35"/>
      <c r="F23" s="35"/>
      <c r="G23" s="35"/>
      <c r="H23" s="35"/>
      <c r="I23" s="107"/>
      <c r="J23" s="35"/>
      <c r="K23" s="38"/>
    </row>
    <row r="24" spans="2:11" s="6" customFormat="1" ht="120" customHeight="1">
      <c r="B24" s="110"/>
      <c r="C24" s="111"/>
      <c r="D24" s="111"/>
      <c r="E24" s="382" t="s">
        <v>36</v>
      </c>
      <c r="F24" s="390"/>
      <c r="G24" s="390"/>
      <c r="H24" s="390"/>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37</v>
      </c>
      <c r="E27" s="35"/>
      <c r="F27" s="35"/>
      <c r="G27" s="35"/>
      <c r="H27" s="35"/>
      <c r="I27" s="107"/>
      <c r="J27" s="117">
        <f>ROUND(J78,2)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39</v>
      </c>
      <c r="G29" s="35"/>
      <c r="H29" s="35"/>
      <c r="I29" s="118" t="s">
        <v>38</v>
      </c>
      <c r="J29" s="39" t="s">
        <v>40</v>
      </c>
      <c r="K29" s="38"/>
    </row>
    <row r="30" spans="2:11" s="1" customFormat="1" ht="14.45" customHeight="1">
      <c r="B30" s="34"/>
      <c r="C30" s="35"/>
      <c r="D30" s="42" t="s">
        <v>41</v>
      </c>
      <c r="E30" s="42" t="s">
        <v>42</v>
      </c>
      <c r="F30" s="119">
        <f>ROUND(SUM(BE78:BE81),2)</f>
        <v>0</v>
      </c>
      <c r="G30" s="35"/>
      <c r="H30" s="35"/>
      <c r="I30" s="120">
        <v>0.21</v>
      </c>
      <c r="J30" s="119">
        <f>ROUND(ROUND((SUM(BE78:BE81)),2)*I30,2)</f>
        <v>0</v>
      </c>
      <c r="K30" s="38"/>
    </row>
    <row r="31" spans="2:11" s="1" customFormat="1" ht="14.45" customHeight="1">
      <c r="B31" s="34"/>
      <c r="C31" s="35"/>
      <c r="D31" s="35"/>
      <c r="E31" s="42" t="s">
        <v>43</v>
      </c>
      <c r="F31" s="119">
        <f>ROUND(SUM(BF78:BF81),2)</f>
        <v>0</v>
      </c>
      <c r="G31" s="35"/>
      <c r="H31" s="35"/>
      <c r="I31" s="120">
        <v>0.15</v>
      </c>
      <c r="J31" s="119">
        <f>ROUND(ROUND((SUM(BF78:BF81)),2)*I31,2)</f>
        <v>0</v>
      </c>
      <c r="K31" s="38"/>
    </row>
    <row r="32" spans="2:11" s="1" customFormat="1" ht="14.45" customHeight="1" hidden="1">
      <c r="B32" s="34"/>
      <c r="C32" s="35"/>
      <c r="D32" s="35"/>
      <c r="E32" s="42" t="s">
        <v>44</v>
      </c>
      <c r="F32" s="119">
        <f>ROUND(SUM(BG78:BG81),2)</f>
        <v>0</v>
      </c>
      <c r="G32" s="35"/>
      <c r="H32" s="35"/>
      <c r="I32" s="120">
        <v>0.21</v>
      </c>
      <c r="J32" s="119">
        <v>0</v>
      </c>
      <c r="K32" s="38"/>
    </row>
    <row r="33" spans="2:11" s="1" customFormat="1" ht="14.45" customHeight="1" hidden="1">
      <c r="B33" s="34"/>
      <c r="C33" s="35"/>
      <c r="D33" s="35"/>
      <c r="E33" s="42" t="s">
        <v>45</v>
      </c>
      <c r="F33" s="119">
        <f>ROUND(SUM(BH78:BH81),2)</f>
        <v>0</v>
      </c>
      <c r="G33" s="35"/>
      <c r="H33" s="35"/>
      <c r="I33" s="120">
        <v>0.15</v>
      </c>
      <c r="J33" s="119">
        <v>0</v>
      </c>
      <c r="K33" s="38"/>
    </row>
    <row r="34" spans="2:11" s="1" customFormat="1" ht="14.45" customHeight="1" hidden="1">
      <c r="B34" s="34"/>
      <c r="C34" s="35"/>
      <c r="D34" s="35"/>
      <c r="E34" s="42" t="s">
        <v>46</v>
      </c>
      <c r="F34" s="119">
        <f>ROUND(SUM(BI78:BI81),2)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47</v>
      </c>
      <c r="E36" s="73"/>
      <c r="F36" s="73"/>
      <c r="G36" s="123" t="s">
        <v>48</v>
      </c>
      <c r="H36" s="124" t="s">
        <v>49</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106</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388" t="str">
        <f>E7</f>
        <v>Rekonstrukce části domu č.p. 1345, ul. Míru, k.ú. Frýdek</v>
      </c>
      <c r="F45" s="363"/>
      <c r="G45" s="363"/>
      <c r="H45" s="363"/>
      <c r="I45" s="107"/>
      <c r="J45" s="35"/>
      <c r="K45" s="38"/>
    </row>
    <row r="46" spans="2:11" s="1" customFormat="1" ht="14.45" customHeight="1">
      <c r="B46" s="34"/>
      <c r="C46" s="30" t="s">
        <v>104</v>
      </c>
      <c r="D46" s="35"/>
      <c r="E46" s="35"/>
      <c r="F46" s="35"/>
      <c r="G46" s="35"/>
      <c r="H46" s="35"/>
      <c r="I46" s="107"/>
      <c r="J46" s="35"/>
      <c r="K46" s="38"/>
    </row>
    <row r="47" spans="2:11" s="1" customFormat="1" ht="23.25" customHeight="1">
      <c r="B47" s="34"/>
      <c r="C47" s="35"/>
      <c r="D47" s="35"/>
      <c r="E47" s="389" t="str">
        <f>E9</f>
        <v>01202 - VRN - vedlejší aktivita</v>
      </c>
      <c r="F47" s="363"/>
      <c r="G47" s="363"/>
      <c r="H47" s="363"/>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26. 10. 2016</v>
      </c>
      <c r="K49" s="38"/>
    </row>
    <row r="50" spans="2:11" s="1" customFormat="1" ht="6.95" customHeight="1">
      <c r="B50" s="34"/>
      <c r="C50" s="35"/>
      <c r="D50" s="35"/>
      <c r="E50" s="35"/>
      <c r="F50" s="35"/>
      <c r="G50" s="35"/>
      <c r="H50" s="35"/>
      <c r="I50" s="107"/>
      <c r="J50" s="35"/>
      <c r="K50" s="38"/>
    </row>
    <row r="51" spans="2:11" s="1" customFormat="1" ht="15">
      <c r="B51" s="34"/>
      <c r="C51" s="30" t="s">
        <v>25</v>
      </c>
      <c r="D51" s="35"/>
      <c r="E51" s="35"/>
      <c r="F51" s="28" t="str">
        <f>E15</f>
        <v xml:space="preserve">Statutární město Frýdek - Místek, Radniční 1148, </v>
      </c>
      <c r="G51" s="35"/>
      <c r="H51" s="35"/>
      <c r="I51" s="108" t="s">
        <v>33</v>
      </c>
      <c r="J51" s="28" t="str">
        <f>E21</f>
        <v xml:space="preserve"> </v>
      </c>
      <c r="K51" s="38"/>
    </row>
    <row r="52" spans="2:11" s="1" customFormat="1" ht="14.45" customHeight="1">
      <c r="B52" s="34"/>
      <c r="C52" s="30" t="s">
        <v>31</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107</v>
      </c>
      <c r="D54" s="121"/>
      <c r="E54" s="121"/>
      <c r="F54" s="121"/>
      <c r="G54" s="121"/>
      <c r="H54" s="121"/>
      <c r="I54" s="134"/>
      <c r="J54" s="135" t="s">
        <v>108</v>
      </c>
      <c r="K54" s="136"/>
    </row>
    <row r="55" spans="2:11" s="1" customFormat="1" ht="10.35" customHeight="1">
      <c r="B55" s="34"/>
      <c r="C55" s="35"/>
      <c r="D55" s="35"/>
      <c r="E55" s="35"/>
      <c r="F55" s="35"/>
      <c r="G55" s="35"/>
      <c r="H55" s="35"/>
      <c r="I55" s="107"/>
      <c r="J55" s="35"/>
      <c r="K55" s="38"/>
    </row>
    <row r="56" spans="2:47" s="1" customFormat="1" ht="29.25" customHeight="1">
      <c r="B56" s="34"/>
      <c r="C56" s="137" t="s">
        <v>109</v>
      </c>
      <c r="D56" s="35"/>
      <c r="E56" s="35"/>
      <c r="F56" s="35"/>
      <c r="G56" s="35"/>
      <c r="H56" s="35"/>
      <c r="I56" s="107"/>
      <c r="J56" s="117">
        <f>J78</f>
        <v>0</v>
      </c>
      <c r="K56" s="38"/>
      <c r="AU56" s="17" t="s">
        <v>110</v>
      </c>
    </row>
    <row r="57" spans="2:11" s="7" customFormat="1" ht="24.95" customHeight="1">
      <c r="B57" s="138"/>
      <c r="C57" s="139"/>
      <c r="D57" s="140" t="s">
        <v>1611</v>
      </c>
      <c r="E57" s="141"/>
      <c r="F57" s="141"/>
      <c r="G57" s="141"/>
      <c r="H57" s="141"/>
      <c r="I57" s="142"/>
      <c r="J57" s="143">
        <f>J79</f>
        <v>0</v>
      </c>
      <c r="K57" s="144"/>
    </row>
    <row r="58" spans="2:11" s="8" customFormat="1" ht="19.9" customHeight="1">
      <c r="B58" s="145"/>
      <c r="C58" s="146"/>
      <c r="D58" s="147" t="s">
        <v>1640</v>
      </c>
      <c r="E58" s="148"/>
      <c r="F58" s="148"/>
      <c r="G58" s="148"/>
      <c r="H58" s="148"/>
      <c r="I58" s="149"/>
      <c r="J58" s="150">
        <f>J80</f>
        <v>0</v>
      </c>
      <c r="K58" s="151"/>
    </row>
    <row r="59" spans="2:11" s="1" customFormat="1" ht="21.75" customHeight="1">
      <c r="B59" s="34"/>
      <c r="C59" s="35"/>
      <c r="D59" s="35"/>
      <c r="E59" s="35"/>
      <c r="F59" s="35"/>
      <c r="G59" s="35"/>
      <c r="H59" s="35"/>
      <c r="I59" s="107"/>
      <c r="J59" s="35"/>
      <c r="K59" s="38"/>
    </row>
    <row r="60" spans="2:11" s="1" customFormat="1" ht="6.95" customHeight="1">
      <c r="B60" s="49"/>
      <c r="C60" s="50"/>
      <c r="D60" s="50"/>
      <c r="E60" s="50"/>
      <c r="F60" s="50"/>
      <c r="G60" s="50"/>
      <c r="H60" s="50"/>
      <c r="I60" s="128"/>
      <c r="J60" s="50"/>
      <c r="K60" s="51"/>
    </row>
    <row r="64" spans="2:12" s="1" customFormat="1" ht="6.95" customHeight="1">
      <c r="B64" s="52"/>
      <c r="C64" s="53"/>
      <c r="D64" s="53"/>
      <c r="E64" s="53"/>
      <c r="F64" s="53"/>
      <c r="G64" s="53"/>
      <c r="H64" s="53"/>
      <c r="I64" s="131"/>
      <c r="J64" s="53"/>
      <c r="K64" s="53"/>
      <c r="L64" s="54"/>
    </row>
    <row r="65" spans="2:12" s="1" customFormat="1" ht="36.95" customHeight="1">
      <c r="B65" s="34"/>
      <c r="C65" s="55" t="s">
        <v>137</v>
      </c>
      <c r="D65" s="56"/>
      <c r="E65" s="56"/>
      <c r="F65" s="56"/>
      <c r="G65" s="56"/>
      <c r="H65" s="56"/>
      <c r="I65" s="152"/>
      <c r="J65" s="56"/>
      <c r="K65" s="56"/>
      <c r="L65" s="54"/>
    </row>
    <row r="66" spans="2:12" s="1" customFormat="1" ht="6.95" customHeight="1">
      <c r="B66" s="34"/>
      <c r="C66" s="56"/>
      <c r="D66" s="56"/>
      <c r="E66" s="56"/>
      <c r="F66" s="56"/>
      <c r="G66" s="56"/>
      <c r="H66" s="56"/>
      <c r="I66" s="152"/>
      <c r="J66" s="56"/>
      <c r="K66" s="56"/>
      <c r="L66" s="54"/>
    </row>
    <row r="67" spans="2:12" s="1" customFormat="1" ht="14.45" customHeight="1">
      <c r="B67" s="34"/>
      <c r="C67" s="58" t="s">
        <v>16</v>
      </c>
      <c r="D67" s="56"/>
      <c r="E67" s="56"/>
      <c r="F67" s="56"/>
      <c r="G67" s="56"/>
      <c r="H67" s="56"/>
      <c r="I67" s="152"/>
      <c r="J67" s="56"/>
      <c r="K67" s="56"/>
      <c r="L67" s="54"/>
    </row>
    <row r="68" spans="2:12" s="1" customFormat="1" ht="22.5" customHeight="1">
      <c r="B68" s="34"/>
      <c r="C68" s="56"/>
      <c r="D68" s="56"/>
      <c r="E68" s="386" t="str">
        <f>E7</f>
        <v>Rekonstrukce části domu č.p. 1345, ul. Míru, k.ú. Frýdek</v>
      </c>
      <c r="F68" s="356"/>
      <c r="G68" s="356"/>
      <c r="H68" s="356"/>
      <c r="I68" s="152"/>
      <c r="J68" s="56"/>
      <c r="K68" s="56"/>
      <c r="L68" s="54"/>
    </row>
    <row r="69" spans="2:12" s="1" customFormat="1" ht="14.45" customHeight="1">
      <c r="B69" s="34"/>
      <c r="C69" s="58" t="s">
        <v>104</v>
      </c>
      <c r="D69" s="56"/>
      <c r="E69" s="56"/>
      <c r="F69" s="56"/>
      <c r="G69" s="56"/>
      <c r="H69" s="56"/>
      <c r="I69" s="152"/>
      <c r="J69" s="56"/>
      <c r="K69" s="56"/>
      <c r="L69" s="54"/>
    </row>
    <row r="70" spans="2:12" s="1" customFormat="1" ht="23.25" customHeight="1">
      <c r="B70" s="34"/>
      <c r="C70" s="56"/>
      <c r="D70" s="56"/>
      <c r="E70" s="353" t="str">
        <f>E9</f>
        <v>01202 - VRN - vedlejší aktivita</v>
      </c>
      <c r="F70" s="356"/>
      <c r="G70" s="356"/>
      <c r="H70" s="356"/>
      <c r="I70" s="152"/>
      <c r="J70" s="56"/>
      <c r="K70" s="56"/>
      <c r="L70" s="54"/>
    </row>
    <row r="71" spans="2:12" s="1" customFormat="1" ht="6.95" customHeight="1">
      <c r="B71" s="34"/>
      <c r="C71" s="56"/>
      <c r="D71" s="56"/>
      <c r="E71" s="56"/>
      <c r="F71" s="56"/>
      <c r="G71" s="56"/>
      <c r="H71" s="56"/>
      <c r="I71" s="152"/>
      <c r="J71" s="56"/>
      <c r="K71" s="56"/>
      <c r="L71" s="54"/>
    </row>
    <row r="72" spans="2:12" s="1" customFormat="1" ht="18" customHeight="1">
      <c r="B72" s="34"/>
      <c r="C72" s="58" t="s">
        <v>21</v>
      </c>
      <c r="D72" s="56"/>
      <c r="E72" s="56"/>
      <c r="F72" s="153" t="str">
        <f>F12</f>
        <v xml:space="preserve"> </v>
      </c>
      <c r="G72" s="56"/>
      <c r="H72" s="56"/>
      <c r="I72" s="154" t="s">
        <v>23</v>
      </c>
      <c r="J72" s="66" t="str">
        <f>IF(J12="","",J12)</f>
        <v>26. 10. 2016</v>
      </c>
      <c r="K72" s="56"/>
      <c r="L72" s="54"/>
    </row>
    <row r="73" spans="2:12" s="1" customFormat="1" ht="6.95" customHeight="1">
      <c r="B73" s="34"/>
      <c r="C73" s="56"/>
      <c r="D73" s="56"/>
      <c r="E73" s="56"/>
      <c r="F73" s="56"/>
      <c r="G73" s="56"/>
      <c r="H73" s="56"/>
      <c r="I73" s="152"/>
      <c r="J73" s="56"/>
      <c r="K73" s="56"/>
      <c r="L73" s="54"/>
    </row>
    <row r="74" spans="2:12" s="1" customFormat="1" ht="15">
      <c r="B74" s="34"/>
      <c r="C74" s="58" t="s">
        <v>25</v>
      </c>
      <c r="D74" s="56"/>
      <c r="E74" s="56"/>
      <c r="F74" s="153" t="str">
        <f>E15</f>
        <v xml:space="preserve">Statutární město Frýdek - Místek, Radniční 1148, </v>
      </c>
      <c r="G74" s="56"/>
      <c r="H74" s="56"/>
      <c r="I74" s="154" t="s">
        <v>33</v>
      </c>
      <c r="J74" s="153" t="str">
        <f>E21</f>
        <v xml:space="preserve"> </v>
      </c>
      <c r="K74" s="56"/>
      <c r="L74" s="54"/>
    </row>
    <row r="75" spans="2:12" s="1" customFormat="1" ht="14.45" customHeight="1">
      <c r="B75" s="34"/>
      <c r="C75" s="58" t="s">
        <v>31</v>
      </c>
      <c r="D75" s="56"/>
      <c r="E75" s="56"/>
      <c r="F75" s="153" t="str">
        <f>IF(E18="","",E18)</f>
        <v/>
      </c>
      <c r="G75" s="56"/>
      <c r="H75" s="56"/>
      <c r="I75" s="152"/>
      <c r="J75" s="56"/>
      <c r="K75" s="56"/>
      <c r="L75" s="54"/>
    </row>
    <row r="76" spans="2:12" s="1" customFormat="1" ht="10.35" customHeight="1">
      <c r="B76" s="34"/>
      <c r="C76" s="56"/>
      <c r="D76" s="56"/>
      <c r="E76" s="56"/>
      <c r="F76" s="56"/>
      <c r="G76" s="56"/>
      <c r="H76" s="56"/>
      <c r="I76" s="152"/>
      <c r="J76" s="56"/>
      <c r="K76" s="56"/>
      <c r="L76" s="54"/>
    </row>
    <row r="77" spans="2:20" s="9" customFormat="1" ht="29.25" customHeight="1">
      <c r="B77" s="155"/>
      <c r="C77" s="156" t="s">
        <v>138</v>
      </c>
      <c r="D77" s="157" t="s">
        <v>56</v>
      </c>
      <c r="E77" s="157" t="s">
        <v>52</v>
      </c>
      <c r="F77" s="157" t="s">
        <v>139</v>
      </c>
      <c r="G77" s="157" t="s">
        <v>140</v>
      </c>
      <c r="H77" s="157" t="s">
        <v>141</v>
      </c>
      <c r="I77" s="158" t="s">
        <v>142</v>
      </c>
      <c r="J77" s="157" t="s">
        <v>108</v>
      </c>
      <c r="K77" s="159" t="s">
        <v>143</v>
      </c>
      <c r="L77" s="160"/>
      <c r="M77" s="75" t="s">
        <v>144</v>
      </c>
      <c r="N77" s="76" t="s">
        <v>41</v>
      </c>
      <c r="O77" s="76" t="s">
        <v>145</v>
      </c>
      <c r="P77" s="76" t="s">
        <v>146</v>
      </c>
      <c r="Q77" s="76" t="s">
        <v>147</v>
      </c>
      <c r="R77" s="76" t="s">
        <v>148</v>
      </c>
      <c r="S77" s="76" t="s">
        <v>149</v>
      </c>
      <c r="T77" s="77" t="s">
        <v>150</v>
      </c>
    </row>
    <row r="78" spans="2:63" s="1" customFormat="1" ht="29.25" customHeight="1">
      <c r="B78" s="34"/>
      <c r="C78" s="81" t="s">
        <v>109</v>
      </c>
      <c r="D78" s="56"/>
      <c r="E78" s="56"/>
      <c r="F78" s="56"/>
      <c r="G78" s="56"/>
      <c r="H78" s="56"/>
      <c r="I78" s="152"/>
      <c r="J78" s="161">
        <f>BK78</f>
        <v>0</v>
      </c>
      <c r="K78" s="56"/>
      <c r="L78" s="54"/>
      <c r="M78" s="78"/>
      <c r="N78" s="79"/>
      <c r="O78" s="79"/>
      <c r="P78" s="162">
        <f>P79</f>
        <v>0</v>
      </c>
      <c r="Q78" s="79"/>
      <c r="R78" s="162">
        <f>R79</f>
        <v>0</v>
      </c>
      <c r="S78" s="79"/>
      <c r="T78" s="163">
        <f>T79</f>
        <v>0</v>
      </c>
      <c r="AT78" s="17" t="s">
        <v>70</v>
      </c>
      <c r="AU78" s="17" t="s">
        <v>110</v>
      </c>
      <c r="BK78" s="164">
        <f>BK79</f>
        <v>0</v>
      </c>
    </row>
    <row r="79" spans="2:63" s="10" customFormat="1" ht="37.35" customHeight="1">
      <c r="B79" s="165"/>
      <c r="C79" s="166"/>
      <c r="D79" s="167" t="s">
        <v>70</v>
      </c>
      <c r="E79" s="168" t="s">
        <v>1613</v>
      </c>
      <c r="F79" s="168" t="s">
        <v>1614</v>
      </c>
      <c r="G79" s="166"/>
      <c r="H79" s="166"/>
      <c r="I79" s="169"/>
      <c r="J79" s="170">
        <f>BK79</f>
        <v>0</v>
      </c>
      <c r="K79" s="166"/>
      <c r="L79" s="171"/>
      <c r="M79" s="172"/>
      <c r="N79" s="173"/>
      <c r="O79" s="173"/>
      <c r="P79" s="174">
        <f>P80</f>
        <v>0</v>
      </c>
      <c r="Q79" s="173"/>
      <c r="R79" s="174">
        <f>R80</f>
        <v>0</v>
      </c>
      <c r="S79" s="173"/>
      <c r="T79" s="175">
        <f>T80</f>
        <v>0</v>
      </c>
      <c r="AR79" s="176" t="s">
        <v>175</v>
      </c>
      <c r="AT79" s="177" t="s">
        <v>70</v>
      </c>
      <c r="AU79" s="177" t="s">
        <v>71</v>
      </c>
      <c r="AY79" s="176" t="s">
        <v>153</v>
      </c>
      <c r="BK79" s="178">
        <f>BK80</f>
        <v>0</v>
      </c>
    </row>
    <row r="80" spans="2:63" s="10" customFormat="1" ht="19.9" customHeight="1">
      <c r="B80" s="165"/>
      <c r="C80" s="166"/>
      <c r="D80" s="179" t="s">
        <v>70</v>
      </c>
      <c r="E80" s="180" t="s">
        <v>1641</v>
      </c>
      <c r="F80" s="180" t="s">
        <v>1642</v>
      </c>
      <c r="G80" s="166"/>
      <c r="H80" s="166"/>
      <c r="I80" s="169"/>
      <c r="J80" s="181">
        <f>BK80</f>
        <v>0</v>
      </c>
      <c r="K80" s="166"/>
      <c r="L80" s="171"/>
      <c r="M80" s="172"/>
      <c r="N80" s="173"/>
      <c r="O80" s="173"/>
      <c r="P80" s="174">
        <f>P81</f>
        <v>0</v>
      </c>
      <c r="Q80" s="173"/>
      <c r="R80" s="174">
        <f>R81</f>
        <v>0</v>
      </c>
      <c r="S80" s="173"/>
      <c r="T80" s="175">
        <f>T81</f>
        <v>0</v>
      </c>
      <c r="AR80" s="176" t="s">
        <v>175</v>
      </c>
      <c r="AT80" s="177" t="s">
        <v>70</v>
      </c>
      <c r="AU80" s="177" t="s">
        <v>78</v>
      </c>
      <c r="AY80" s="176" t="s">
        <v>153</v>
      </c>
      <c r="BK80" s="178">
        <f>BK81</f>
        <v>0</v>
      </c>
    </row>
    <row r="81" spans="2:65" s="1" customFormat="1" ht="22.5" customHeight="1">
      <c r="B81" s="34"/>
      <c r="C81" s="182" t="s">
        <v>78</v>
      </c>
      <c r="D81" s="182" t="s">
        <v>155</v>
      </c>
      <c r="E81" s="183" t="s">
        <v>1643</v>
      </c>
      <c r="F81" s="184" t="s">
        <v>1644</v>
      </c>
      <c r="G81" s="185" t="s">
        <v>1619</v>
      </c>
      <c r="H81" s="186">
        <v>1</v>
      </c>
      <c r="I81" s="187"/>
      <c r="J81" s="188">
        <f>ROUND(I81*H81,2)</f>
        <v>0</v>
      </c>
      <c r="K81" s="184" t="s">
        <v>524</v>
      </c>
      <c r="L81" s="54"/>
      <c r="M81" s="189" t="s">
        <v>19</v>
      </c>
      <c r="N81" s="248" t="s">
        <v>42</v>
      </c>
      <c r="O81" s="249"/>
      <c r="P81" s="250">
        <f>O81*H81</f>
        <v>0</v>
      </c>
      <c r="Q81" s="250">
        <v>0</v>
      </c>
      <c r="R81" s="250">
        <f>Q81*H81</f>
        <v>0</v>
      </c>
      <c r="S81" s="250">
        <v>0</v>
      </c>
      <c r="T81" s="251">
        <f>S81*H81</f>
        <v>0</v>
      </c>
      <c r="AR81" s="17" t="s">
        <v>1620</v>
      </c>
      <c r="AT81" s="17" t="s">
        <v>155</v>
      </c>
      <c r="AU81" s="17" t="s">
        <v>80</v>
      </c>
      <c r="AY81" s="17" t="s">
        <v>153</v>
      </c>
      <c r="BE81" s="193">
        <f>IF(N81="základní",J81,0)</f>
        <v>0</v>
      </c>
      <c r="BF81" s="193">
        <f>IF(N81="snížená",J81,0)</f>
        <v>0</v>
      </c>
      <c r="BG81" s="193">
        <f>IF(N81="zákl. přenesená",J81,0)</f>
        <v>0</v>
      </c>
      <c r="BH81" s="193">
        <f>IF(N81="sníž. přenesená",J81,0)</f>
        <v>0</v>
      </c>
      <c r="BI81" s="193">
        <f>IF(N81="nulová",J81,0)</f>
        <v>0</v>
      </c>
      <c r="BJ81" s="17" t="s">
        <v>78</v>
      </c>
      <c r="BK81" s="193">
        <f>ROUND(I81*H81,2)</f>
        <v>0</v>
      </c>
      <c r="BL81" s="17" t="s">
        <v>1620</v>
      </c>
      <c r="BM81" s="17" t="s">
        <v>1585</v>
      </c>
    </row>
    <row r="82" spans="2:12" s="1" customFormat="1" ht="6.95" customHeight="1">
      <c r="B82" s="49"/>
      <c r="C82" s="50"/>
      <c r="D82" s="50"/>
      <c r="E82" s="50"/>
      <c r="F82" s="50"/>
      <c r="G82" s="50"/>
      <c r="H82" s="50"/>
      <c r="I82" s="128"/>
      <c r="J82" s="50"/>
      <c r="K82" s="50"/>
      <c r="L82" s="54"/>
    </row>
  </sheetData>
  <sheetProtection password="CC35"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62"/>
      <c r="C1" s="262"/>
      <c r="D1" s="261" t="s">
        <v>1</v>
      </c>
      <c r="E1" s="262"/>
      <c r="F1" s="263" t="s">
        <v>2794</v>
      </c>
      <c r="G1" s="387" t="s">
        <v>2795</v>
      </c>
      <c r="H1" s="387"/>
      <c r="I1" s="267"/>
      <c r="J1" s="263" t="s">
        <v>2796</v>
      </c>
      <c r="K1" s="261" t="s">
        <v>102</v>
      </c>
      <c r="L1" s="263" t="s">
        <v>2797</v>
      </c>
      <c r="M1" s="263"/>
      <c r="N1" s="263"/>
      <c r="O1" s="263"/>
      <c r="P1" s="263"/>
      <c r="Q1" s="263"/>
      <c r="R1" s="263"/>
      <c r="S1" s="263"/>
      <c r="T1" s="263"/>
      <c r="U1" s="259"/>
      <c r="V1" s="259"/>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349"/>
      <c r="M2" s="349"/>
      <c r="N2" s="349"/>
      <c r="O2" s="349"/>
      <c r="P2" s="349"/>
      <c r="Q2" s="349"/>
      <c r="R2" s="349"/>
      <c r="S2" s="349"/>
      <c r="T2" s="349"/>
      <c r="U2" s="349"/>
      <c r="V2" s="349"/>
      <c r="AT2" s="17" t="s">
        <v>89</v>
      </c>
    </row>
    <row r="3" spans="2:46" ht="6.95" customHeight="1">
      <c r="B3" s="18"/>
      <c r="C3" s="19"/>
      <c r="D3" s="19"/>
      <c r="E3" s="19"/>
      <c r="F3" s="19"/>
      <c r="G3" s="19"/>
      <c r="H3" s="19"/>
      <c r="I3" s="105"/>
      <c r="J3" s="19"/>
      <c r="K3" s="20"/>
      <c r="AT3" s="17" t="s">
        <v>80</v>
      </c>
    </row>
    <row r="4" spans="2:46" ht="36.95" customHeight="1">
      <c r="B4" s="21"/>
      <c r="C4" s="22"/>
      <c r="D4" s="23" t="s">
        <v>103</v>
      </c>
      <c r="E4" s="22"/>
      <c r="F4" s="22"/>
      <c r="G4" s="22"/>
      <c r="H4" s="22"/>
      <c r="I4" s="106"/>
      <c r="J4" s="22"/>
      <c r="K4" s="24"/>
      <c r="M4" s="25" t="s">
        <v>10</v>
      </c>
      <c r="AT4" s="17" t="s">
        <v>4</v>
      </c>
    </row>
    <row r="5" spans="2:11" ht="6.95" customHeight="1">
      <c r="B5" s="21"/>
      <c r="C5" s="22"/>
      <c r="D5" s="22"/>
      <c r="E5" s="22"/>
      <c r="F5" s="22"/>
      <c r="G5" s="22"/>
      <c r="H5" s="22"/>
      <c r="I5" s="106"/>
      <c r="J5" s="22"/>
      <c r="K5" s="24"/>
    </row>
    <row r="6" spans="2:11" ht="15">
      <c r="B6" s="21"/>
      <c r="C6" s="22"/>
      <c r="D6" s="30" t="s">
        <v>16</v>
      </c>
      <c r="E6" s="22"/>
      <c r="F6" s="22"/>
      <c r="G6" s="22"/>
      <c r="H6" s="22"/>
      <c r="I6" s="106"/>
      <c r="J6" s="22"/>
      <c r="K6" s="24"/>
    </row>
    <row r="7" spans="2:11" ht="22.5" customHeight="1">
      <c r="B7" s="21"/>
      <c r="C7" s="22"/>
      <c r="D7" s="22"/>
      <c r="E7" s="388" t="str">
        <f>'Rekapitulace stavby'!K6</f>
        <v>Rekonstrukce části domu č.p. 1345, ul. Míru, k.ú. Frýdek</v>
      </c>
      <c r="F7" s="379"/>
      <c r="G7" s="379"/>
      <c r="H7" s="379"/>
      <c r="I7" s="106"/>
      <c r="J7" s="22"/>
      <c r="K7" s="24"/>
    </row>
    <row r="8" spans="2:11" s="1" customFormat="1" ht="15">
      <c r="B8" s="34"/>
      <c r="C8" s="35"/>
      <c r="D8" s="30" t="s">
        <v>104</v>
      </c>
      <c r="E8" s="35"/>
      <c r="F8" s="35"/>
      <c r="G8" s="35"/>
      <c r="H8" s="35"/>
      <c r="I8" s="107"/>
      <c r="J8" s="35"/>
      <c r="K8" s="38"/>
    </row>
    <row r="9" spans="2:11" s="1" customFormat="1" ht="36.95" customHeight="1">
      <c r="B9" s="34"/>
      <c r="C9" s="35"/>
      <c r="D9" s="35"/>
      <c r="E9" s="389" t="s">
        <v>1645</v>
      </c>
      <c r="F9" s="363"/>
      <c r="G9" s="363"/>
      <c r="H9" s="363"/>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22</v>
      </c>
      <c r="G12" s="35"/>
      <c r="H12" s="35"/>
      <c r="I12" s="108" t="s">
        <v>23</v>
      </c>
      <c r="J12" s="109" t="str">
        <f>'Rekapitulace stavby'!AN8</f>
        <v>26. 10. 2016</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27</v>
      </c>
      <c r="K14" s="38"/>
    </row>
    <row r="15" spans="2:11" s="1" customFormat="1" ht="18" customHeight="1">
      <c r="B15" s="34"/>
      <c r="C15" s="35"/>
      <c r="D15" s="35"/>
      <c r="E15" s="28" t="s">
        <v>28</v>
      </c>
      <c r="F15" s="35"/>
      <c r="G15" s="35"/>
      <c r="H15" s="35"/>
      <c r="I15" s="108" t="s">
        <v>29</v>
      </c>
      <c r="J15" s="28" t="s">
        <v>30</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31</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29</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33</v>
      </c>
      <c r="E20" s="35"/>
      <c r="F20" s="35"/>
      <c r="G20" s="35"/>
      <c r="H20" s="35"/>
      <c r="I20" s="108" t="s">
        <v>26</v>
      </c>
      <c r="J20" s="28" t="str">
        <f>IF('Rekapitulace stavby'!AN16="","",'Rekapitulace stavby'!AN16)</f>
        <v/>
      </c>
      <c r="K20" s="38"/>
    </row>
    <row r="21" spans="2:11" s="1" customFormat="1" ht="18" customHeight="1">
      <c r="B21" s="34"/>
      <c r="C21" s="35"/>
      <c r="D21" s="35"/>
      <c r="E21" s="28" t="str">
        <f>IF('Rekapitulace stavby'!E17="","",'Rekapitulace stavby'!E17)</f>
        <v xml:space="preserve"> </v>
      </c>
      <c r="F21" s="35"/>
      <c r="G21" s="35"/>
      <c r="H21" s="35"/>
      <c r="I21" s="108" t="s">
        <v>29</v>
      </c>
      <c r="J21" s="28" t="str">
        <f>IF('Rekapitulace stavby'!AN17="","",'Rekapitulace stavby'!AN17)</f>
        <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35</v>
      </c>
      <c r="E23" s="35"/>
      <c r="F23" s="35"/>
      <c r="G23" s="35"/>
      <c r="H23" s="35"/>
      <c r="I23" s="107"/>
      <c r="J23" s="35"/>
      <c r="K23" s="38"/>
    </row>
    <row r="24" spans="2:11" s="6" customFormat="1" ht="120" customHeight="1">
      <c r="B24" s="110"/>
      <c r="C24" s="111"/>
      <c r="D24" s="111"/>
      <c r="E24" s="382" t="s">
        <v>36</v>
      </c>
      <c r="F24" s="390"/>
      <c r="G24" s="390"/>
      <c r="H24" s="390"/>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37</v>
      </c>
      <c r="E27" s="35"/>
      <c r="F27" s="35"/>
      <c r="G27" s="35"/>
      <c r="H27" s="35"/>
      <c r="I27" s="107"/>
      <c r="J27" s="117">
        <f>ROUND(J92,2)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39</v>
      </c>
      <c r="G29" s="35"/>
      <c r="H29" s="35"/>
      <c r="I29" s="118" t="s">
        <v>38</v>
      </c>
      <c r="J29" s="39" t="s">
        <v>40</v>
      </c>
      <c r="K29" s="38"/>
    </row>
    <row r="30" spans="2:11" s="1" customFormat="1" ht="14.45" customHeight="1">
      <c r="B30" s="34"/>
      <c r="C30" s="35"/>
      <c r="D30" s="42" t="s">
        <v>41</v>
      </c>
      <c r="E30" s="42" t="s">
        <v>42</v>
      </c>
      <c r="F30" s="119">
        <f>ROUND(SUM(BE92:BE260),2)</f>
        <v>0</v>
      </c>
      <c r="G30" s="35"/>
      <c r="H30" s="35"/>
      <c r="I30" s="120">
        <v>0.21</v>
      </c>
      <c r="J30" s="119">
        <f>ROUND(ROUND((SUM(BE92:BE260)),2)*I30,2)</f>
        <v>0</v>
      </c>
      <c r="K30" s="38"/>
    </row>
    <row r="31" spans="2:11" s="1" customFormat="1" ht="14.45" customHeight="1">
      <c r="B31" s="34"/>
      <c r="C31" s="35"/>
      <c r="D31" s="35"/>
      <c r="E31" s="42" t="s">
        <v>43</v>
      </c>
      <c r="F31" s="119">
        <f>ROUND(SUM(BF92:BF260),2)</f>
        <v>0</v>
      </c>
      <c r="G31" s="35"/>
      <c r="H31" s="35"/>
      <c r="I31" s="120">
        <v>0.15</v>
      </c>
      <c r="J31" s="119">
        <f>ROUND(ROUND((SUM(BF92:BF260)),2)*I31,2)</f>
        <v>0</v>
      </c>
      <c r="K31" s="38"/>
    </row>
    <row r="32" spans="2:11" s="1" customFormat="1" ht="14.45" customHeight="1" hidden="1">
      <c r="B32" s="34"/>
      <c r="C32" s="35"/>
      <c r="D32" s="35"/>
      <c r="E32" s="42" t="s">
        <v>44</v>
      </c>
      <c r="F32" s="119">
        <f>ROUND(SUM(BG92:BG260),2)</f>
        <v>0</v>
      </c>
      <c r="G32" s="35"/>
      <c r="H32" s="35"/>
      <c r="I32" s="120">
        <v>0.21</v>
      </c>
      <c r="J32" s="119">
        <v>0</v>
      </c>
      <c r="K32" s="38"/>
    </row>
    <row r="33" spans="2:11" s="1" customFormat="1" ht="14.45" customHeight="1" hidden="1">
      <c r="B33" s="34"/>
      <c r="C33" s="35"/>
      <c r="D33" s="35"/>
      <c r="E33" s="42" t="s">
        <v>45</v>
      </c>
      <c r="F33" s="119">
        <f>ROUND(SUM(BH92:BH260),2)</f>
        <v>0</v>
      </c>
      <c r="G33" s="35"/>
      <c r="H33" s="35"/>
      <c r="I33" s="120">
        <v>0.15</v>
      </c>
      <c r="J33" s="119">
        <v>0</v>
      </c>
      <c r="K33" s="38"/>
    </row>
    <row r="34" spans="2:11" s="1" customFormat="1" ht="14.45" customHeight="1" hidden="1">
      <c r="B34" s="34"/>
      <c r="C34" s="35"/>
      <c r="D34" s="35"/>
      <c r="E34" s="42" t="s">
        <v>46</v>
      </c>
      <c r="F34" s="119">
        <f>ROUND(SUM(BI92:BI260),2)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47</v>
      </c>
      <c r="E36" s="73"/>
      <c r="F36" s="73"/>
      <c r="G36" s="123" t="s">
        <v>48</v>
      </c>
      <c r="H36" s="124" t="s">
        <v>49</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106</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388" t="str">
        <f>E7</f>
        <v>Rekonstrukce části domu č.p. 1345, ul. Míru, k.ú. Frýdek</v>
      </c>
      <c r="F45" s="363"/>
      <c r="G45" s="363"/>
      <c r="H45" s="363"/>
      <c r="I45" s="107"/>
      <c r="J45" s="35"/>
      <c r="K45" s="38"/>
    </row>
    <row r="46" spans="2:11" s="1" customFormat="1" ht="14.45" customHeight="1">
      <c r="B46" s="34"/>
      <c r="C46" s="30" t="s">
        <v>104</v>
      </c>
      <c r="D46" s="35"/>
      <c r="E46" s="35"/>
      <c r="F46" s="35"/>
      <c r="G46" s="35"/>
      <c r="H46" s="35"/>
      <c r="I46" s="107"/>
      <c r="J46" s="35"/>
      <c r="K46" s="38"/>
    </row>
    <row r="47" spans="2:11" s="1" customFormat="1" ht="23.25" customHeight="1">
      <c r="B47" s="34"/>
      <c r="C47" s="35"/>
      <c r="D47" s="35"/>
      <c r="E47" s="389" t="str">
        <f>E9</f>
        <v>021 - Elektro silnoproud</v>
      </c>
      <c r="F47" s="363"/>
      <c r="G47" s="363"/>
      <c r="H47" s="363"/>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26. 10. 2016</v>
      </c>
      <c r="K49" s="38"/>
    </row>
    <row r="50" spans="2:11" s="1" customFormat="1" ht="6.95" customHeight="1">
      <c r="B50" s="34"/>
      <c r="C50" s="35"/>
      <c r="D50" s="35"/>
      <c r="E50" s="35"/>
      <c r="F50" s="35"/>
      <c r="G50" s="35"/>
      <c r="H50" s="35"/>
      <c r="I50" s="107"/>
      <c r="J50" s="35"/>
      <c r="K50" s="38"/>
    </row>
    <row r="51" spans="2:11" s="1" customFormat="1" ht="15">
      <c r="B51" s="34"/>
      <c r="C51" s="30" t="s">
        <v>25</v>
      </c>
      <c r="D51" s="35"/>
      <c r="E51" s="35"/>
      <c r="F51" s="28" t="str">
        <f>E15</f>
        <v xml:space="preserve">Statutární město Frýdek - Místek, Radniční 1148, </v>
      </c>
      <c r="G51" s="35"/>
      <c r="H51" s="35"/>
      <c r="I51" s="108" t="s">
        <v>33</v>
      </c>
      <c r="J51" s="28" t="str">
        <f>E21</f>
        <v xml:space="preserve"> </v>
      </c>
      <c r="K51" s="38"/>
    </row>
    <row r="52" spans="2:11" s="1" customFormat="1" ht="14.45" customHeight="1">
      <c r="B52" s="34"/>
      <c r="C52" s="30" t="s">
        <v>31</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107</v>
      </c>
      <c r="D54" s="121"/>
      <c r="E54" s="121"/>
      <c r="F54" s="121"/>
      <c r="G54" s="121"/>
      <c r="H54" s="121"/>
      <c r="I54" s="134"/>
      <c r="J54" s="135" t="s">
        <v>108</v>
      </c>
      <c r="K54" s="136"/>
    </row>
    <row r="55" spans="2:11" s="1" customFormat="1" ht="10.35" customHeight="1">
      <c r="B55" s="34"/>
      <c r="C55" s="35"/>
      <c r="D55" s="35"/>
      <c r="E55" s="35"/>
      <c r="F55" s="35"/>
      <c r="G55" s="35"/>
      <c r="H55" s="35"/>
      <c r="I55" s="107"/>
      <c r="J55" s="35"/>
      <c r="K55" s="38"/>
    </row>
    <row r="56" spans="2:47" s="1" customFormat="1" ht="29.25" customHeight="1">
      <c r="B56" s="34"/>
      <c r="C56" s="137" t="s">
        <v>109</v>
      </c>
      <c r="D56" s="35"/>
      <c r="E56" s="35"/>
      <c r="F56" s="35"/>
      <c r="G56" s="35"/>
      <c r="H56" s="35"/>
      <c r="I56" s="107"/>
      <c r="J56" s="117">
        <f>J92</f>
        <v>0</v>
      </c>
      <c r="K56" s="38"/>
      <c r="AU56" s="17" t="s">
        <v>110</v>
      </c>
    </row>
    <row r="57" spans="2:11" s="7" customFormat="1" ht="24.95" customHeight="1">
      <c r="B57" s="138"/>
      <c r="C57" s="139"/>
      <c r="D57" s="140" t="s">
        <v>1646</v>
      </c>
      <c r="E57" s="141"/>
      <c r="F57" s="141"/>
      <c r="G57" s="141"/>
      <c r="H57" s="141"/>
      <c r="I57" s="142"/>
      <c r="J57" s="143">
        <f>J93</f>
        <v>0</v>
      </c>
      <c r="K57" s="144"/>
    </row>
    <row r="58" spans="2:11" s="8" customFormat="1" ht="19.9" customHeight="1">
      <c r="B58" s="145"/>
      <c r="C58" s="146"/>
      <c r="D58" s="147" t="s">
        <v>1647</v>
      </c>
      <c r="E58" s="148"/>
      <c r="F58" s="148"/>
      <c r="G58" s="148"/>
      <c r="H58" s="148"/>
      <c r="I58" s="149"/>
      <c r="J58" s="150">
        <f>J94</f>
        <v>0</v>
      </c>
      <c r="K58" s="151"/>
    </row>
    <row r="59" spans="2:11" s="8" customFormat="1" ht="19.9" customHeight="1">
      <c r="B59" s="145"/>
      <c r="C59" s="146"/>
      <c r="D59" s="147" t="s">
        <v>1648</v>
      </c>
      <c r="E59" s="148"/>
      <c r="F59" s="148"/>
      <c r="G59" s="148"/>
      <c r="H59" s="148"/>
      <c r="I59" s="149"/>
      <c r="J59" s="150">
        <f>J98</f>
        <v>0</v>
      </c>
      <c r="K59" s="151"/>
    </row>
    <row r="60" spans="2:11" s="8" customFormat="1" ht="19.9" customHeight="1">
      <c r="B60" s="145"/>
      <c r="C60" s="146"/>
      <c r="D60" s="147" t="s">
        <v>1649</v>
      </c>
      <c r="E60" s="148"/>
      <c r="F60" s="148"/>
      <c r="G60" s="148"/>
      <c r="H60" s="148"/>
      <c r="I60" s="149"/>
      <c r="J60" s="150">
        <f>J118</f>
        <v>0</v>
      </c>
      <c r="K60" s="151"/>
    </row>
    <row r="61" spans="2:11" s="8" customFormat="1" ht="19.9" customHeight="1">
      <c r="B61" s="145"/>
      <c r="C61" s="146"/>
      <c r="D61" s="147" t="s">
        <v>1650</v>
      </c>
      <c r="E61" s="148"/>
      <c r="F61" s="148"/>
      <c r="G61" s="148"/>
      <c r="H61" s="148"/>
      <c r="I61" s="149"/>
      <c r="J61" s="150">
        <f>J132</f>
        <v>0</v>
      </c>
      <c r="K61" s="151"/>
    </row>
    <row r="62" spans="2:11" s="8" customFormat="1" ht="19.9" customHeight="1">
      <c r="B62" s="145"/>
      <c r="C62" s="146"/>
      <c r="D62" s="147" t="s">
        <v>1651</v>
      </c>
      <c r="E62" s="148"/>
      <c r="F62" s="148"/>
      <c r="G62" s="148"/>
      <c r="H62" s="148"/>
      <c r="I62" s="149"/>
      <c r="J62" s="150">
        <f>J144</f>
        <v>0</v>
      </c>
      <c r="K62" s="151"/>
    </row>
    <row r="63" spans="2:11" s="8" customFormat="1" ht="19.9" customHeight="1">
      <c r="B63" s="145"/>
      <c r="C63" s="146"/>
      <c r="D63" s="147" t="s">
        <v>1652</v>
      </c>
      <c r="E63" s="148"/>
      <c r="F63" s="148"/>
      <c r="G63" s="148"/>
      <c r="H63" s="148"/>
      <c r="I63" s="149"/>
      <c r="J63" s="150">
        <f>J156</f>
        <v>0</v>
      </c>
      <c r="K63" s="151"/>
    </row>
    <row r="64" spans="2:11" s="8" customFormat="1" ht="19.9" customHeight="1">
      <c r="B64" s="145"/>
      <c r="C64" s="146"/>
      <c r="D64" s="147" t="s">
        <v>1653</v>
      </c>
      <c r="E64" s="148"/>
      <c r="F64" s="148"/>
      <c r="G64" s="148"/>
      <c r="H64" s="148"/>
      <c r="I64" s="149"/>
      <c r="J64" s="150">
        <f>J170</f>
        <v>0</v>
      </c>
      <c r="K64" s="151"/>
    </row>
    <row r="65" spans="2:11" s="8" customFormat="1" ht="19.9" customHeight="1">
      <c r="B65" s="145"/>
      <c r="C65" s="146"/>
      <c r="D65" s="147" t="s">
        <v>1654</v>
      </c>
      <c r="E65" s="148"/>
      <c r="F65" s="148"/>
      <c r="G65" s="148"/>
      <c r="H65" s="148"/>
      <c r="I65" s="149"/>
      <c r="J65" s="150">
        <f>J189</f>
        <v>0</v>
      </c>
      <c r="K65" s="151"/>
    </row>
    <row r="66" spans="2:11" s="8" customFormat="1" ht="19.9" customHeight="1">
      <c r="B66" s="145"/>
      <c r="C66" s="146"/>
      <c r="D66" s="147" t="s">
        <v>1655</v>
      </c>
      <c r="E66" s="148"/>
      <c r="F66" s="148"/>
      <c r="G66" s="148"/>
      <c r="H66" s="148"/>
      <c r="I66" s="149"/>
      <c r="J66" s="150">
        <f>J191</f>
        <v>0</v>
      </c>
      <c r="K66" s="151"/>
    </row>
    <row r="67" spans="2:11" s="8" customFormat="1" ht="19.9" customHeight="1">
      <c r="B67" s="145"/>
      <c r="C67" s="146"/>
      <c r="D67" s="147" t="s">
        <v>1656</v>
      </c>
      <c r="E67" s="148"/>
      <c r="F67" s="148"/>
      <c r="G67" s="148"/>
      <c r="H67" s="148"/>
      <c r="I67" s="149"/>
      <c r="J67" s="150">
        <f>J201</f>
        <v>0</v>
      </c>
      <c r="K67" s="151"/>
    </row>
    <row r="68" spans="2:11" s="8" customFormat="1" ht="19.9" customHeight="1">
      <c r="B68" s="145"/>
      <c r="C68" s="146"/>
      <c r="D68" s="147" t="s">
        <v>1657</v>
      </c>
      <c r="E68" s="148"/>
      <c r="F68" s="148"/>
      <c r="G68" s="148"/>
      <c r="H68" s="148"/>
      <c r="I68" s="149"/>
      <c r="J68" s="150">
        <f>J217</f>
        <v>0</v>
      </c>
      <c r="K68" s="151"/>
    </row>
    <row r="69" spans="2:11" s="8" customFormat="1" ht="19.9" customHeight="1">
      <c r="B69" s="145"/>
      <c r="C69" s="146"/>
      <c r="D69" s="147" t="s">
        <v>1658</v>
      </c>
      <c r="E69" s="148"/>
      <c r="F69" s="148"/>
      <c r="G69" s="148"/>
      <c r="H69" s="148"/>
      <c r="I69" s="149"/>
      <c r="J69" s="150">
        <f>J235</f>
        <v>0</v>
      </c>
      <c r="K69" s="151"/>
    </row>
    <row r="70" spans="2:11" s="8" customFormat="1" ht="19.9" customHeight="1">
      <c r="B70" s="145"/>
      <c r="C70" s="146"/>
      <c r="D70" s="147" t="s">
        <v>1659</v>
      </c>
      <c r="E70" s="148"/>
      <c r="F70" s="148"/>
      <c r="G70" s="148"/>
      <c r="H70" s="148"/>
      <c r="I70" s="149"/>
      <c r="J70" s="150">
        <f>J241</f>
        <v>0</v>
      </c>
      <c r="K70" s="151"/>
    </row>
    <row r="71" spans="2:11" s="8" customFormat="1" ht="19.9" customHeight="1">
      <c r="B71" s="145"/>
      <c r="C71" s="146"/>
      <c r="D71" s="147" t="s">
        <v>1660</v>
      </c>
      <c r="E71" s="148"/>
      <c r="F71" s="148"/>
      <c r="G71" s="148"/>
      <c r="H71" s="148"/>
      <c r="I71" s="149"/>
      <c r="J71" s="150">
        <f>J245</f>
        <v>0</v>
      </c>
      <c r="K71" s="151"/>
    </row>
    <row r="72" spans="2:11" s="8" customFormat="1" ht="19.9" customHeight="1">
      <c r="B72" s="145"/>
      <c r="C72" s="146"/>
      <c r="D72" s="147" t="s">
        <v>1661</v>
      </c>
      <c r="E72" s="148"/>
      <c r="F72" s="148"/>
      <c r="G72" s="148"/>
      <c r="H72" s="148"/>
      <c r="I72" s="149"/>
      <c r="J72" s="150">
        <f>J253</f>
        <v>0</v>
      </c>
      <c r="K72" s="151"/>
    </row>
    <row r="73" spans="2:11" s="1" customFormat="1" ht="21.75" customHeight="1">
      <c r="B73" s="34"/>
      <c r="C73" s="35"/>
      <c r="D73" s="35"/>
      <c r="E73" s="35"/>
      <c r="F73" s="35"/>
      <c r="G73" s="35"/>
      <c r="H73" s="35"/>
      <c r="I73" s="107"/>
      <c r="J73" s="35"/>
      <c r="K73" s="38"/>
    </row>
    <row r="74" spans="2:11" s="1" customFormat="1" ht="6.95" customHeight="1">
      <c r="B74" s="49"/>
      <c r="C74" s="50"/>
      <c r="D74" s="50"/>
      <c r="E74" s="50"/>
      <c r="F74" s="50"/>
      <c r="G74" s="50"/>
      <c r="H74" s="50"/>
      <c r="I74" s="128"/>
      <c r="J74" s="50"/>
      <c r="K74" s="51"/>
    </row>
    <row r="78" spans="2:12" s="1" customFormat="1" ht="6.95" customHeight="1">
      <c r="B78" s="52"/>
      <c r="C78" s="53"/>
      <c r="D78" s="53"/>
      <c r="E78" s="53"/>
      <c r="F78" s="53"/>
      <c r="G78" s="53"/>
      <c r="H78" s="53"/>
      <c r="I78" s="131"/>
      <c r="J78" s="53"/>
      <c r="K78" s="53"/>
      <c r="L78" s="54"/>
    </row>
    <row r="79" spans="2:12" s="1" customFormat="1" ht="36.95" customHeight="1">
      <c r="B79" s="34"/>
      <c r="C79" s="55" t="s">
        <v>137</v>
      </c>
      <c r="D79" s="56"/>
      <c r="E79" s="56"/>
      <c r="F79" s="56"/>
      <c r="G79" s="56"/>
      <c r="H79" s="56"/>
      <c r="I79" s="152"/>
      <c r="J79" s="56"/>
      <c r="K79" s="56"/>
      <c r="L79" s="54"/>
    </row>
    <row r="80" spans="2:12" s="1" customFormat="1" ht="6.95" customHeight="1">
      <c r="B80" s="34"/>
      <c r="C80" s="56"/>
      <c r="D80" s="56"/>
      <c r="E80" s="56"/>
      <c r="F80" s="56"/>
      <c r="G80" s="56"/>
      <c r="H80" s="56"/>
      <c r="I80" s="152"/>
      <c r="J80" s="56"/>
      <c r="K80" s="56"/>
      <c r="L80" s="54"/>
    </row>
    <row r="81" spans="2:12" s="1" customFormat="1" ht="14.45" customHeight="1">
      <c r="B81" s="34"/>
      <c r="C81" s="58" t="s">
        <v>16</v>
      </c>
      <c r="D81" s="56"/>
      <c r="E81" s="56"/>
      <c r="F81" s="56"/>
      <c r="G81" s="56"/>
      <c r="H81" s="56"/>
      <c r="I81" s="152"/>
      <c r="J81" s="56"/>
      <c r="K81" s="56"/>
      <c r="L81" s="54"/>
    </row>
    <row r="82" spans="2:12" s="1" customFormat="1" ht="22.5" customHeight="1">
      <c r="B82" s="34"/>
      <c r="C82" s="56"/>
      <c r="D82" s="56"/>
      <c r="E82" s="386" t="str">
        <f>E7</f>
        <v>Rekonstrukce části domu č.p. 1345, ul. Míru, k.ú. Frýdek</v>
      </c>
      <c r="F82" s="356"/>
      <c r="G82" s="356"/>
      <c r="H82" s="356"/>
      <c r="I82" s="152"/>
      <c r="J82" s="56"/>
      <c r="K82" s="56"/>
      <c r="L82" s="54"/>
    </row>
    <row r="83" spans="2:12" s="1" customFormat="1" ht="14.45" customHeight="1">
      <c r="B83" s="34"/>
      <c r="C83" s="58" t="s">
        <v>104</v>
      </c>
      <c r="D83" s="56"/>
      <c r="E83" s="56"/>
      <c r="F83" s="56"/>
      <c r="G83" s="56"/>
      <c r="H83" s="56"/>
      <c r="I83" s="152"/>
      <c r="J83" s="56"/>
      <c r="K83" s="56"/>
      <c r="L83" s="54"/>
    </row>
    <row r="84" spans="2:12" s="1" customFormat="1" ht="23.25" customHeight="1">
      <c r="B84" s="34"/>
      <c r="C84" s="56"/>
      <c r="D84" s="56"/>
      <c r="E84" s="353" t="str">
        <f>E9</f>
        <v>021 - Elektro silnoproud</v>
      </c>
      <c r="F84" s="356"/>
      <c r="G84" s="356"/>
      <c r="H84" s="356"/>
      <c r="I84" s="152"/>
      <c r="J84" s="56"/>
      <c r="K84" s="56"/>
      <c r="L84" s="54"/>
    </row>
    <row r="85" spans="2:12" s="1" customFormat="1" ht="6.95" customHeight="1">
      <c r="B85" s="34"/>
      <c r="C85" s="56"/>
      <c r="D85" s="56"/>
      <c r="E85" s="56"/>
      <c r="F85" s="56"/>
      <c r="G85" s="56"/>
      <c r="H85" s="56"/>
      <c r="I85" s="152"/>
      <c r="J85" s="56"/>
      <c r="K85" s="56"/>
      <c r="L85" s="54"/>
    </row>
    <row r="86" spans="2:12" s="1" customFormat="1" ht="18" customHeight="1">
      <c r="B86" s="34"/>
      <c r="C86" s="58" t="s">
        <v>21</v>
      </c>
      <c r="D86" s="56"/>
      <c r="E86" s="56"/>
      <c r="F86" s="153" t="str">
        <f>F12</f>
        <v xml:space="preserve"> </v>
      </c>
      <c r="G86" s="56"/>
      <c r="H86" s="56"/>
      <c r="I86" s="154" t="s">
        <v>23</v>
      </c>
      <c r="J86" s="66" t="str">
        <f>IF(J12="","",J12)</f>
        <v>26. 10. 2016</v>
      </c>
      <c r="K86" s="56"/>
      <c r="L86" s="54"/>
    </row>
    <row r="87" spans="2:12" s="1" customFormat="1" ht="6.95" customHeight="1">
      <c r="B87" s="34"/>
      <c r="C87" s="56"/>
      <c r="D87" s="56"/>
      <c r="E87" s="56"/>
      <c r="F87" s="56"/>
      <c r="G87" s="56"/>
      <c r="H87" s="56"/>
      <c r="I87" s="152"/>
      <c r="J87" s="56"/>
      <c r="K87" s="56"/>
      <c r="L87" s="54"/>
    </row>
    <row r="88" spans="2:12" s="1" customFormat="1" ht="15">
      <c r="B88" s="34"/>
      <c r="C88" s="58" t="s">
        <v>25</v>
      </c>
      <c r="D88" s="56"/>
      <c r="E88" s="56"/>
      <c r="F88" s="153" t="str">
        <f>E15</f>
        <v xml:space="preserve">Statutární město Frýdek - Místek, Radniční 1148, </v>
      </c>
      <c r="G88" s="56"/>
      <c r="H88" s="56"/>
      <c r="I88" s="154" t="s">
        <v>33</v>
      </c>
      <c r="J88" s="153" t="str">
        <f>E21</f>
        <v xml:space="preserve"> </v>
      </c>
      <c r="K88" s="56"/>
      <c r="L88" s="54"/>
    </row>
    <row r="89" spans="2:12" s="1" customFormat="1" ht="14.45" customHeight="1">
      <c r="B89" s="34"/>
      <c r="C89" s="58" t="s">
        <v>31</v>
      </c>
      <c r="D89" s="56"/>
      <c r="E89" s="56"/>
      <c r="F89" s="153" t="str">
        <f>IF(E18="","",E18)</f>
        <v/>
      </c>
      <c r="G89" s="56"/>
      <c r="H89" s="56"/>
      <c r="I89" s="152"/>
      <c r="J89" s="56"/>
      <c r="K89" s="56"/>
      <c r="L89" s="54"/>
    </row>
    <row r="90" spans="2:12" s="1" customFormat="1" ht="10.35" customHeight="1">
      <c r="B90" s="34"/>
      <c r="C90" s="56"/>
      <c r="D90" s="56"/>
      <c r="E90" s="56"/>
      <c r="F90" s="56"/>
      <c r="G90" s="56"/>
      <c r="H90" s="56"/>
      <c r="I90" s="152"/>
      <c r="J90" s="56"/>
      <c r="K90" s="56"/>
      <c r="L90" s="54"/>
    </row>
    <row r="91" spans="2:20" s="9" customFormat="1" ht="29.25" customHeight="1">
      <c r="B91" s="155"/>
      <c r="C91" s="156" t="s">
        <v>138</v>
      </c>
      <c r="D91" s="157" t="s">
        <v>56</v>
      </c>
      <c r="E91" s="157" t="s">
        <v>52</v>
      </c>
      <c r="F91" s="157" t="s">
        <v>139</v>
      </c>
      <c r="G91" s="157" t="s">
        <v>140</v>
      </c>
      <c r="H91" s="157" t="s">
        <v>141</v>
      </c>
      <c r="I91" s="158" t="s">
        <v>142</v>
      </c>
      <c r="J91" s="157" t="s">
        <v>108</v>
      </c>
      <c r="K91" s="159" t="s">
        <v>143</v>
      </c>
      <c r="L91" s="160"/>
      <c r="M91" s="75" t="s">
        <v>144</v>
      </c>
      <c r="N91" s="76" t="s">
        <v>41</v>
      </c>
      <c r="O91" s="76" t="s">
        <v>145</v>
      </c>
      <c r="P91" s="76" t="s">
        <v>146</v>
      </c>
      <c r="Q91" s="76" t="s">
        <v>147</v>
      </c>
      <c r="R91" s="76" t="s">
        <v>148</v>
      </c>
      <c r="S91" s="76" t="s">
        <v>149</v>
      </c>
      <c r="T91" s="77" t="s">
        <v>150</v>
      </c>
    </row>
    <row r="92" spans="2:63" s="1" customFormat="1" ht="29.25" customHeight="1">
      <c r="B92" s="34"/>
      <c r="C92" s="81" t="s">
        <v>109</v>
      </c>
      <c r="D92" s="56"/>
      <c r="E92" s="56"/>
      <c r="F92" s="56"/>
      <c r="G92" s="56"/>
      <c r="H92" s="56"/>
      <c r="I92" s="152"/>
      <c r="J92" s="161">
        <f>BK92</f>
        <v>0</v>
      </c>
      <c r="K92" s="56"/>
      <c r="L92" s="54"/>
      <c r="M92" s="78"/>
      <c r="N92" s="79"/>
      <c r="O92" s="79"/>
      <c r="P92" s="162">
        <f>P93</f>
        <v>0</v>
      </c>
      <c r="Q92" s="79"/>
      <c r="R92" s="162">
        <f>R93</f>
        <v>3.6540000000000004</v>
      </c>
      <c r="S92" s="79"/>
      <c r="T92" s="163">
        <f>T93</f>
        <v>0</v>
      </c>
      <c r="AT92" s="17" t="s">
        <v>70</v>
      </c>
      <c r="AU92" s="17" t="s">
        <v>110</v>
      </c>
      <c r="BK92" s="164">
        <f>BK93</f>
        <v>0</v>
      </c>
    </row>
    <row r="93" spans="2:63" s="10" customFormat="1" ht="37.35" customHeight="1">
      <c r="B93" s="165"/>
      <c r="C93" s="166"/>
      <c r="D93" s="167" t="s">
        <v>70</v>
      </c>
      <c r="E93" s="168" t="s">
        <v>1662</v>
      </c>
      <c r="F93" s="168" t="s">
        <v>1663</v>
      </c>
      <c r="G93" s="166"/>
      <c r="H93" s="166"/>
      <c r="I93" s="169"/>
      <c r="J93" s="170">
        <f>BK93</f>
        <v>0</v>
      </c>
      <c r="K93" s="166"/>
      <c r="L93" s="171"/>
      <c r="M93" s="172"/>
      <c r="N93" s="173"/>
      <c r="O93" s="173"/>
      <c r="P93" s="174">
        <f>P94+P98+P118+P132+P144+P156+P170+P189+P191+P201+P217+P235+P241+P245+P253</f>
        <v>0</v>
      </c>
      <c r="Q93" s="173"/>
      <c r="R93" s="174">
        <f>R94+R98+R118+R132+R144+R156+R170+R189+R191+R201+R217+R235+R241+R245+R253</f>
        <v>3.6540000000000004</v>
      </c>
      <c r="S93" s="173"/>
      <c r="T93" s="175">
        <f>T94+T98+T118+T132+T144+T156+T170+T189+T191+T201+T217+T235+T241+T245+T253</f>
        <v>0</v>
      </c>
      <c r="AR93" s="176" t="s">
        <v>78</v>
      </c>
      <c r="AT93" s="177" t="s">
        <v>70</v>
      </c>
      <c r="AU93" s="177" t="s">
        <v>71</v>
      </c>
      <c r="AY93" s="176" t="s">
        <v>153</v>
      </c>
      <c r="BK93" s="178">
        <f>BK94+BK98+BK118+BK132+BK144+BK156+BK170+BK189+BK191+BK201+BK217+BK235+BK241+BK245+BK253</f>
        <v>0</v>
      </c>
    </row>
    <row r="94" spans="2:63" s="10" customFormat="1" ht="19.9" customHeight="1">
      <c r="B94" s="165"/>
      <c r="C94" s="166"/>
      <c r="D94" s="179" t="s">
        <v>70</v>
      </c>
      <c r="E94" s="180" t="s">
        <v>1664</v>
      </c>
      <c r="F94" s="180" t="s">
        <v>1665</v>
      </c>
      <c r="G94" s="166"/>
      <c r="H94" s="166"/>
      <c r="I94" s="169"/>
      <c r="J94" s="181">
        <f>BK94</f>
        <v>0</v>
      </c>
      <c r="K94" s="166"/>
      <c r="L94" s="171"/>
      <c r="M94" s="172"/>
      <c r="N94" s="173"/>
      <c r="O94" s="173"/>
      <c r="P94" s="174">
        <f>SUM(P95:P97)</f>
        <v>0</v>
      </c>
      <c r="Q94" s="173"/>
      <c r="R94" s="174">
        <f>SUM(R95:R97)</f>
        <v>0</v>
      </c>
      <c r="S94" s="173"/>
      <c r="T94" s="175">
        <f>SUM(T95:T97)</f>
        <v>0</v>
      </c>
      <c r="AR94" s="176" t="s">
        <v>78</v>
      </c>
      <c r="AT94" s="177" t="s">
        <v>70</v>
      </c>
      <c r="AU94" s="177" t="s">
        <v>78</v>
      </c>
      <c r="AY94" s="176" t="s">
        <v>153</v>
      </c>
      <c r="BK94" s="178">
        <f>SUM(BK95:BK97)</f>
        <v>0</v>
      </c>
    </row>
    <row r="95" spans="2:65" s="1" customFormat="1" ht="22.5" customHeight="1">
      <c r="B95" s="34"/>
      <c r="C95" s="182" t="s">
        <v>78</v>
      </c>
      <c r="D95" s="182" t="s">
        <v>155</v>
      </c>
      <c r="E95" s="183" t="s">
        <v>1666</v>
      </c>
      <c r="F95" s="184" t="s">
        <v>1667</v>
      </c>
      <c r="G95" s="185" t="s">
        <v>612</v>
      </c>
      <c r="H95" s="186">
        <v>20</v>
      </c>
      <c r="I95" s="187"/>
      <c r="J95" s="188">
        <f>ROUND(I95*H95,2)</f>
        <v>0</v>
      </c>
      <c r="K95" s="184" t="s">
        <v>524</v>
      </c>
      <c r="L95" s="54"/>
      <c r="M95" s="189" t="s">
        <v>19</v>
      </c>
      <c r="N95" s="190" t="s">
        <v>42</v>
      </c>
      <c r="O95" s="35"/>
      <c r="P95" s="191">
        <f>O95*H95</f>
        <v>0</v>
      </c>
      <c r="Q95" s="191">
        <v>0</v>
      </c>
      <c r="R95" s="191">
        <f>Q95*H95</f>
        <v>0</v>
      </c>
      <c r="S95" s="191">
        <v>0</v>
      </c>
      <c r="T95" s="192">
        <f>S95*H95</f>
        <v>0</v>
      </c>
      <c r="AR95" s="17" t="s">
        <v>471</v>
      </c>
      <c r="AT95" s="17" t="s">
        <v>155</v>
      </c>
      <c r="AU95" s="17" t="s">
        <v>80</v>
      </c>
      <c r="AY95" s="17" t="s">
        <v>153</v>
      </c>
      <c r="BE95" s="193">
        <f>IF(N95="základní",J95,0)</f>
        <v>0</v>
      </c>
      <c r="BF95" s="193">
        <f>IF(N95="snížená",J95,0)</f>
        <v>0</v>
      </c>
      <c r="BG95" s="193">
        <f>IF(N95="zákl. přenesená",J95,0)</f>
        <v>0</v>
      </c>
      <c r="BH95" s="193">
        <f>IF(N95="sníž. přenesená",J95,0)</f>
        <v>0</v>
      </c>
      <c r="BI95" s="193">
        <f>IF(N95="nulová",J95,0)</f>
        <v>0</v>
      </c>
      <c r="BJ95" s="17" t="s">
        <v>78</v>
      </c>
      <c r="BK95" s="193">
        <f>ROUND(I95*H95,2)</f>
        <v>0</v>
      </c>
      <c r="BL95" s="17" t="s">
        <v>471</v>
      </c>
      <c r="BM95" s="17" t="s">
        <v>78</v>
      </c>
    </row>
    <row r="96" spans="2:65" s="1" customFormat="1" ht="22.5" customHeight="1">
      <c r="B96" s="34"/>
      <c r="C96" s="182" t="s">
        <v>80</v>
      </c>
      <c r="D96" s="182" t="s">
        <v>155</v>
      </c>
      <c r="E96" s="183" t="s">
        <v>1668</v>
      </c>
      <c r="F96" s="184" t="s">
        <v>1669</v>
      </c>
      <c r="G96" s="185" t="s">
        <v>612</v>
      </c>
      <c r="H96" s="186">
        <v>12</v>
      </c>
      <c r="I96" s="187"/>
      <c r="J96" s="188">
        <f>ROUND(I96*H96,2)</f>
        <v>0</v>
      </c>
      <c r="K96" s="184" t="s">
        <v>524</v>
      </c>
      <c r="L96" s="54"/>
      <c r="M96" s="189" t="s">
        <v>19</v>
      </c>
      <c r="N96" s="190" t="s">
        <v>42</v>
      </c>
      <c r="O96" s="35"/>
      <c r="P96" s="191">
        <f>O96*H96</f>
        <v>0</v>
      </c>
      <c r="Q96" s="191">
        <v>0</v>
      </c>
      <c r="R96" s="191">
        <f>Q96*H96</f>
        <v>0</v>
      </c>
      <c r="S96" s="191">
        <v>0</v>
      </c>
      <c r="T96" s="192">
        <f>S96*H96</f>
        <v>0</v>
      </c>
      <c r="AR96" s="17" t="s">
        <v>471</v>
      </c>
      <c r="AT96" s="17" t="s">
        <v>155</v>
      </c>
      <c r="AU96" s="17" t="s">
        <v>80</v>
      </c>
      <c r="AY96" s="17" t="s">
        <v>153</v>
      </c>
      <c r="BE96" s="193">
        <f>IF(N96="základní",J96,0)</f>
        <v>0</v>
      </c>
      <c r="BF96" s="193">
        <f>IF(N96="snížená",J96,0)</f>
        <v>0</v>
      </c>
      <c r="BG96" s="193">
        <f>IF(N96="zákl. přenesená",J96,0)</f>
        <v>0</v>
      </c>
      <c r="BH96" s="193">
        <f>IF(N96="sníž. přenesená",J96,0)</f>
        <v>0</v>
      </c>
      <c r="BI96" s="193">
        <f>IF(N96="nulová",J96,0)</f>
        <v>0</v>
      </c>
      <c r="BJ96" s="17" t="s">
        <v>78</v>
      </c>
      <c r="BK96" s="193">
        <f>ROUND(I96*H96,2)</f>
        <v>0</v>
      </c>
      <c r="BL96" s="17" t="s">
        <v>471</v>
      </c>
      <c r="BM96" s="17" t="s">
        <v>80</v>
      </c>
    </row>
    <row r="97" spans="2:65" s="1" customFormat="1" ht="22.5" customHeight="1">
      <c r="B97" s="34"/>
      <c r="C97" s="182" t="s">
        <v>169</v>
      </c>
      <c r="D97" s="182" t="s">
        <v>155</v>
      </c>
      <c r="E97" s="183" t="s">
        <v>1670</v>
      </c>
      <c r="F97" s="184" t="s">
        <v>1671</v>
      </c>
      <c r="G97" s="185" t="s">
        <v>612</v>
      </c>
      <c r="H97" s="186">
        <v>6</v>
      </c>
      <c r="I97" s="187"/>
      <c r="J97" s="188">
        <f>ROUND(I97*H97,2)</f>
        <v>0</v>
      </c>
      <c r="K97" s="184" t="s">
        <v>524</v>
      </c>
      <c r="L97" s="54"/>
      <c r="M97" s="189" t="s">
        <v>19</v>
      </c>
      <c r="N97" s="190" t="s">
        <v>42</v>
      </c>
      <c r="O97" s="35"/>
      <c r="P97" s="191">
        <f>O97*H97</f>
        <v>0</v>
      </c>
      <c r="Q97" s="191">
        <v>0</v>
      </c>
      <c r="R97" s="191">
        <f>Q97*H97</f>
        <v>0</v>
      </c>
      <c r="S97" s="191">
        <v>0</v>
      </c>
      <c r="T97" s="192">
        <f>S97*H97</f>
        <v>0</v>
      </c>
      <c r="AR97" s="17" t="s">
        <v>471</v>
      </c>
      <c r="AT97" s="17" t="s">
        <v>155</v>
      </c>
      <c r="AU97" s="17" t="s">
        <v>80</v>
      </c>
      <c r="AY97" s="17" t="s">
        <v>153</v>
      </c>
      <c r="BE97" s="193">
        <f>IF(N97="základní",J97,0)</f>
        <v>0</v>
      </c>
      <c r="BF97" s="193">
        <f>IF(N97="snížená",J97,0)</f>
        <v>0</v>
      </c>
      <c r="BG97" s="193">
        <f>IF(N97="zákl. přenesená",J97,0)</f>
        <v>0</v>
      </c>
      <c r="BH97" s="193">
        <f>IF(N97="sníž. přenesená",J97,0)</f>
        <v>0</v>
      </c>
      <c r="BI97" s="193">
        <f>IF(N97="nulová",J97,0)</f>
        <v>0</v>
      </c>
      <c r="BJ97" s="17" t="s">
        <v>78</v>
      </c>
      <c r="BK97" s="193">
        <f>ROUND(I97*H97,2)</f>
        <v>0</v>
      </c>
      <c r="BL97" s="17" t="s">
        <v>471</v>
      </c>
      <c r="BM97" s="17" t="s">
        <v>180</v>
      </c>
    </row>
    <row r="98" spans="2:63" s="10" customFormat="1" ht="29.85" customHeight="1">
      <c r="B98" s="165"/>
      <c r="C98" s="166"/>
      <c r="D98" s="179" t="s">
        <v>70</v>
      </c>
      <c r="E98" s="180" t="s">
        <v>1672</v>
      </c>
      <c r="F98" s="180" t="s">
        <v>1673</v>
      </c>
      <c r="G98" s="166"/>
      <c r="H98" s="166"/>
      <c r="I98" s="169"/>
      <c r="J98" s="181">
        <f>BK98</f>
        <v>0</v>
      </c>
      <c r="K98" s="166"/>
      <c r="L98" s="171"/>
      <c r="M98" s="172"/>
      <c r="N98" s="173"/>
      <c r="O98" s="173"/>
      <c r="P98" s="174">
        <f>SUM(P99:P117)</f>
        <v>0</v>
      </c>
      <c r="Q98" s="173"/>
      <c r="R98" s="174">
        <f>SUM(R99:R117)</f>
        <v>0</v>
      </c>
      <c r="S98" s="173"/>
      <c r="T98" s="175">
        <f>SUM(T99:T117)</f>
        <v>0</v>
      </c>
      <c r="AR98" s="176" t="s">
        <v>78</v>
      </c>
      <c r="AT98" s="177" t="s">
        <v>70</v>
      </c>
      <c r="AU98" s="177" t="s">
        <v>78</v>
      </c>
      <c r="AY98" s="176" t="s">
        <v>153</v>
      </c>
      <c r="BK98" s="178">
        <f>SUM(BK99:BK117)</f>
        <v>0</v>
      </c>
    </row>
    <row r="99" spans="2:65" s="1" customFormat="1" ht="22.5" customHeight="1">
      <c r="B99" s="34"/>
      <c r="C99" s="182" t="s">
        <v>160</v>
      </c>
      <c r="D99" s="182" t="s">
        <v>155</v>
      </c>
      <c r="E99" s="183" t="s">
        <v>1674</v>
      </c>
      <c r="F99" s="184" t="s">
        <v>1675</v>
      </c>
      <c r="G99" s="185" t="s">
        <v>246</v>
      </c>
      <c r="H99" s="186">
        <v>15</v>
      </c>
      <c r="I99" s="187"/>
      <c r="J99" s="188">
        <f aca="true" t="shared" si="0" ref="J99:J117">ROUND(I99*H99,2)</f>
        <v>0</v>
      </c>
      <c r="K99" s="184" t="s">
        <v>159</v>
      </c>
      <c r="L99" s="54"/>
      <c r="M99" s="189" t="s">
        <v>19</v>
      </c>
      <c r="N99" s="190" t="s">
        <v>42</v>
      </c>
      <c r="O99" s="35"/>
      <c r="P99" s="191">
        <f aca="true" t="shared" si="1" ref="P99:P117">O99*H99</f>
        <v>0</v>
      </c>
      <c r="Q99" s="191">
        <v>0</v>
      </c>
      <c r="R99" s="191">
        <f aca="true" t="shared" si="2" ref="R99:R117">Q99*H99</f>
        <v>0</v>
      </c>
      <c r="S99" s="191">
        <v>0</v>
      </c>
      <c r="T99" s="192">
        <f aca="true" t="shared" si="3" ref="T99:T117">S99*H99</f>
        <v>0</v>
      </c>
      <c r="AR99" s="17" t="s">
        <v>471</v>
      </c>
      <c r="AT99" s="17" t="s">
        <v>155</v>
      </c>
      <c r="AU99" s="17" t="s">
        <v>80</v>
      </c>
      <c r="AY99" s="17" t="s">
        <v>153</v>
      </c>
      <c r="BE99" s="193">
        <f aca="true" t="shared" si="4" ref="BE99:BE117">IF(N99="základní",J99,0)</f>
        <v>0</v>
      </c>
      <c r="BF99" s="193">
        <f aca="true" t="shared" si="5" ref="BF99:BF117">IF(N99="snížená",J99,0)</f>
        <v>0</v>
      </c>
      <c r="BG99" s="193">
        <f aca="true" t="shared" si="6" ref="BG99:BG117">IF(N99="zákl. přenesená",J99,0)</f>
        <v>0</v>
      </c>
      <c r="BH99" s="193">
        <f aca="true" t="shared" si="7" ref="BH99:BH117">IF(N99="sníž. přenesená",J99,0)</f>
        <v>0</v>
      </c>
      <c r="BI99" s="193">
        <f aca="true" t="shared" si="8" ref="BI99:BI117">IF(N99="nulová",J99,0)</f>
        <v>0</v>
      </c>
      <c r="BJ99" s="17" t="s">
        <v>78</v>
      </c>
      <c r="BK99" s="193">
        <f aca="true" t="shared" si="9" ref="BK99:BK117">ROUND(I99*H99,2)</f>
        <v>0</v>
      </c>
      <c r="BL99" s="17" t="s">
        <v>471</v>
      </c>
      <c r="BM99" s="17" t="s">
        <v>183</v>
      </c>
    </row>
    <row r="100" spans="2:65" s="1" customFormat="1" ht="22.5" customHeight="1">
      <c r="B100" s="34"/>
      <c r="C100" s="182" t="s">
        <v>175</v>
      </c>
      <c r="D100" s="182" t="s">
        <v>155</v>
      </c>
      <c r="E100" s="183" t="s">
        <v>1676</v>
      </c>
      <c r="F100" s="184" t="s">
        <v>1677</v>
      </c>
      <c r="G100" s="185" t="s">
        <v>246</v>
      </c>
      <c r="H100" s="186">
        <v>25</v>
      </c>
      <c r="I100" s="187"/>
      <c r="J100" s="188">
        <f t="shared" si="0"/>
        <v>0</v>
      </c>
      <c r="K100" s="184" t="s">
        <v>159</v>
      </c>
      <c r="L100" s="54"/>
      <c r="M100" s="189" t="s">
        <v>19</v>
      </c>
      <c r="N100" s="190" t="s">
        <v>42</v>
      </c>
      <c r="O100" s="35"/>
      <c r="P100" s="191">
        <f t="shared" si="1"/>
        <v>0</v>
      </c>
      <c r="Q100" s="191">
        <v>0</v>
      </c>
      <c r="R100" s="191">
        <f t="shared" si="2"/>
        <v>0</v>
      </c>
      <c r="S100" s="191">
        <v>0</v>
      </c>
      <c r="T100" s="192">
        <f t="shared" si="3"/>
        <v>0</v>
      </c>
      <c r="AR100" s="17" t="s">
        <v>471</v>
      </c>
      <c r="AT100" s="17" t="s">
        <v>155</v>
      </c>
      <c r="AU100" s="17" t="s">
        <v>80</v>
      </c>
      <c r="AY100" s="17" t="s">
        <v>153</v>
      </c>
      <c r="BE100" s="193">
        <f t="shared" si="4"/>
        <v>0</v>
      </c>
      <c r="BF100" s="193">
        <f t="shared" si="5"/>
        <v>0</v>
      </c>
      <c r="BG100" s="193">
        <f t="shared" si="6"/>
        <v>0</v>
      </c>
      <c r="BH100" s="193">
        <f t="shared" si="7"/>
        <v>0</v>
      </c>
      <c r="BI100" s="193">
        <f t="shared" si="8"/>
        <v>0</v>
      </c>
      <c r="BJ100" s="17" t="s">
        <v>78</v>
      </c>
      <c r="BK100" s="193">
        <f t="shared" si="9"/>
        <v>0</v>
      </c>
      <c r="BL100" s="17" t="s">
        <v>471</v>
      </c>
      <c r="BM100" s="17" t="s">
        <v>188</v>
      </c>
    </row>
    <row r="101" spans="2:65" s="1" customFormat="1" ht="22.5" customHeight="1">
      <c r="B101" s="34"/>
      <c r="C101" s="182" t="s">
        <v>180</v>
      </c>
      <c r="D101" s="182" t="s">
        <v>155</v>
      </c>
      <c r="E101" s="183" t="s">
        <v>1678</v>
      </c>
      <c r="F101" s="184" t="s">
        <v>1679</v>
      </c>
      <c r="G101" s="185" t="s">
        <v>207</v>
      </c>
      <c r="H101" s="186">
        <v>166</v>
      </c>
      <c r="I101" s="187"/>
      <c r="J101" s="188">
        <f t="shared" si="0"/>
        <v>0</v>
      </c>
      <c r="K101" s="184" t="s">
        <v>159</v>
      </c>
      <c r="L101" s="54"/>
      <c r="M101" s="189" t="s">
        <v>19</v>
      </c>
      <c r="N101" s="190" t="s">
        <v>42</v>
      </c>
      <c r="O101" s="35"/>
      <c r="P101" s="191">
        <f t="shared" si="1"/>
        <v>0</v>
      </c>
      <c r="Q101" s="191">
        <v>0</v>
      </c>
      <c r="R101" s="191">
        <f t="shared" si="2"/>
        <v>0</v>
      </c>
      <c r="S101" s="191">
        <v>0</v>
      </c>
      <c r="T101" s="192">
        <f t="shared" si="3"/>
        <v>0</v>
      </c>
      <c r="AR101" s="17" t="s">
        <v>471</v>
      </c>
      <c r="AT101" s="17" t="s">
        <v>155</v>
      </c>
      <c r="AU101" s="17" t="s">
        <v>80</v>
      </c>
      <c r="AY101" s="17" t="s">
        <v>153</v>
      </c>
      <c r="BE101" s="193">
        <f t="shared" si="4"/>
        <v>0</v>
      </c>
      <c r="BF101" s="193">
        <f t="shared" si="5"/>
        <v>0</v>
      </c>
      <c r="BG101" s="193">
        <f t="shared" si="6"/>
        <v>0</v>
      </c>
      <c r="BH101" s="193">
        <f t="shared" si="7"/>
        <v>0</v>
      </c>
      <c r="BI101" s="193">
        <f t="shared" si="8"/>
        <v>0</v>
      </c>
      <c r="BJ101" s="17" t="s">
        <v>78</v>
      </c>
      <c r="BK101" s="193">
        <f t="shared" si="9"/>
        <v>0</v>
      </c>
      <c r="BL101" s="17" t="s">
        <v>471</v>
      </c>
      <c r="BM101" s="17" t="s">
        <v>196</v>
      </c>
    </row>
    <row r="102" spans="2:65" s="1" customFormat="1" ht="22.5" customHeight="1">
      <c r="B102" s="34"/>
      <c r="C102" s="182" t="s">
        <v>183</v>
      </c>
      <c r="D102" s="182" t="s">
        <v>155</v>
      </c>
      <c r="E102" s="183" t="s">
        <v>1680</v>
      </c>
      <c r="F102" s="184" t="s">
        <v>1681</v>
      </c>
      <c r="G102" s="185" t="s">
        <v>207</v>
      </c>
      <c r="H102" s="186">
        <v>24</v>
      </c>
      <c r="I102" s="187"/>
      <c r="J102" s="188">
        <f t="shared" si="0"/>
        <v>0</v>
      </c>
      <c r="K102" s="184" t="s">
        <v>159</v>
      </c>
      <c r="L102" s="54"/>
      <c r="M102" s="189" t="s">
        <v>19</v>
      </c>
      <c r="N102" s="190" t="s">
        <v>42</v>
      </c>
      <c r="O102" s="35"/>
      <c r="P102" s="191">
        <f t="shared" si="1"/>
        <v>0</v>
      </c>
      <c r="Q102" s="191">
        <v>0</v>
      </c>
      <c r="R102" s="191">
        <f t="shared" si="2"/>
        <v>0</v>
      </c>
      <c r="S102" s="191">
        <v>0</v>
      </c>
      <c r="T102" s="192">
        <f t="shared" si="3"/>
        <v>0</v>
      </c>
      <c r="AR102" s="17" t="s">
        <v>471</v>
      </c>
      <c r="AT102" s="17" t="s">
        <v>155</v>
      </c>
      <c r="AU102" s="17" t="s">
        <v>80</v>
      </c>
      <c r="AY102" s="17" t="s">
        <v>153</v>
      </c>
      <c r="BE102" s="193">
        <f t="shared" si="4"/>
        <v>0</v>
      </c>
      <c r="BF102" s="193">
        <f t="shared" si="5"/>
        <v>0</v>
      </c>
      <c r="BG102" s="193">
        <f t="shared" si="6"/>
        <v>0</v>
      </c>
      <c r="BH102" s="193">
        <f t="shared" si="7"/>
        <v>0</v>
      </c>
      <c r="BI102" s="193">
        <f t="shared" si="8"/>
        <v>0</v>
      </c>
      <c r="BJ102" s="17" t="s">
        <v>78</v>
      </c>
      <c r="BK102" s="193">
        <f t="shared" si="9"/>
        <v>0</v>
      </c>
      <c r="BL102" s="17" t="s">
        <v>471</v>
      </c>
      <c r="BM102" s="17" t="s">
        <v>200</v>
      </c>
    </row>
    <row r="103" spans="2:65" s="1" customFormat="1" ht="22.5" customHeight="1">
      <c r="B103" s="34"/>
      <c r="C103" s="182" t="s">
        <v>188</v>
      </c>
      <c r="D103" s="182" t="s">
        <v>155</v>
      </c>
      <c r="E103" s="183" t="s">
        <v>1682</v>
      </c>
      <c r="F103" s="184" t="s">
        <v>1683</v>
      </c>
      <c r="G103" s="185" t="s">
        <v>207</v>
      </c>
      <c r="H103" s="186">
        <v>185</v>
      </c>
      <c r="I103" s="187"/>
      <c r="J103" s="188">
        <f t="shared" si="0"/>
        <v>0</v>
      </c>
      <c r="K103" s="184" t="s">
        <v>159</v>
      </c>
      <c r="L103" s="54"/>
      <c r="M103" s="189" t="s">
        <v>19</v>
      </c>
      <c r="N103" s="190" t="s">
        <v>42</v>
      </c>
      <c r="O103" s="35"/>
      <c r="P103" s="191">
        <f t="shared" si="1"/>
        <v>0</v>
      </c>
      <c r="Q103" s="191">
        <v>0</v>
      </c>
      <c r="R103" s="191">
        <f t="shared" si="2"/>
        <v>0</v>
      </c>
      <c r="S103" s="191">
        <v>0</v>
      </c>
      <c r="T103" s="192">
        <f t="shared" si="3"/>
        <v>0</v>
      </c>
      <c r="AR103" s="17" t="s">
        <v>471</v>
      </c>
      <c r="AT103" s="17" t="s">
        <v>155</v>
      </c>
      <c r="AU103" s="17" t="s">
        <v>80</v>
      </c>
      <c r="AY103" s="17" t="s">
        <v>153</v>
      </c>
      <c r="BE103" s="193">
        <f t="shared" si="4"/>
        <v>0</v>
      </c>
      <c r="BF103" s="193">
        <f t="shared" si="5"/>
        <v>0</v>
      </c>
      <c r="BG103" s="193">
        <f t="shared" si="6"/>
        <v>0</v>
      </c>
      <c r="BH103" s="193">
        <f t="shared" si="7"/>
        <v>0</v>
      </c>
      <c r="BI103" s="193">
        <f t="shared" si="8"/>
        <v>0</v>
      </c>
      <c r="BJ103" s="17" t="s">
        <v>78</v>
      </c>
      <c r="BK103" s="193">
        <f t="shared" si="9"/>
        <v>0</v>
      </c>
      <c r="BL103" s="17" t="s">
        <v>471</v>
      </c>
      <c r="BM103" s="17" t="s">
        <v>204</v>
      </c>
    </row>
    <row r="104" spans="2:65" s="1" customFormat="1" ht="22.5" customHeight="1">
      <c r="B104" s="34"/>
      <c r="C104" s="182" t="s">
        <v>196</v>
      </c>
      <c r="D104" s="182" t="s">
        <v>155</v>
      </c>
      <c r="E104" s="183" t="s">
        <v>1684</v>
      </c>
      <c r="F104" s="184" t="s">
        <v>1685</v>
      </c>
      <c r="G104" s="185" t="s">
        <v>1336</v>
      </c>
      <c r="H104" s="186">
        <v>30</v>
      </c>
      <c r="I104" s="187"/>
      <c r="J104" s="188">
        <f t="shared" si="0"/>
        <v>0</v>
      </c>
      <c r="K104" s="184" t="s">
        <v>159</v>
      </c>
      <c r="L104" s="54"/>
      <c r="M104" s="189" t="s">
        <v>19</v>
      </c>
      <c r="N104" s="190" t="s">
        <v>42</v>
      </c>
      <c r="O104" s="35"/>
      <c r="P104" s="191">
        <f t="shared" si="1"/>
        <v>0</v>
      </c>
      <c r="Q104" s="191">
        <v>0</v>
      </c>
      <c r="R104" s="191">
        <f t="shared" si="2"/>
        <v>0</v>
      </c>
      <c r="S104" s="191">
        <v>0</v>
      </c>
      <c r="T104" s="192">
        <f t="shared" si="3"/>
        <v>0</v>
      </c>
      <c r="AR104" s="17" t="s">
        <v>471</v>
      </c>
      <c r="AT104" s="17" t="s">
        <v>155</v>
      </c>
      <c r="AU104" s="17" t="s">
        <v>80</v>
      </c>
      <c r="AY104" s="17" t="s">
        <v>153</v>
      </c>
      <c r="BE104" s="193">
        <f t="shared" si="4"/>
        <v>0</v>
      </c>
      <c r="BF104" s="193">
        <f t="shared" si="5"/>
        <v>0</v>
      </c>
      <c r="BG104" s="193">
        <f t="shared" si="6"/>
        <v>0</v>
      </c>
      <c r="BH104" s="193">
        <f t="shared" si="7"/>
        <v>0</v>
      </c>
      <c r="BI104" s="193">
        <f t="shared" si="8"/>
        <v>0</v>
      </c>
      <c r="BJ104" s="17" t="s">
        <v>78</v>
      </c>
      <c r="BK104" s="193">
        <f t="shared" si="9"/>
        <v>0</v>
      </c>
      <c r="BL104" s="17" t="s">
        <v>471</v>
      </c>
      <c r="BM104" s="17" t="s">
        <v>209</v>
      </c>
    </row>
    <row r="105" spans="2:65" s="1" customFormat="1" ht="22.5" customHeight="1">
      <c r="B105" s="34"/>
      <c r="C105" s="182" t="s">
        <v>200</v>
      </c>
      <c r="D105" s="182" t="s">
        <v>155</v>
      </c>
      <c r="E105" s="183" t="s">
        <v>1686</v>
      </c>
      <c r="F105" s="184" t="s">
        <v>1687</v>
      </c>
      <c r="G105" s="185" t="s">
        <v>207</v>
      </c>
      <c r="H105" s="186">
        <v>154</v>
      </c>
      <c r="I105" s="187"/>
      <c r="J105" s="188">
        <f t="shared" si="0"/>
        <v>0</v>
      </c>
      <c r="K105" s="184" t="s">
        <v>159</v>
      </c>
      <c r="L105" s="54"/>
      <c r="M105" s="189" t="s">
        <v>19</v>
      </c>
      <c r="N105" s="190" t="s">
        <v>42</v>
      </c>
      <c r="O105" s="35"/>
      <c r="P105" s="191">
        <f t="shared" si="1"/>
        <v>0</v>
      </c>
      <c r="Q105" s="191">
        <v>0</v>
      </c>
      <c r="R105" s="191">
        <f t="shared" si="2"/>
        <v>0</v>
      </c>
      <c r="S105" s="191">
        <v>0</v>
      </c>
      <c r="T105" s="192">
        <f t="shared" si="3"/>
        <v>0</v>
      </c>
      <c r="AR105" s="17" t="s">
        <v>471</v>
      </c>
      <c r="AT105" s="17" t="s">
        <v>155</v>
      </c>
      <c r="AU105" s="17" t="s">
        <v>80</v>
      </c>
      <c r="AY105" s="17" t="s">
        <v>153</v>
      </c>
      <c r="BE105" s="193">
        <f t="shared" si="4"/>
        <v>0</v>
      </c>
      <c r="BF105" s="193">
        <f t="shared" si="5"/>
        <v>0</v>
      </c>
      <c r="BG105" s="193">
        <f t="shared" si="6"/>
        <v>0</v>
      </c>
      <c r="BH105" s="193">
        <f t="shared" si="7"/>
        <v>0</v>
      </c>
      <c r="BI105" s="193">
        <f t="shared" si="8"/>
        <v>0</v>
      </c>
      <c r="BJ105" s="17" t="s">
        <v>78</v>
      </c>
      <c r="BK105" s="193">
        <f t="shared" si="9"/>
        <v>0</v>
      </c>
      <c r="BL105" s="17" t="s">
        <v>471</v>
      </c>
      <c r="BM105" s="17" t="s">
        <v>212</v>
      </c>
    </row>
    <row r="106" spans="2:65" s="1" customFormat="1" ht="22.5" customHeight="1">
      <c r="B106" s="34"/>
      <c r="C106" s="182" t="s">
        <v>204</v>
      </c>
      <c r="D106" s="182" t="s">
        <v>155</v>
      </c>
      <c r="E106" s="183" t="s">
        <v>1688</v>
      </c>
      <c r="F106" s="184" t="s">
        <v>1689</v>
      </c>
      <c r="G106" s="185" t="s">
        <v>207</v>
      </c>
      <c r="H106" s="186">
        <v>40</v>
      </c>
      <c r="I106" s="187"/>
      <c r="J106" s="188">
        <f t="shared" si="0"/>
        <v>0</v>
      </c>
      <c r="K106" s="184" t="s">
        <v>159</v>
      </c>
      <c r="L106" s="54"/>
      <c r="M106" s="189" t="s">
        <v>19</v>
      </c>
      <c r="N106" s="190" t="s">
        <v>42</v>
      </c>
      <c r="O106" s="35"/>
      <c r="P106" s="191">
        <f t="shared" si="1"/>
        <v>0</v>
      </c>
      <c r="Q106" s="191">
        <v>0</v>
      </c>
      <c r="R106" s="191">
        <f t="shared" si="2"/>
        <v>0</v>
      </c>
      <c r="S106" s="191">
        <v>0</v>
      </c>
      <c r="T106" s="192">
        <f t="shared" si="3"/>
        <v>0</v>
      </c>
      <c r="AR106" s="17" t="s">
        <v>471</v>
      </c>
      <c r="AT106" s="17" t="s">
        <v>155</v>
      </c>
      <c r="AU106" s="17" t="s">
        <v>80</v>
      </c>
      <c r="AY106" s="17" t="s">
        <v>153</v>
      </c>
      <c r="BE106" s="193">
        <f t="shared" si="4"/>
        <v>0</v>
      </c>
      <c r="BF106" s="193">
        <f t="shared" si="5"/>
        <v>0</v>
      </c>
      <c r="BG106" s="193">
        <f t="shared" si="6"/>
        <v>0</v>
      </c>
      <c r="BH106" s="193">
        <f t="shared" si="7"/>
        <v>0</v>
      </c>
      <c r="BI106" s="193">
        <f t="shared" si="8"/>
        <v>0</v>
      </c>
      <c r="BJ106" s="17" t="s">
        <v>78</v>
      </c>
      <c r="BK106" s="193">
        <f t="shared" si="9"/>
        <v>0</v>
      </c>
      <c r="BL106" s="17" t="s">
        <v>471</v>
      </c>
      <c r="BM106" s="17" t="s">
        <v>216</v>
      </c>
    </row>
    <row r="107" spans="2:65" s="1" customFormat="1" ht="22.5" customHeight="1">
      <c r="B107" s="34"/>
      <c r="C107" s="182" t="s">
        <v>209</v>
      </c>
      <c r="D107" s="182" t="s">
        <v>155</v>
      </c>
      <c r="E107" s="183" t="s">
        <v>1690</v>
      </c>
      <c r="F107" s="184" t="s">
        <v>1691</v>
      </c>
      <c r="G107" s="185" t="s">
        <v>207</v>
      </c>
      <c r="H107" s="186">
        <v>4</v>
      </c>
      <c r="I107" s="187"/>
      <c r="J107" s="188">
        <f t="shared" si="0"/>
        <v>0</v>
      </c>
      <c r="K107" s="184" t="s">
        <v>159</v>
      </c>
      <c r="L107" s="54"/>
      <c r="M107" s="189" t="s">
        <v>19</v>
      </c>
      <c r="N107" s="190" t="s">
        <v>42</v>
      </c>
      <c r="O107" s="35"/>
      <c r="P107" s="191">
        <f t="shared" si="1"/>
        <v>0</v>
      </c>
      <c r="Q107" s="191">
        <v>0</v>
      </c>
      <c r="R107" s="191">
        <f t="shared" si="2"/>
        <v>0</v>
      </c>
      <c r="S107" s="191">
        <v>0</v>
      </c>
      <c r="T107" s="192">
        <f t="shared" si="3"/>
        <v>0</v>
      </c>
      <c r="AR107" s="17" t="s">
        <v>471</v>
      </c>
      <c r="AT107" s="17" t="s">
        <v>155</v>
      </c>
      <c r="AU107" s="17" t="s">
        <v>80</v>
      </c>
      <c r="AY107" s="17" t="s">
        <v>153</v>
      </c>
      <c r="BE107" s="193">
        <f t="shared" si="4"/>
        <v>0</v>
      </c>
      <c r="BF107" s="193">
        <f t="shared" si="5"/>
        <v>0</v>
      </c>
      <c r="BG107" s="193">
        <f t="shared" si="6"/>
        <v>0</v>
      </c>
      <c r="BH107" s="193">
        <f t="shared" si="7"/>
        <v>0</v>
      </c>
      <c r="BI107" s="193">
        <f t="shared" si="8"/>
        <v>0</v>
      </c>
      <c r="BJ107" s="17" t="s">
        <v>78</v>
      </c>
      <c r="BK107" s="193">
        <f t="shared" si="9"/>
        <v>0</v>
      </c>
      <c r="BL107" s="17" t="s">
        <v>471</v>
      </c>
      <c r="BM107" s="17" t="s">
        <v>8</v>
      </c>
    </row>
    <row r="108" spans="2:65" s="1" customFormat="1" ht="22.5" customHeight="1">
      <c r="B108" s="34"/>
      <c r="C108" s="182" t="s">
        <v>212</v>
      </c>
      <c r="D108" s="182" t="s">
        <v>155</v>
      </c>
      <c r="E108" s="183" t="s">
        <v>1692</v>
      </c>
      <c r="F108" s="184" t="s">
        <v>1693</v>
      </c>
      <c r="G108" s="185" t="s">
        <v>207</v>
      </c>
      <c r="H108" s="186">
        <v>8</v>
      </c>
      <c r="I108" s="187"/>
      <c r="J108" s="188">
        <f t="shared" si="0"/>
        <v>0</v>
      </c>
      <c r="K108" s="184" t="s">
        <v>159</v>
      </c>
      <c r="L108" s="54"/>
      <c r="M108" s="189" t="s">
        <v>19</v>
      </c>
      <c r="N108" s="190" t="s">
        <v>42</v>
      </c>
      <c r="O108" s="35"/>
      <c r="P108" s="191">
        <f t="shared" si="1"/>
        <v>0</v>
      </c>
      <c r="Q108" s="191">
        <v>0</v>
      </c>
      <c r="R108" s="191">
        <f t="shared" si="2"/>
        <v>0</v>
      </c>
      <c r="S108" s="191">
        <v>0</v>
      </c>
      <c r="T108" s="192">
        <f t="shared" si="3"/>
        <v>0</v>
      </c>
      <c r="AR108" s="17" t="s">
        <v>471</v>
      </c>
      <c r="AT108" s="17" t="s">
        <v>155</v>
      </c>
      <c r="AU108" s="17" t="s">
        <v>80</v>
      </c>
      <c r="AY108" s="17" t="s">
        <v>153</v>
      </c>
      <c r="BE108" s="193">
        <f t="shared" si="4"/>
        <v>0</v>
      </c>
      <c r="BF108" s="193">
        <f t="shared" si="5"/>
        <v>0</v>
      </c>
      <c r="BG108" s="193">
        <f t="shared" si="6"/>
        <v>0</v>
      </c>
      <c r="BH108" s="193">
        <f t="shared" si="7"/>
        <v>0</v>
      </c>
      <c r="BI108" s="193">
        <f t="shared" si="8"/>
        <v>0</v>
      </c>
      <c r="BJ108" s="17" t="s">
        <v>78</v>
      </c>
      <c r="BK108" s="193">
        <f t="shared" si="9"/>
        <v>0</v>
      </c>
      <c r="BL108" s="17" t="s">
        <v>471</v>
      </c>
      <c r="BM108" s="17" t="s">
        <v>230</v>
      </c>
    </row>
    <row r="109" spans="2:65" s="1" customFormat="1" ht="22.5" customHeight="1">
      <c r="B109" s="34"/>
      <c r="C109" s="182" t="s">
        <v>216</v>
      </c>
      <c r="D109" s="182" t="s">
        <v>155</v>
      </c>
      <c r="E109" s="183" t="s">
        <v>1694</v>
      </c>
      <c r="F109" s="184" t="s">
        <v>1695</v>
      </c>
      <c r="G109" s="185" t="s">
        <v>207</v>
      </c>
      <c r="H109" s="186">
        <v>1</v>
      </c>
      <c r="I109" s="187"/>
      <c r="J109" s="188">
        <f t="shared" si="0"/>
        <v>0</v>
      </c>
      <c r="K109" s="184" t="s">
        <v>159</v>
      </c>
      <c r="L109" s="54"/>
      <c r="M109" s="189" t="s">
        <v>19</v>
      </c>
      <c r="N109" s="190" t="s">
        <v>42</v>
      </c>
      <c r="O109" s="35"/>
      <c r="P109" s="191">
        <f t="shared" si="1"/>
        <v>0</v>
      </c>
      <c r="Q109" s="191">
        <v>0</v>
      </c>
      <c r="R109" s="191">
        <f t="shared" si="2"/>
        <v>0</v>
      </c>
      <c r="S109" s="191">
        <v>0</v>
      </c>
      <c r="T109" s="192">
        <f t="shared" si="3"/>
        <v>0</v>
      </c>
      <c r="AR109" s="17" t="s">
        <v>471</v>
      </c>
      <c r="AT109" s="17" t="s">
        <v>155</v>
      </c>
      <c r="AU109" s="17" t="s">
        <v>80</v>
      </c>
      <c r="AY109" s="17" t="s">
        <v>153</v>
      </c>
      <c r="BE109" s="193">
        <f t="shared" si="4"/>
        <v>0</v>
      </c>
      <c r="BF109" s="193">
        <f t="shared" si="5"/>
        <v>0</v>
      </c>
      <c r="BG109" s="193">
        <f t="shared" si="6"/>
        <v>0</v>
      </c>
      <c r="BH109" s="193">
        <f t="shared" si="7"/>
        <v>0</v>
      </c>
      <c r="BI109" s="193">
        <f t="shared" si="8"/>
        <v>0</v>
      </c>
      <c r="BJ109" s="17" t="s">
        <v>78</v>
      </c>
      <c r="BK109" s="193">
        <f t="shared" si="9"/>
        <v>0</v>
      </c>
      <c r="BL109" s="17" t="s">
        <v>471</v>
      </c>
      <c r="BM109" s="17" t="s">
        <v>243</v>
      </c>
    </row>
    <row r="110" spans="2:65" s="1" customFormat="1" ht="22.5" customHeight="1">
      <c r="B110" s="34"/>
      <c r="C110" s="182" t="s">
        <v>8</v>
      </c>
      <c r="D110" s="182" t="s">
        <v>155</v>
      </c>
      <c r="E110" s="183" t="s">
        <v>1696</v>
      </c>
      <c r="F110" s="184" t="s">
        <v>1697</v>
      </c>
      <c r="G110" s="185" t="s">
        <v>207</v>
      </c>
      <c r="H110" s="186">
        <v>5</v>
      </c>
      <c r="I110" s="187"/>
      <c r="J110" s="188">
        <f t="shared" si="0"/>
        <v>0</v>
      </c>
      <c r="K110" s="184" t="s">
        <v>159</v>
      </c>
      <c r="L110" s="54"/>
      <c r="M110" s="189" t="s">
        <v>19</v>
      </c>
      <c r="N110" s="190" t="s">
        <v>42</v>
      </c>
      <c r="O110" s="35"/>
      <c r="P110" s="191">
        <f t="shared" si="1"/>
        <v>0</v>
      </c>
      <c r="Q110" s="191">
        <v>0</v>
      </c>
      <c r="R110" s="191">
        <f t="shared" si="2"/>
        <v>0</v>
      </c>
      <c r="S110" s="191">
        <v>0</v>
      </c>
      <c r="T110" s="192">
        <f t="shared" si="3"/>
        <v>0</v>
      </c>
      <c r="AR110" s="17" t="s">
        <v>471</v>
      </c>
      <c r="AT110" s="17" t="s">
        <v>155</v>
      </c>
      <c r="AU110" s="17" t="s">
        <v>80</v>
      </c>
      <c r="AY110" s="17" t="s">
        <v>153</v>
      </c>
      <c r="BE110" s="193">
        <f t="shared" si="4"/>
        <v>0</v>
      </c>
      <c r="BF110" s="193">
        <f t="shared" si="5"/>
        <v>0</v>
      </c>
      <c r="BG110" s="193">
        <f t="shared" si="6"/>
        <v>0</v>
      </c>
      <c r="BH110" s="193">
        <f t="shared" si="7"/>
        <v>0</v>
      </c>
      <c r="BI110" s="193">
        <f t="shared" si="8"/>
        <v>0</v>
      </c>
      <c r="BJ110" s="17" t="s">
        <v>78</v>
      </c>
      <c r="BK110" s="193">
        <f t="shared" si="9"/>
        <v>0</v>
      </c>
      <c r="BL110" s="17" t="s">
        <v>471</v>
      </c>
      <c r="BM110" s="17" t="s">
        <v>248</v>
      </c>
    </row>
    <row r="111" spans="2:65" s="1" customFormat="1" ht="22.5" customHeight="1">
      <c r="B111" s="34"/>
      <c r="C111" s="182" t="s">
        <v>230</v>
      </c>
      <c r="D111" s="182" t="s">
        <v>155</v>
      </c>
      <c r="E111" s="183" t="s">
        <v>1698</v>
      </c>
      <c r="F111" s="184" t="s">
        <v>1699</v>
      </c>
      <c r="G111" s="185" t="s">
        <v>207</v>
      </c>
      <c r="H111" s="186">
        <v>1</v>
      </c>
      <c r="I111" s="187"/>
      <c r="J111" s="188">
        <f t="shared" si="0"/>
        <v>0</v>
      </c>
      <c r="K111" s="184" t="s">
        <v>159</v>
      </c>
      <c r="L111" s="54"/>
      <c r="M111" s="189" t="s">
        <v>19</v>
      </c>
      <c r="N111" s="190" t="s">
        <v>42</v>
      </c>
      <c r="O111" s="35"/>
      <c r="P111" s="191">
        <f t="shared" si="1"/>
        <v>0</v>
      </c>
      <c r="Q111" s="191">
        <v>0</v>
      </c>
      <c r="R111" s="191">
        <f t="shared" si="2"/>
        <v>0</v>
      </c>
      <c r="S111" s="191">
        <v>0</v>
      </c>
      <c r="T111" s="192">
        <f t="shared" si="3"/>
        <v>0</v>
      </c>
      <c r="AR111" s="17" t="s">
        <v>471</v>
      </c>
      <c r="AT111" s="17" t="s">
        <v>155</v>
      </c>
      <c r="AU111" s="17" t="s">
        <v>80</v>
      </c>
      <c r="AY111" s="17" t="s">
        <v>153</v>
      </c>
      <c r="BE111" s="193">
        <f t="shared" si="4"/>
        <v>0</v>
      </c>
      <c r="BF111" s="193">
        <f t="shared" si="5"/>
        <v>0</v>
      </c>
      <c r="BG111" s="193">
        <f t="shared" si="6"/>
        <v>0</v>
      </c>
      <c r="BH111" s="193">
        <f t="shared" si="7"/>
        <v>0</v>
      </c>
      <c r="BI111" s="193">
        <f t="shared" si="8"/>
        <v>0</v>
      </c>
      <c r="BJ111" s="17" t="s">
        <v>78</v>
      </c>
      <c r="BK111" s="193">
        <f t="shared" si="9"/>
        <v>0</v>
      </c>
      <c r="BL111" s="17" t="s">
        <v>471</v>
      </c>
      <c r="BM111" s="17" t="s">
        <v>251</v>
      </c>
    </row>
    <row r="112" spans="2:65" s="1" customFormat="1" ht="22.5" customHeight="1">
      <c r="B112" s="34"/>
      <c r="C112" s="182" t="s">
        <v>243</v>
      </c>
      <c r="D112" s="182" t="s">
        <v>155</v>
      </c>
      <c r="E112" s="183" t="s">
        <v>1700</v>
      </c>
      <c r="F112" s="184" t="s">
        <v>1701</v>
      </c>
      <c r="G112" s="185" t="s">
        <v>207</v>
      </c>
      <c r="H112" s="186">
        <v>5</v>
      </c>
      <c r="I112" s="187"/>
      <c r="J112" s="188">
        <f t="shared" si="0"/>
        <v>0</v>
      </c>
      <c r="K112" s="184" t="s">
        <v>159</v>
      </c>
      <c r="L112" s="54"/>
      <c r="M112" s="189" t="s">
        <v>19</v>
      </c>
      <c r="N112" s="190" t="s">
        <v>42</v>
      </c>
      <c r="O112" s="35"/>
      <c r="P112" s="191">
        <f t="shared" si="1"/>
        <v>0</v>
      </c>
      <c r="Q112" s="191">
        <v>0</v>
      </c>
      <c r="R112" s="191">
        <f t="shared" si="2"/>
        <v>0</v>
      </c>
      <c r="S112" s="191">
        <v>0</v>
      </c>
      <c r="T112" s="192">
        <f t="shared" si="3"/>
        <v>0</v>
      </c>
      <c r="AR112" s="17" t="s">
        <v>471</v>
      </c>
      <c r="AT112" s="17" t="s">
        <v>155</v>
      </c>
      <c r="AU112" s="17" t="s">
        <v>80</v>
      </c>
      <c r="AY112" s="17" t="s">
        <v>153</v>
      </c>
      <c r="BE112" s="193">
        <f t="shared" si="4"/>
        <v>0</v>
      </c>
      <c r="BF112" s="193">
        <f t="shared" si="5"/>
        <v>0</v>
      </c>
      <c r="BG112" s="193">
        <f t="shared" si="6"/>
        <v>0</v>
      </c>
      <c r="BH112" s="193">
        <f t="shared" si="7"/>
        <v>0</v>
      </c>
      <c r="BI112" s="193">
        <f t="shared" si="8"/>
        <v>0</v>
      </c>
      <c r="BJ112" s="17" t="s">
        <v>78</v>
      </c>
      <c r="BK112" s="193">
        <f t="shared" si="9"/>
        <v>0</v>
      </c>
      <c r="BL112" s="17" t="s">
        <v>471</v>
      </c>
      <c r="BM112" s="17" t="s">
        <v>254</v>
      </c>
    </row>
    <row r="113" spans="2:65" s="1" customFormat="1" ht="22.5" customHeight="1">
      <c r="B113" s="34"/>
      <c r="C113" s="182" t="s">
        <v>248</v>
      </c>
      <c r="D113" s="182" t="s">
        <v>155</v>
      </c>
      <c r="E113" s="183" t="s">
        <v>1702</v>
      </c>
      <c r="F113" s="184" t="s">
        <v>1703</v>
      </c>
      <c r="G113" s="185" t="s">
        <v>207</v>
      </c>
      <c r="H113" s="186">
        <v>48</v>
      </c>
      <c r="I113" s="187"/>
      <c r="J113" s="188">
        <f t="shared" si="0"/>
        <v>0</v>
      </c>
      <c r="K113" s="184" t="s">
        <v>159</v>
      </c>
      <c r="L113" s="54"/>
      <c r="M113" s="189" t="s">
        <v>19</v>
      </c>
      <c r="N113" s="190" t="s">
        <v>42</v>
      </c>
      <c r="O113" s="35"/>
      <c r="P113" s="191">
        <f t="shared" si="1"/>
        <v>0</v>
      </c>
      <c r="Q113" s="191">
        <v>0</v>
      </c>
      <c r="R113" s="191">
        <f t="shared" si="2"/>
        <v>0</v>
      </c>
      <c r="S113" s="191">
        <v>0</v>
      </c>
      <c r="T113" s="192">
        <f t="shared" si="3"/>
        <v>0</v>
      </c>
      <c r="AR113" s="17" t="s">
        <v>471</v>
      </c>
      <c r="AT113" s="17" t="s">
        <v>155</v>
      </c>
      <c r="AU113" s="17" t="s">
        <v>80</v>
      </c>
      <c r="AY113" s="17" t="s">
        <v>153</v>
      </c>
      <c r="BE113" s="193">
        <f t="shared" si="4"/>
        <v>0</v>
      </c>
      <c r="BF113" s="193">
        <f t="shared" si="5"/>
        <v>0</v>
      </c>
      <c r="BG113" s="193">
        <f t="shared" si="6"/>
        <v>0</v>
      </c>
      <c r="BH113" s="193">
        <f t="shared" si="7"/>
        <v>0</v>
      </c>
      <c r="BI113" s="193">
        <f t="shared" si="8"/>
        <v>0</v>
      </c>
      <c r="BJ113" s="17" t="s">
        <v>78</v>
      </c>
      <c r="BK113" s="193">
        <f t="shared" si="9"/>
        <v>0</v>
      </c>
      <c r="BL113" s="17" t="s">
        <v>471</v>
      </c>
      <c r="BM113" s="17" t="s">
        <v>7</v>
      </c>
    </row>
    <row r="114" spans="2:65" s="1" customFormat="1" ht="22.5" customHeight="1">
      <c r="B114" s="34"/>
      <c r="C114" s="182" t="s">
        <v>251</v>
      </c>
      <c r="D114" s="182" t="s">
        <v>155</v>
      </c>
      <c r="E114" s="183" t="s">
        <v>1704</v>
      </c>
      <c r="F114" s="184" t="s">
        <v>1705</v>
      </c>
      <c r="G114" s="185" t="s">
        <v>207</v>
      </c>
      <c r="H114" s="186">
        <v>250</v>
      </c>
      <c r="I114" s="187"/>
      <c r="J114" s="188">
        <f t="shared" si="0"/>
        <v>0</v>
      </c>
      <c r="K114" s="184" t="s">
        <v>524</v>
      </c>
      <c r="L114" s="54"/>
      <c r="M114" s="189" t="s">
        <v>19</v>
      </c>
      <c r="N114" s="190" t="s">
        <v>42</v>
      </c>
      <c r="O114" s="35"/>
      <c r="P114" s="191">
        <f t="shared" si="1"/>
        <v>0</v>
      </c>
      <c r="Q114" s="191">
        <v>0</v>
      </c>
      <c r="R114" s="191">
        <f t="shared" si="2"/>
        <v>0</v>
      </c>
      <c r="S114" s="191">
        <v>0</v>
      </c>
      <c r="T114" s="192">
        <f t="shared" si="3"/>
        <v>0</v>
      </c>
      <c r="AR114" s="17" t="s">
        <v>471</v>
      </c>
      <c r="AT114" s="17" t="s">
        <v>155</v>
      </c>
      <c r="AU114" s="17" t="s">
        <v>80</v>
      </c>
      <c r="AY114" s="17" t="s">
        <v>153</v>
      </c>
      <c r="BE114" s="193">
        <f t="shared" si="4"/>
        <v>0</v>
      </c>
      <c r="BF114" s="193">
        <f t="shared" si="5"/>
        <v>0</v>
      </c>
      <c r="BG114" s="193">
        <f t="shared" si="6"/>
        <v>0</v>
      </c>
      <c r="BH114" s="193">
        <f t="shared" si="7"/>
        <v>0</v>
      </c>
      <c r="BI114" s="193">
        <f t="shared" si="8"/>
        <v>0</v>
      </c>
      <c r="BJ114" s="17" t="s">
        <v>78</v>
      </c>
      <c r="BK114" s="193">
        <f t="shared" si="9"/>
        <v>0</v>
      </c>
      <c r="BL114" s="17" t="s">
        <v>471</v>
      </c>
      <c r="BM114" s="17" t="s">
        <v>260</v>
      </c>
    </row>
    <row r="115" spans="2:65" s="1" customFormat="1" ht="22.5" customHeight="1">
      <c r="B115" s="34"/>
      <c r="C115" s="182" t="s">
        <v>254</v>
      </c>
      <c r="D115" s="182" t="s">
        <v>155</v>
      </c>
      <c r="E115" s="183" t="s">
        <v>1706</v>
      </c>
      <c r="F115" s="184" t="s">
        <v>1707</v>
      </c>
      <c r="G115" s="185" t="s">
        <v>207</v>
      </c>
      <c r="H115" s="186">
        <v>3</v>
      </c>
      <c r="I115" s="187"/>
      <c r="J115" s="188">
        <f t="shared" si="0"/>
        <v>0</v>
      </c>
      <c r="K115" s="184" t="s">
        <v>524</v>
      </c>
      <c r="L115" s="54"/>
      <c r="M115" s="189" t="s">
        <v>19</v>
      </c>
      <c r="N115" s="190" t="s">
        <v>42</v>
      </c>
      <c r="O115" s="35"/>
      <c r="P115" s="191">
        <f t="shared" si="1"/>
        <v>0</v>
      </c>
      <c r="Q115" s="191">
        <v>0</v>
      </c>
      <c r="R115" s="191">
        <f t="shared" si="2"/>
        <v>0</v>
      </c>
      <c r="S115" s="191">
        <v>0</v>
      </c>
      <c r="T115" s="192">
        <f t="shared" si="3"/>
        <v>0</v>
      </c>
      <c r="AR115" s="17" t="s">
        <v>471</v>
      </c>
      <c r="AT115" s="17" t="s">
        <v>155</v>
      </c>
      <c r="AU115" s="17" t="s">
        <v>80</v>
      </c>
      <c r="AY115" s="17" t="s">
        <v>153</v>
      </c>
      <c r="BE115" s="193">
        <f t="shared" si="4"/>
        <v>0</v>
      </c>
      <c r="BF115" s="193">
        <f t="shared" si="5"/>
        <v>0</v>
      </c>
      <c r="BG115" s="193">
        <f t="shared" si="6"/>
        <v>0</v>
      </c>
      <c r="BH115" s="193">
        <f t="shared" si="7"/>
        <v>0</v>
      </c>
      <c r="BI115" s="193">
        <f t="shared" si="8"/>
        <v>0</v>
      </c>
      <c r="BJ115" s="17" t="s">
        <v>78</v>
      </c>
      <c r="BK115" s="193">
        <f t="shared" si="9"/>
        <v>0</v>
      </c>
      <c r="BL115" s="17" t="s">
        <v>471</v>
      </c>
      <c r="BM115" s="17" t="s">
        <v>264</v>
      </c>
    </row>
    <row r="116" spans="2:65" s="1" customFormat="1" ht="22.5" customHeight="1">
      <c r="B116" s="34"/>
      <c r="C116" s="182" t="s">
        <v>7</v>
      </c>
      <c r="D116" s="182" t="s">
        <v>155</v>
      </c>
      <c r="E116" s="183" t="s">
        <v>1708</v>
      </c>
      <c r="F116" s="184" t="s">
        <v>1709</v>
      </c>
      <c r="G116" s="185" t="s">
        <v>207</v>
      </c>
      <c r="H116" s="186">
        <v>6</v>
      </c>
      <c r="I116" s="187"/>
      <c r="J116" s="188">
        <f t="shared" si="0"/>
        <v>0</v>
      </c>
      <c r="K116" s="184" t="s">
        <v>524</v>
      </c>
      <c r="L116" s="54"/>
      <c r="M116" s="189" t="s">
        <v>19</v>
      </c>
      <c r="N116" s="190" t="s">
        <v>42</v>
      </c>
      <c r="O116" s="35"/>
      <c r="P116" s="191">
        <f t="shared" si="1"/>
        <v>0</v>
      </c>
      <c r="Q116" s="191">
        <v>0</v>
      </c>
      <c r="R116" s="191">
        <f t="shared" si="2"/>
        <v>0</v>
      </c>
      <c r="S116" s="191">
        <v>0</v>
      </c>
      <c r="T116" s="192">
        <f t="shared" si="3"/>
        <v>0</v>
      </c>
      <c r="AR116" s="17" t="s">
        <v>471</v>
      </c>
      <c r="AT116" s="17" t="s">
        <v>155</v>
      </c>
      <c r="AU116" s="17" t="s">
        <v>80</v>
      </c>
      <c r="AY116" s="17" t="s">
        <v>153</v>
      </c>
      <c r="BE116" s="193">
        <f t="shared" si="4"/>
        <v>0</v>
      </c>
      <c r="BF116" s="193">
        <f t="shared" si="5"/>
        <v>0</v>
      </c>
      <c r="BG116" s="193">
        <f t="shared" si="6"/>
        <v>0</v>
      </c>
      <c r="BH116" s="193">
        <f t="shared" si="7"/>
        <v>0</v>
      </c>
      <c r="BI116" s="193">
        <f t="shared" si="8"/>
        <v>0</v>
      </c>
      <c r="BJ116" s="17" t="s">
        <v>78</v>
      </c>
      <c r="BK116" s="193">
        <f t="shared" si="9"/>
        <v>0</v>
      </c>
      <c r="BL116" s="17" t="s">
        <v>471</v>
      </c>
      <c r="BM116" s="17" t="s">
        <v>268</v>
      </c>
    </row>
    <row r="117" spans="2:65" s="1" customFormat="1" ht="22.5" customHeight="1">
      <c r="B117" s="34"/>
      <c r="C117" s="182" t="s">
        <v>260</v>
      </c>
      <c r="D117" s="182" t="s">
        <v>155</v>
      </c>
      <c r="E117" s="183" t="s">
        <v>1710</v>
      </c>
      <c r="F117" s="184" t="s">
        <v>1711</v>
      </c>
      <c r="G117" s="185" t="s">
        <v>207</v>
      </c>
      <c r="H117" s="186">
        <v>12</v>
      </c>
      <c r="I117" s="187"/>
      <c r="J117" s="188">
        <f t="shared" si="0"/>
        <v>0</v>
      </c>
      <c r="K117" s="184" t="s">
        <v>524</v>
      </c>
      <c r="L117" s="54"/>
      <c r="M117" s="189" t="s">
        <v>19</v>
      </c>
      <c r="N117" s="190" t="s">
        <v>42</v>
      </c>
      <c r="O117" s="35"/>
      <c r="P117" s="191">
        <f t="shared" si="1"/>
        <v>0</v>
      </c>
      <c r="Q117" s="191">
        <v>0</v>
      </c>
      <c r="R117" s="191">
        <f t="shared" si="2"/>
        <v>0</v>
      </c>
      <c r="S117" s="191">
        <v>0</v>
      </c>
      <c r="T117" s="192">
        <f t="shared" si="3"/>
        <v>0</v>
      </c>
      <c r="AR117" s="17" t="s">
        <v>471</v>
      </c>
      <c r="AT117" s="17" t="s">
        <v>155</v>
      </c>
      <c r="AU117" s="17" t="s">
        <v>80</v>
      </c>
      <c r="AY117" s="17" t="s">
        <v>153</v>
      </c>
      <c r="BE117" s="193">
        <f t="shared" si="4"/>
        <v>0</v>
      </c>
      <c r="BF117" s="193">
        <f t="shared" si="5"/>
        <v>0</v>
      </c>
      <c r="BG117" s="193">
        <f t="shared" si="6"/>
        <v>0</v>
      </c>
      <c r="BH117" s="193">
        <f t="shared" si="7"/>
        <v>0</v>
      </c>
      <c r="BI117" s="193">
        <f t="shared" si="8"/>
        <v>0</v>
      </c>
      <c r="BJ117" s="17" t="s">
        <v>78</v>
      </c>
      <c r="BK117" s="193">
        <f t="shared" si="9"/>
        <v>0</v>
      </c>
      <c r="BL117" s="17" t="s">
        <v>471</v>
      </c>
      <c r="BM117" s="17" t="s">
        <v>271</v>
      </c>
    </row>
    <row r="118" spans="2:63" s="10" customFormat="1" ht="29.85" customHeight="1">
      <c r="B118" s="165"/>
      <c r="C118" s="166"/>
      <c r="D118" s="179" t="s">
        <v>70</v>
      </c>
      <c r="E118" s="180" t="s">
        <v>1712</v>
      </c>
      <c r="F118" s="180" t="s">
        <v>1713</v>
      </c>
      <c r="G118" s="166"/>
      <c r="H118" s="166"/>
      <c r="I118" s="169"/>
      <c r="J118" s="181">
        <f>BK118</f>
        <v>0</v>
      </c>
      <c r="K118" s="166"/>
      <c r="L118" s="171"/>
      <c r="M118" s="172"/>
      <c r="N118" s="173"/>
      <c r="O118" s="173"/>
      <c r="P118" s="174">
        <f>SUM(P119:P131)</f>
        <v>0</v>
      </c>
      <c r="Q118" s="173"/>
      <c r="R118" s="174">
        <f>SUM(R119:R131)</f>
        <v>0</v>
      </c>
      <c r="S118" s="173"/>
      <c r="T118" s="175">
        <f>SUM(T119:T131)</f>
        <v>0</v>
      </c>
      <c r="AR118" s="176" t="s">
        <v>78</v>
      </c>
      <c r="AT118" s="177" t="s">
        <v>70</v>
      </c>
      <c r="AU118" s="177" t="s">
        <v>78</v>
      </c>
      <c r="AY118" s="176" t="s">
        <v>153</v>
      </c>
      <c r="BK118" s="178">
        <f>SUM(BK119:BK131)</f>
        <v>0</v>
      </c>
    </row>
    <row r="119" spans="2:65" s="1" customFormat="1" ht="22.5" customHeight="1">
      <c r="B119" s="34"/>
      <c r="C119" s="229" t="s">
        <v>264</v>
      </c>
      <c r="D119" s="229" t="s">
        <v>184</v>
      </c>
      <c r="E119" s="230" t="s">
        <v>1714</v>
      </c>
      <c r="F119" s="231" t="s">
        <v>1715</v>
      </c>
      <c r="G119" s="232" t="s">
        <v>1336</v>
      </c>
      <c r="H119" s="233">
        <v>31.5</v>
      </c>
      <c r="I119" s="234"/>
      <c r="J119" s="235">
        <f aca="true" t="shared" si="10" ref="J119:J131">ROUND(I119*H119,2)</f>
        <v>0</v>
      </c>
      <c r="K119" s="231" t="s">
        <v>524</v>
      </c>
      <c r="L119" s="236"/>
      <c r="M119" s="237" t="s">
        <v>19</v>
      </c>
      <c r="N119" s="238" t="s">
        <v>42</v>
      </c>
      <c r="O119" s="35"/>
      <c r="P119" s="191">
        <f aca="true" t="shared" si="11" ref="P119:P131">O119*H119</f>
        <v>0</v>
      </c>
      <c r="Q119" s="191">
        <v>0</v>
      </c>
      <c r="R119" s="191">
        <f aca="true" t="shared" si="12" ref="R119:R131">Q119*H119</f>
        <v>0</v>
      </c>
      <c r="S119" s="191">
        <v>0</v>
      </c>
      <c r="T119" s="192">
        <f aca="true" t="shared" si="13" ref="T119:T131">S119*H119</f>
        <v>0</v>
      </c>
      <c r="AR119" s="17" t="s">
        <v>1294</v>
      </c>
      <c r="AT119" s="17" t="s">
        <v>184</v>
      </c>
      <c r="AU119" s="17" t="s">
        <v>80</v>
      </c>
      <c r="AY119" s="17" t="s">
        <v>153</v>
      </c>
      <c r="BE119" s="193">
        <f aca="true" t="shared" si="14" ref="BE119:BE131">IF(N119="základní",J119,0)</f>
        <v>0</v>
      </c>
      <c r="BF119" s="193">
        <f aca="true" t="shared" si="15" ref="BF119:BF131">IF(N119="snížená",J119,0)</f>
        <v>0</v>
      </c>
      <c r="BG119" s="193">
        <f aca="true" t="shared" si="16" ref="BG119:BG131">IF(N119="zákl. přenesená",J119,0)</f>
        <v>0</v>
      </c>
      <c r="BH119" s="193">
        <f aca="true" t="shared" si="17" ref="BH119:BH131">IF(N119="sníž. přenesená",J119,0)</f>
        <v>0</v>
      </c>
      <c r="BI119" s="193">
        <f aca="true" t="shared" si="18" ref="BI119:BI131">IF(N119="nulová",J119,0)</f>
        <v>0</v>
      </c>
      <c r="BJ119" s="17" t="s">
        <v>78</v>
      </c>
      <c r="BK119" s="193">
        <f aca="true" t="shared" si="19" ref="BK119:BK131">ROUND(I119*H119,2)</f>
        <v>0</v>
      </c>
      <c r="BL119" s="17" t="s">
        <v>471</v>
      </c>
      <c r="BM119" s="17" t="s">
        <v>1716</v>
      </c>
    </row>
    <row r="120" spans="2:65" s="1" customFormat="1" ht="22.5" customHeight="1">
      <c r="B120" s="34"/>
      <c r="C120" s="229" t="s">
        <v>268</v>
      </c>
      <c r="D120" s="229" t="s">
        <v>184</v>
      </c>
      <c r="E120" s="230" t="s">
        <v>1717</v>
      </c>
      <c r="F120" s="231" t="s">
        <v>1718</v>
      </c>
      <c r="G120" s="232" t="s">
        <v>246</v>
      </c>
      <c r="H120" s="233">
        <v>26.25</v>
      </c>
      <c r="I120" s="234"/>
      <c r="J120" s="235">
        <f t="shared" si="10"/>
        <v>0</v>
      </c>
      <c r="K120" s="231" t="s">
        <v>524</v>
      </c>
      <c r="L120" s="236"/>
      <c r="M120" s="237" t="s">
        <v>19</v>
      </c>
      <c r="N120" s="238" t="s">
        <v>42</v>
      </c>
      <c r="O120" s="35"/>
      <c r="P120" s="191">
        <f t="shared" si="11"/>
        <v>0</v>
      </c>
      <c r="Q120" s="191">
        <v>0</v>
      </c>
      <c r="R120" s="191">
        <f t="shared" si="12"/>
        <v>0</v>
      </c>
      <c r="S120" s="191">
        <v>0</v>
      </c>
      <c r="T120" s="192">
        <f t="shared" si="13"/>
        <v>0</v>
      </c>
      <c r="AR120" s="17" t="s">
        <v>1294</v>
      </c>
      <c r="AT120" s="17" t="s">
        <v>184</v>
      </c>
      <c r="AU120" s="17" t="s">
        <v>80</v>
      </c>
      <c r="AY120" s="17" t="s">
        <v>153</v>
      </c>
      <c r="BE120" s="193">
        <f t="shared" si="14"/>
        <v>0</v>
      </c>
      <c r="BF120" s="193">
        <f t="shared" si="15"/>
        <v>0</v>
      </c>
      <c r="BG120" s="193">
        <f t="shared" si="16"/>
        <v>0</v>
      </c>
      <c r="BH120" s="193">
        <f t="shared" si="17"/>
        <v>0</v>
      </c>
      <c r="BI120" s="193">
        <f t="shared" si="18"/>
        <v>0</v>
      </c>
      <c r="BJ120" s="17" t="s">
        <v>78</v>
      </c>
      <c r="BK120" s="193">
        <f t="shared" si="19"/>
        <v>0</v>
      </c>
      <c r="BL120" s="17" t="s">
        <v>471</v>
      </c>
      <c r="BM120" s="17" t="s">
        <v>1719</v>
      </c>
    </row>
    <row r="121" spans="2:65" s="1" customFormat="1" ht="22.5" customHeight="1">
      <c r="B121" s="34"/>
      <c r="C121" s="229" t="s">
        <v>271</v>
      </c>
      <c r="D121" s="229" t="s">
        <v>184</v>
      </c>
      <c r="E121" s="230" t="s">
        <v>1720</v>
      </c>
      <c r="F121" s="231" t="s">
        <v>1721</v>
      </c>
      <c r="G121" s="232" t="s">
        <v>207</v>
      </c>
      <c r="H121" s="233">
        <v>5</v>
      </c>
      <c r="I121" s="234"/>
      <c r="J121" s="235">
        <f t="shared" si="10"/>
        <v>0</v>
      </c>
      <c r="K121" s="231" t="s">
        <v>524</v>
      </c>
      <c r="L121" s="236"/>
      <c r="M121" s="237" t="s">
        <v>19</v>
      </c>
      <c r="N121" s="238" t="s">
        <v>42</v>
      </c>
      <c r="O121" s="35"/>
      <c r="P121" s="191">
        <f t="shared" si="11"/>
        <v>0</v>
      </c>
      <c r="Q121" s="191">
        <v>0</v>
      </c>
      <c r="R121" s="191">
        <f t="shared" si="12"/>
        <v>0</v>
      </c>
      <c r="S121" s="191">
        <v>0</v>
      </c>
      <c r="T121" s="192">
        <f t="shared" si="13"/>
        <v>0</v>
      </c>
      <c r="AR121" s="17" t="s">
        <v>1294</v>
      </c>
      <c r="AT121" s="17" t="s">
        <v>184</v>
      </c>
      <c r="AU121" s="17" t="s">
        <v>80</v>
      </c>
      <c r="AY121" s="17" t="s">
        <v>153</v>
      </c>
      <c r="BE121" s="193">
        <f t="shared" si="14"/>
        <v>0</v>
      </c>
      <c r="BF121" s="193">
        <f t="shared" si="15"/>
        <v>0</v>
      </c>
      <c r="BG121" s="193">
        <f t="shared" si="16"/>
        <v>0</v>
      </c>
      <c r="BH121" s="193">
        <f t="shared" si="17"/>
        <v>0</v>
      </c>
      <c r="BI121" s="193">
        <f t="shared" si="18"/>
        <v>0</v>
      </c>
      <c r="BJ121" s="17" t="s">
        <v>78</v>
      </c>
      <c r="BK121" s="193">
        <f t="shared" si="19"/>
        <v>0</v>
      </c>
      <c r="BL121" s="17" t="s">
        <v>471</v>
      </c>
      <c r="BM121" s="17" t="s">
        <v>1722</v>
      </c>
    </row>
    <row r="122" spans="2:65" s="1" customFormat="1" ht="22.5" customHeight="1">
      <c r="B122" s="34"/>
      <c r="C122" s="229" t="s">
        <v>274</v>
      </c>
      <c r="D122" s="229" t="s">
        <v>184</v>
      </c>
      <c r="E122" s="230" t="s">
        <v>1723</v>
      </c>
      <c r="F122" s="231" t="s">
        <v>1724</v>
      </c>
      <c r="G122" s="232" t="s">
        <v>207</v>
      </c>
      <c r="H122" s="233">
        <v>166</v>
      </c>
      <c r="I122" s="234"/>
      <c r="J122" s="235">
        <f t="shared" si="10"/>
        <v>0</v>
      </c>
      <c r="K122" s="231" t="s">
        <v>524</v>
      </c>
      <c r="L122" s="236"/>
      <c r="M122" s="237" t="s">
        <v>19</v>
      </c>
      <c r="N122" s="238" t="s">
        <v>42</v>
      </c>
      <c r="O122" s="35"/>
      <c r="P122" s="191">
        <f t="shared" si="11"/>
        <v>0</v>
      </c>
      <c r="Q122" s="191">
        <v>0</v>
      </c>
      <c r="R122" s="191">
        <f t="shared" si="12"/>
        <v>0</v>
      </c>
      <c r="S122" s="191">
        <v>0</v>
      </c>
      <c r="T122" s="192">
        <f t="shared" si="13"/>
        <v>0</v>
      </c>
      <c r="AR122" s="17" t="s">
        <v>1294</v>
      </c>
      <c r="AT122" s="17" t="s">
        <v>184</v>
      </c>
      <c r="AU122" s="17" t="s">
        <v>80</v>
      </c>
      <c r="AY122" s="17" t="s">
        <v>153</v>
      </c>
      <c r="BE122" s="193">
        <f t="shared" si="14"/>
        <v>0</v>
      </c>
      <c r="BF122" s="193">
        <f t="shared" si="15"/>
        <v>0</v>
      </c>
      <c r="BG122" s="193">
        <f t="shared" si="16"/>
        <v>0</v>
      </c>
      <c r="BH122" s="193">
        <f t="shared" si="17"/>
        <v>0</v>
      </c>
      <c r="BI122" s="193">
        <f t="shared" si="18"/>
        <v>0</v>
      </c>
      <c r="BJ122" s="17" t="s">
        <v>78</v>
      </c>
      <c r="BK122" s="193">
        <f t="shared" si="19"/>
        <v>0</v>
      </c>
      <c r="BL122" s="17" t="s">
        <v>471</v>
      </c>
      <c r="BM122" s="17" t="s">
        <v>1725</v>
      </c>
    </row>
    <row r="123" spans="2:65" s="1" customFormat="1" ht="22.5" customHeight="1">
      <c r="B123" s="34"/>
      <c r="C123" s="229" t="s">
        <v>277</v>
      </c>
      <c r="D123" s="229" t="s">
        <v>184</v>
      </c>
      <c r="E123" s="230" t="s">
        <v>1726</v>
      </c>
      <c r="F123" s="231" t="s">
        <v>1727</v>
      </c>
      <c r="G123" s="232" t="s">
        <v>207</v>
      </c>
      <c r="H123" s="233">
        <v>185</v>
      </c>
      <c r="I123" s="234"/>
      <c r="J123" s="235">
        <f t="shared" si="10"/>
        <v>0</v>
      </c>
      <c r="K123" s="231" t="s">
        <v>524</v>
      </c>
      <c r="L123" s="236"/>
      <c r="M123" s="237" t="s">
        <v>19</v>
      </c>
      <c r="N123" s="238" t="s">
        <v>42</v>
      </c>
      <c r="O123" s="35"/>
      <c r="P123" s="191">
        <f t="shared" si="11"/>
        <v>0</v>
      </c>
      <c r="Q123" s="191">
        <v>0</v>
      </c>
      <c r="R123" s="191">
        <f t="shared" si="12"/>
        <v>0</v>
      </c>
      <c r="S123" s="191">
        <v>0</v>
      </c>
      <c r="T123" s="192">
        <f t="shared" si="13"/>
        <v>0</v>
      </c>
      <c r="AR123" s="17" t="s">
        <v>1294</v>
      </c>
      <c r="AT123" s="17" t="s">
        <v>184</v>
      </c>
      <c r="AU123" s="17" t="s">
        <v>80</v>
      </c>
      <c r="AY123" s="17" t="s">
        <v>153</v>
      </c>
      <c r="BE123" s="193">
        <f t="shared" si="14"/>
        <v>0</v>
      </c>
      <c r="BF123" s="193">
        <f t="shared" si="15"/>
        <v>0</v>
      </c>
      <c r="BG123" s="193">
        <f t="shared" si="16"/>
        <v>0</v>
      </c>
      <c r="BH123" s="193">
        <f t="shared" si="17"/>
        <v>0</v>
      </c>
      <c r="BI123" s="193">
        <f t="shared" si="18"/>
        <v>0</v>
      </c>
      <c r="BJ123" s="17" t="s">
        <v>78</v>
      </c>
      <c r="BK123" s="193">
        <f t="shared" si="19"/>
        <v>0</v>
      </c>
      <c r="BL123" s="17" t="s">
        <v>471</v>
      </c>
      <c r="BM123" s="17" t="s">
        <v>1728</v>
      </c>
    </row>
    <row r="124" spans="2:65" s="1" customFormat="1" ht="22.5" customHeight="1">
      <c r="B124" s="34"/>
      <c r="C124" s="229" t="s">
        <v>280</v>
      </c>
      <c r="D124" s="229" t="s">
        <v>184</v>
      </c>
      <c r="E124" s="230" t="s">
        <v>1729</v>
      </c>
      <c r="F124" s="231" t="s">
        <v>1730</v>
      </c>
      <c r="G124" s="232" t="s">
        <v>246</v>
      </c>
      <c r="H124" s="233">
        <v>15.75</v>
      </c>
      <c r="I124" s="234"/>
      <c r="J124" s="235">
        <f t="shared" si="10"/>
        <v>0</v>
      </c>
      <c r="K124" s="231" t="s">
        <v>524</v>
      </c>
      <c r="L124" s="236"/>
      <c r="M124" s="237" t="s">
        <v>19</v>
      </c>
      <c r="N124" s="238" t="s">
        <v>42</v>
      </c>
      <c r="O124" s="35"/>
      <c r="P124" s="191">
        <f t="shared" si="11"/>
        <v>0</v>
      </c>
      <c r="Q124" s="191">
        <v>0</v>
      </c>
      <c r="R124" s="191">
        <f t="shared" si="12"/>
        <v>0</v>
      </c>
      <c r="S124" s="191">
        <v>0</v>
      </c>
      <c r="T124" s="192">
        <f t="shared" si="13"/>
        <v>0</v>
      </c>
      <c r="AR124" s="17" t="s">
        <v>1294</v>
      </c>
      <c r="AT124" s="17" t="s">
        <v>184</v>
      </c>
      <c r="AU124" s="17" t="s">
        <v>80</v>
      </c>
      <c r="AY124" s="17" t="s">
        <v>153</v>
      </c>
      <c r="BE124" s="193">
        <f t="shared" si="14"/>
        <v>0</v>
      </c>
      <c r="BF124" s="193">
        <f t="shared" si="15"/>
        <v>0</v>
      </c>
      <c r="BG124" s="193">
        <f t="shared" si="16"/>
        <v>0</v>
      </c>
      <c r="BH124" s="193">
        <f t="shared" si="17"/>
        <v>0</v>
      </c>
      <c r="BI124" s="193">
        <f t="shared" si="18"/>
        <v>0</v>
      </c>
      <c r="BJ124" s="17" t="s">
        <v>78</v>
      </c>
      <c r="BK124" s="193">
        <f t="shared" si="19"/>
        <v>0</v>
      </c>
      <c r="BL124" s="17" t="s">
        <v>471</v>
      </c>
      <c r="BM124" s="17" t="s">
        <v>1731</v>
      </c>
    </row>
    <row r="125" spans="2:65" s="1" customFormat="1" ht="22.5" customHeight="1">
      <c r="B125" s="34"/>
      <c r="C125" s="229" t="s">
        <v>285</v>
      </c>
      <c r="D125" s="229" t="s">
        <v>184</v>
      </c>
      <c r="E125" s="230" t="s">
        <v>1732</v>
      </c>
      <c r="F125" s="231" t="s">
        <v>1733</v>
      </c>
      <c r="G125" s="232" t="s">
        <v>207</v>
      </c>
      <c r="H125" s="233">
        <v>24</v>
      </c>
      <c r="I125" s="234"/>
      <c r="J125" s="235">
        <f t="shared" si="10"/>
        <v>0</v>
      </c>
      <c r="K125" s="231" t="s">
        <v>524</v>
      </c>
      <c r="L125" s="236"/>
      <c r="M125" s="237" t="s">
        <v>19</v>
      </c>
      <c r="N125" s="238" t="s">
        <v>42</v>
      </c>
      <c r="O125" s="35"/>
      <c r="P125" s="191">
        <f t="shared" si="11"/>
        <v>0</v>
      </c>
      <c r="Q125" s="191">
        <v>0</v>
      </c>
      <c r="R125" s="191">
        <f t="shared" si="12"/>
        <v>0</v>
      </c>
      <c r="S125" s="191">
        <v>0</v>
      </c>
      <c r="T125" s="192">
        <f t="shared" si="13"/>
        <v>0</v>
      </c>
      <c r="AR125" s="17" t="s">
        <v>1294</v>
      </c>
      <c r="AT125" s="17" t="s">
        <v>184</v>
      </c>
      <c r="AU125" s="17" t="s">
        <v>80</v>
      </c>
      <c r="AY125" s="17" t="s">
        <v>153</v>
      </c>
      <c r="BE125" s="193">
        <f t="shared" si="14"/>
        <v>0</v>
      </c>
      <c r="BF125" s="193">
        <f t="shared" si="15"/>
        <v>0</v>
      </c>
      <c r="BG125" s="193">
        <f t="shared" si="16"/>
        <v>0</v>
      </c>
      <c r="BH125" s="193">
        <f t="shared" si="17"/>
        <v>0</v>
      </c>
      <c r="BI125" s="193">
        <f t="shared" si="18"/>
        <v>0</v>
      </c>
      <c r="BJ125" s="17" t="s">
        <v>78</v>
      </c>
      <c r="BK125" s="193">
        <f t="shared" si="19"/>
        <v>0</v>
      </c>
      <c r="BL125" s="17" t="s">
        <v>471</v>
      </c>
      <c r="BM125" s="17" t="s">
        <v>1734</v>
      </c>
    </row>
    <row r="126" spans="2:65" s="1" customFormat="1" ht="22.5" customHeight="1">
      <c r="B126" s="34"/>
      <c r="C126" s="229" t="s">
        <v>289</v>
      </c>
      <c r="D126" s="229" t="s">
        <v>184</v>
      </c>
      <c r="E126" s="230" t="s">
        <v>1735</v>
      </c>
      <c r="F126" s="231" t="s">
        <v>1736</v>
      </c>
      <c r="G126" s="232" t="s">
        <v>207</v>
      </c>
      <c r="H126" s="233">
        <v>48</v>
      </c>
      <c r="I126" s="234"/>
      <c r="J126" s="235">
        <f t="shared" si="10"/>
        <v>0</v>
      </c>
      <c r="K126" s="231" t="s">
        <v>524</v>
      </c>
      <c r="L126" s="236"/>
      <c r="M126" s="237" t="s">
        <v>19</v>
      </c>
      <c r="N126" s="238" t="s">
        <v>42</v>
      </c>
      <c r="O126" s="35"/>
      <c r="P126" s="191">
        <f t="shared" si="11"/>
        <v>0</v>
      </c>
      <c r="Q126" s="191">
        <v>0</v>
      </c>
      <c r="R126" s="191">
        <f t="shared" si="12"/>
        <v>0</v>
      </c>
      <c r="S126" s="191">
        <v>0</v>
      </c>
      <c r="T126" s="192">
        <f t="shared" si="13"/>
        <v>0</v>
      </c>
      <c r="AR126" s="17" t="s">
        <v>1294</v>
      </c>
      <c r="AT126" s="17" t="s">
        <v>184</v>
      </c>
      <c r="AU126" s="17" t="s">
        <v>80</v>
      </c>
      <c r="AY126" s="17" t="s">
        <v>153</v>
      </c>
      <c r="BE126" s="193">
        <f t="shared" si="14"/>
        <v>0</v>
      </c>
      <c r="BF126" s="193">
        <f t="shared" si="15"/>
        <v>0</v>
      </c>
      <c r="BG126" s="193">
        <f t="shared" si="16"/>
        <v>0</v>
      </c>
      <c r="BH126" s="193">
        <f t="shared" si="17"/>
        <v>0</v>
      </c>
      <c r="BI126" s="193">
        <f t="shared" si="18"/>
        <v>0</v>
      </c>
      <c r="BJ126" s="17" t="s">
        <v>78</v>
      </c>
      <c r="BK126" s="193">
        <f t="shared" si="19"/>
        <v>0</v>
      </c>
      <c r="BL126" s="17" t="s">
        <v>471</v>
      </c>
      <c r="BM126" s="17" t="s">
        <v>1737</v>
      </c>
    </row>
    <row r="127" spans="2:65" s="1" customFormat="1" ht="22.5" customHeight="1">
      <c r="B127" s="34"/>
      <c r="C127" s="229" t="s">
        <v>292</v>
      </c>
      <c r="D127" s="229" t="s">
        <v>184</v>
      </c>
      <c r="E127" s="230" t="s">
        <v>1738</v>
      </c>
      <c r="F127" s="231" t="s">
        <v>1739</v>
      </c>
      <c r="G127" s="232" t="s">
        <v>207</v>
      </c>
      <c r="H127" s="233">
        <v>48</v>
      </c>
      <c r="I127" s="234"/>
      <c r="J127" s="235">
        <f t="shared" si="10"/>
        <v>0</v>
      </c>
      <c r="K127" s="231" t="s">
        <v>524</v>
      </c>
      <c r="L127" s="236"/>
      <c r="M127" s="237" t="s">
        <v>19</v>
      </c>
      <c r="N127" s="238" t="s">
        <v>42</v>
      </c>
      <c r="O127" s="35"/>
      <c r="P127" s="191">
        <f t="shared" si="11"/>
        <v>0</v>
      </c>
      <c r="Q127" s="191">
        <v>0</v>
      </c>
      <c r="R127" s="191">
        <f t="shared" si="12"/>
        <v>0</v>
      </c>
      <c r="S127" s="191">
        <v>0</v>
      </c>
      <c r="T127" s="192">
        <f t="shared" si="13"/>
        <v>0</v>
      </c>
      <c r="AR127" s="17" t="s">
        <v>1294</v>
      </c>
      <c r="AT127" s="17" t="s">
        <v>184</v>
      </c>
      <c r="AU127" s="17" t="s">
        <v>80</v>
      </c>
      <c r="AY127" s="17" t="s">
        <v>153</v>
      </c>
      <c r="BE127" s="193">
        <f t="shared" si="14"/>
        <v>0</v>
      </c>
      <c r="BF127" s="193">
        <f t="shared" si="15"/>
        <v>0</v>
      </c>
      <c r="BG127" s="193">
        <f t="shared" si="16"/>
        <v>0</v>
      </c>
      <c r="BH127" s="193">
        <f t="shared" si="17"/>
        <v>0</v>
      </c>
      <c r="BI127" s="193">
        <f t="shared" si="18"/>
        <v>0</v>
      </c>
      <c r="BJ127" s="17" t="s">
        <v>78</v>
      </c>
      <c r="BK127" s="193">
        <f t="shared" si="19"/>
        <v>0</v>
      </c>
      <c r="BL127" s="17" t="s">
        <v>471</v>
      </c>
      <c r="BM127" s="17" t="s">
        <v>1740</v>
      </c>
    </row>
    <row r="128" spans="2:65" s="1" customFormat="1" ht="22.5" customHeight="1">
      <c r="B128" s="34"/>
      <c r="C128" s="229" t="s">
        <v>295</v>
      </c>
      <c r="D128" s="229" t="s">
        <v>184</v>
      </c>
      <c r="E128" s="230" t="s">
        <v>1741</v>
      </c>
      <c r="F128" s="231" t="s">
        <v>1742</v>
      </c>
      <c r="G128" s="232" t="s">
        <v>207</v>
      </c>
      <c r="H128" s="233">
        <v>250</v>
      </c>
      <c r="I128" s="234"/>
      <c r="J128" s="235">
        <f t="shared" si="10"/>
        <v>0</v>
      </c>
      <c r="K128" s="231" t="s">
        <v>524</v>
      </c>
      <c r="L128" s="236"/>
      <c r="M128" s="237" t="s">
        <v>19</v>
      </c>
      <c r="N128" s="238" t="s">
        <v>42</v>
      </c>
      <c r="O128" s="35"/>
      <c r="P128" s="191">
        <f t="shared" si="11"/>
        <v>0</v>
      </c>
      <c r="Q128" s="191">
        <v>0</v>
      </c>
      <c r="R128" s="191">
        <f t="shared" si="12"/>
        <v>0</v>
      </c>
      <c r="S128" s="191">
        <v>0</v>
      </c>
      <c r="T128" s="192">
        <f t="shared" si="13"/>
        <v>0</v>
      </c>
      <c r="AR128" s="17" t="s">
        <v>1294</v>
      </c>
      <c r="AT128" s="17" t="s">
        <v>184</v>
      </c>
      <c r="AU128" s="17" t="s">
        <v>80</v>
      </c>
      <c r="AY128" s="17" t="s">
        <v>153</v>
      </c>
      <c r="BE128" s="193">
        <f t="shared" si="14"/>
        <v>0</v>
      </c>
      <c r="BF128" s="193">
        <f t="shared" si="15"/>
        <v>0</v>
      </c>
      <c r="BG128" s="193">
        <f t="shared" si="16"/>
        <v>0</v>
      </c>
      <c r="BH128" s="193">
        <f t="shared" si="17"/>
        <v>0</v>
      </c>
      <c r="BI128" s="193">
        <f t="shared" si="18"/>
        <v>0</v>
      </c>
      <c r="BJ128" s="17" t="s">
        <v>78</v>
      </c>
      <c r="BK128" s="193">
        <f t="shared" si="19"/>
        <v>0</v>
      </c>
      <c r="BL128" s="17" t="s">
        <v>471</v>
      </c>
      <c r="BM128" s="17" t="s">
        <v>1743</v>
      </c>
    </row>
    <row r="129" spans="2:65" s="1" customFormat="1" ht="22.5" customHeight="1">
      <c r="B129" s="34"/>
      <c r="C129" s="229" t="s">
        <v>298</v>
      </c>
      <c r="D129" s="229" t="s">
        <v>184</v>
      </c>
      <c r="E129" s="230" t="s">
        <v>1744</v>
      </c>
      <c r="F129" s="231" t="s">
        <v>1745</v>
      </c>
      <c r="G129" s="232" t="s">
        <v>1336</v>
      </c>
      <c r="H129" s="233">
        <v>150</v>
      </c>
      <c r="I129" s="234"/>
      <c r="J129" s="235">
        <f t="shared" si="10"/>
        <v>0</v>
      </c>
      <c r="K129" s="231" t="s">
        <v>524</v>
      </c>
      <c r="L129" s="236"/>
      <c r="M129" s="237" t="s">
        <v>19</v>
      </c>
      <c r="N129" s="238" t="s">
        <v>42</v>
      </c>
      <c r="O129" s="35"/>
      <c r="P129" s="191">
        <f t="shared" si="11"/>
        <v>0</v>
      </c>
      <c r="Q129" s="191">
        <v>0</v>
      </c>
      <c r="R129" s="191">
        <f t="shared" si="12"/>
        <v>0</v>
      </c>
      <c r="S129" s="191">
        <v>0</v>
      </c>
      <c r="T129" s="192">
        <f t="shared" si="13"/>
        <v>0</v>
      </c>
      <c r="AR129" s="17" t="s">
        <v>1294</v>
      </c>
      <c r="AT129" s="17" t="s">
        <v>184</v>
      </c>
      <c r="AU129" s="17" t="s">
        <v>80</v>
      </c>
      <c r="AY129" s="17" t="s">
        <v>153</v>
      </c>
      <c r="BE129" s="193">
        <f t="shared" si="14"/>
        <v>0</v>
      </c>
      <c r="BF129" s="193">
        <f t="shared" si="15"/>
        <v>0</v>
      </c>
      <c r="BG129" s="193">
        <f t="shared" si="16"/>
        <v>0</v>
      </c>
      <c r="BH129" s="193">
        <f t="shared" si="17"/>
        <v>0</v>
      </c>
      <c r="BI129" s="193">
        <f t="shared" si="18"/>
        <v>0</v>
      </c>
      <c r="BJ129" s="17" t="s">
        <v>78</v>
      </c>
      <c r="BK129" s="193">
        <f t="shared" si="19"/>
        <v>0</v>
      </c>
      <c r="BL129" s="17" t="s">
        <v>471</v>
      </c>
      <c r="BM129" s="17" t="s">
        <v>1746</v>
      </c>
    </row>
    <row r="130" spans="2:65" s="1" customFormat="1" ht="22.5" customHeight="1">
      <c r="B130" s="34"/>
      <c r="C130" s="229" t="s">
        <v>302</v>
      </c>
      <c r="D130" s="229" t="s">
        <v>184</v>
      </c>
      <c r="E130" s="230" t="s">
        <v>1747</v>
      </c>
      <c r="F130" s="231" t="s">
        <v>1748</v>
      </c>
      <c r="G130" s="232" t="s">
        <v>207</v>
      </c>
      <c r="H130" s="233">
        <v>6</v>
      </c>
      <c r="I130" s="234"/>
      <c r="J130" s="235">
        <f t="shared" si="10"/>
        <v>0</v>
      </c>
      <c r="K130" s="231" t="s">
        <v>524</v>
      </c>
      <c r="L130" s="236"/>
      <c r="M130" s="237" t="s">
        <v>19</v>
      </c>
      <c r="N130" s="238" t="s">
        <v>42</v>
      </c>
      <c r="O130" s="35"/>
      <c r="P130" s="191">
        <f t="shared" si="11"/>
        <v>0</v>
      </c>
      <c r="Q130" s="191">
        <v>0</v>
      </c>
      <c r="R130" s="191">
        <f t="shared" si="12"/>
        <v>0</v>
      </c>
      <c r="S130" s="191">
        <v>0</v>
      </c>
      <c r="T130" s="192">
        <f t="shared" si="13"/>
        <v>0</v>
      </c>
      <c r="AR130" s="17" t="s">
        <v>1294</v>
      </c>
      <c r="AT130" s="17" t="s">
        <v>184</v>
      </c>
      <c r="AU130" s="17" t="s">
        <v>80</v>
      </c>
      <c r="AY130" s="17" t="s">
        <v>153</v>
      </c>
      <c r="BE130" s="193">
        <f t="shared" si="14"/>
        <v>0</v>
      </c>
      <c r="BF130" s="193">
        <f t="shared" si="15"/>
        <v>0</v>
      </c>
      <c r="BG130" s="193">
        <f t="shared" si="16"/>
        <v>0</v>
      </c>
      <c r="BH130" s="193">
        <f t="shared" si="17"/>
        <v>0</v>
      </c>
      <c r="BI130" s="193">
        <f t="shared" si="18"/>
        <v>0</v>
      </c>
      <c r="BJ130" s="17" t="s">
        <v>78</v>
      </c>
      <c r="BK130" s="193">
        <f t="shared" si="19"/>
        <v>0</v>
      </c>
      <c r="BL130" s="17" t="s">
        <v>471</v>
      </c>
      <c r="BM130" s="17" t="s">
        <v>1749</v>
      </c>
    </row>
    <row r="131" spans="2:65" s="1" customFormat="1" ht="22.5" customHeight="1">
      <c r="B131" s="34"/>
      <c r="C131" s="229" t="s">
        <v>306</v>
      </c>
      <c r="D131" s="229" t="s">
        <v>184</v>
      </c>
      <c r="E131" s="230" t="s">
        <v>1750</v>
      </c>
      <c r="F131" s="231" t="s">
        <v>1751</v>
      </c>
      <c r="G131" s="232" t="s">
        <v>207</v>
      </c>
      <c r="H131" s="233">
        <v>12</v>
      </c>
      <c r="I131" s="234"/>
      <c r="J131" s="235">
        <f t="shared" si="10"/>
        <v>0</v>
      </c>
      <c r="K131" s="231" t="s">
        <v>524</v>
      </c>
      <c r="L131" s="236"/>
      <c r="M131" s="237" t="s">
        <v>19</v>
      </c>
      <c r="N131" s="238" t="s">
        <v>42</v>
      </c>
      <c r="O131" s="35"/>
      <c r="P131" s="191">
        <f t="shared" si="11"/>
        <v>0</v>
      </c>
      <c r="Q131" s="191">
        <v>0</v>
      </c>
      <c r="R131" s="191">
        <f t="shared" si="12"/>
        <v>0</v>
      </c>
      <c r="S131" s="191">
        <v>0</v>
      </c>
      <c r="T131" s="192">
        <f t="shared" si="13"/>
        <v>0</v>
      </c>
      <c r="AR131" s="17" t="s">
        <v>1294</v>
      </c>
      <c r="AT131" s="17" t="s">
        <v>184</v>
      </c>
      <c r="AU131" s="17" t="s">
        <v>80</v>
      </c>
      <c r="AY131" s="17" t="s">
        <v>153</v>
      </c>
      <c r="BE131" s="193">
        <f t="shared" si="14"/>
        <v>0</v>
      </c>
      <c r="BF131" s="193">
        <f t="shared" si="15"/>
        <v>0</v>
      </c>
      <c r="BG131" s="193">
        <f t="shared" si="16"/>
        <v>0</v>
      </c>
      <c r="BH131" s="193">
        <f t="shared" si="17"/>
        <v>0</v>
      </c>
      <c r="BI131" s="193">
        <f t="shared" si="18"/>
        <v>0</v>
      </c>
      <c r="BJ131" s="17" t="s">
        <v>78</v>
      </c>
      <c r="BK131" s="193">
        <f t="shared" si="19"/>
        <v>0</v>
      </c>
      <c r="BL131" s="17" t="s">
        <v>471</v>
      </c>
      <c r="BM131" s="17" t="s">
        <v>1752</v>
      </c>
    </row>
    <row r="132" spans="2:63" s="10" customFormat="1" ht="29.85" customHeight="1">
      <c r="B132" s="165"/>
      <c r="C132" s="166"/>
      <c r="D132" s="179" t="s">
        <v>70</v>
      </c>
      <c r="E132" s="180" t="s">
        <v>1753</v>
      </c>
      <c r="F132" s="180" t="s">
        <v>1754</v>
      </c>
      <c r="G132" s="166"/>
      <c r="H132" s="166"/>
      <c r="I132" s="169"/>
      <c r="J132" s="181">
        <f>BK132</f>
        <v>0</v>
      </c>
      <c r="K132" s="166"/>
      <c r="L132" s="171"/>
      <c r="M132" s="172"/>
      <c r="N132" s="173"/>
      <c r="O132" s="173"/>
      <c r="P132" s="174">
        <f>SUM(P133:P143)</f>
        <v>0</v>
      </c>
      <c r="Q132" s="173"/>
      <c r="R132" s="174">
        <f>SUM(R133:R143)</f>
        <v>0</v>
      </c>
      <c r="S132" s="173"/>
      <c r="T132" s="175">
        <f>SUM(T133:T143)</f>
        <v>0</v>
      </c>
      <c r="AR132" s="176" t="s">
        <v>78</v>
      </c>
      <c r="AT132" s="177" t="s">
        <v>70</v>
      </c>
      <c r="AU132" s="177" t="s">
        <v>78</v>
      </c>
      <c r="AY132" s="176" t="s">
        <v>153</v>
      </c>
      <c r="BK132" s="178">
        <f>SUM(BK133:BK143)</f>
        <v>0</v>
      </c>
    </row>
    <row r="133" spans="2:65" s="1" customFormat="1" ht="22.5" customHeight="1">
      <c r="B133" s="34"/>
      <c r="C133" s="182" t="s">
        <v>309</v>
      </c>
      <c r="D133" s="182" t="s">
        <v>155</v>
      </c>
      <c r="E133" s="183" t="s">
        <v>1755</v>
      </c>
      <c r="F133" s="184" t="s">
        <v>1756</v>
      </c>
      <c r="G133" s="185" t="s">
        <v>246</v>
      </c>
      <c r="H133" s="186">
        <v>265</v>
      </c>
      <c r="I133" s="187"/>
      <c r="J133" s="188">
        <f aca="true" t="shared" si="20" ref="J133:J143">ROUND(I133*H133,2)</f>
        <v>0</v>
      </c>
      <c r="K133" s="184" t="s">
        <v>159</v>
      </c>
      <c r="L133" s="54"/>
      <c r="M133" s="189" t="s">
        <v>19</v>
      </c>
      <c r="N133" s="190" t="s">
        <v>42</v>
      </c>
      <c r="O133" s="35"/>
      <c r="P133" s="191">
        <f aca="true" t="shared" si="21" ref="P133:P143">O133*H133</f>
        <v>0</v>
      </c>
      <c r="Q133" s="191">
        <v>0</v>
      </c>
      <c r="R133" s="191">
        <f aca="true" t="shared" si="22" ref="R133:R143">Q133*H133</f>
        <v>0</v>
      </c>
      <c r="S133" s="191">
        <v>0</v>
      </c>
      <c r="T133" s="192">
        <f aca="true" t="shared" si="23" ref="T133:T143">S133*H133</f>
        <v>0</v>
      </c>
      <c r="AR133" s="17" t="s">
        <v>471</v>
      </c>
      <c r="AT133" s="17" t="s">
        <v>155</v>
      </c>
      <c r="AU133" s="17" t="s">
        <v>80</v>
      </c>
      <c r="AY133" s="17" t="s">
        <v>153</v>
      </c>
      <c r="BE133" s="193">
        <f aca="true" t="shared" si="24" ref="BE133:BE143">IF(N133="základní",J133,0)</f>
        <v>0</v>
      </c>
      <c r="BF133" s="193">
        <f aca="true" t="shared" si="25" ref="BF133:BF143">IF(N133="snížená",J133,0)</f>
        <v>0</v>
      </c>
      <c r="BG133" s="193">
        <f aca="true" t="shared" si="26" ref="BG133:BG143">IF(N133="zákl. přenesená",J133,0)</f>
        <v>0</v>
      </c>
      <c r="BH133" s="193">
        <f aca="true" t="shared" si="27" ref="BH133:BH143">IF(N133="sníž. přenesená",J133,0)</f>
        <v>0</v>
      </c>
      <c r="BI133" s="193">
        <f aca="true" t="shared" si="28" ref="BI133:BI143">IF(N133="nulová",J133,0)</f>
        <v>0</v>
      </c>
      <c r="BJ133" s="17" t="s">
        <v>78</v>
      </c>
      <c r="BK133" s="193">
        <f aca="true" t="shared" si="29" ref="BK133:BK143">ROUND(I133*H133,2)</f>
        <v>0</v>
      </c>
      <c r="BL133" s="17" t="s">
        <v>471</v>
      </c>
      <c r="BM133" s="17" t="s">
        <v>325</v>
      </c>
    </row>
    <row r="134" spans="2:65" s="1" customFormat="1" ht="22.5" customHeight="1">
      <c r="B134" s="34"/>
      <c r="C134" s="182" t="s">
        <v>314</v>
      </c>
      <c r="D134" s="182" t="s">
        <v>155</v>
      </c>
      <c r="E134" s="183" t="s">
        <v>1757</v>
      </c>
      <c r="F134" s="184" t="s">
        <v>1758</v>
      </c>
      <c r="G134" s="185" t="s">
        <v>246</v>
      </c>
      <c r="H134" s="186">
        <v>650</v>
      </c>
      <c r="I134" s="187"/>
      <c r="J134" s="188">
        <f t="shared" si="20"/>
        <v>0</v>
      </c>
      <c r="K134" s="184" t="s">
        <v>159</v>
      </c>
      <c r="L134" s="54"/>
      <c r="M134" s="189" t="s">
        <v>19</v>
      </c>
      <c r="N134" s="190" t="s">
        <v>42</v>
      </c>
      <c r="O134" s="35"/>
      <c r="P134" s="191">
        <f t="shared" si="21"/>
        <v>0</v>
      </c>
      <c r="Q134" s="191">
        <v>0</v>
      </c>
      <c r="R134" s="191">
        <f t="shared" si="22"/>
        <v>0</v>
      </c>
      <c r="S134" s="191">
        <v>0</v>
      </c>
      <c r="T134" s="192">
        <f t="shared" si="23"/>
        <v>0</v>
      </c>
      <c r="AR134" s="17" t="s">
        <v>471</v>
      </c>
      <c r="AT134" s="17" t="s">
        <v>155</v>
      </c>
      <c r="AU134" s="17" t="s">
        <v>80</v>
      </c>
      <c r="AY134" s="17" t="s">
        <v>153</v>
      </c>
      <c r="BE134" s="193">
        <f t="shared" si="24"/>
        <v>0</v>
      </c>
      <c r="BF134" s="193">
        <f t="shared" si="25"/>
        <v>0</v>
      </c>
      <c r="BG134" s="193">
        <f t="shared" si="26"/>
        <v>0</v>
      </c>
      <c r="BH134" s="193">
        <f t="shared" si="27"/>
        <v>0</v>
      </c>
      <c r="BI134" s="193">
        <f t="shared" si="28"/>
        <v>0</v>
      </c>
      <c r="BJ134" s="17" t="s">
        <v>78</v>
      </c>
      <c r="BK134" s="193">
        <f t="shared" si="29"/>
        <v>0</v>
      </c>
      <c r="BL134" s="17" t="s">
        <v>471</v>
      </c>
      <c r="BM134" s="17" t="s">
        <v>331</v>
      </c>
    </row>
    <row r="135" spans="2:65" s="1" customFormat="1" ht="22.5" customHeight="1">
      <c r="B135" s="34"/>
      <c r="C135" s="182" t="s">
        <v>319</v>
      </c>
      <c r="D135" s="182" t="s">
        <v>155</v>
      </c>
      <c r="E135" s="183" t="s">
        <v>1759</v>
      </c>
      <c r="F135" s="184" t="s">
        <v>1760</v>
      </c>
      <c r="G135" s="185" t="s">
        <v>246</v>
      </c>
      <c r="H135" s="186">
        <v>820</v>
      </c>
      <c r="I135" s="187"/>
      <c r="J135" s="188">
        <f t="shared" si="20"/>
        <v>0</v>
      </c>
      <c r="K135" s="184" t="s">
        <v>159</v>
      </c>
      <c r="L135" s="54"/>
      <c r="M135" s="189" t="s">
        <v>19</v>
      </c>
      <c r="N135" s="190" t="s">
        <v>42</v>
      </c>
      <c r="O135" s="35"/>
      <c r="P135" s="191">
        <f t="shared" si="21"/>
        <v>0</v>
      </c>
      <c r="Q135" s="191">
        <v>0</v>
      </c>
      <c r="R135" s="191">
        <f t="shared" si="22"/>
        <v>0</v>
      </c>
      <c r="S135" s="191">
        <v>0</v>
      </c>
      <c r="T135" s="192">
        <f t="shared" si="23"/>
        <v>0</v>
      </c>
      <c r="AR135" s="17" t="s">
        <v>471</v>
      </c>
      <c r="AT135" s="17" t="s">
        <v>155</v>
      </c>
      <c r="AU135" s="17" t="s">
        <v>80</v>
      </c>
      <c r="AY135" s="17" t="s">
        <v>153</v>
      </c>
      <c r="BE135" s="193">
        <f t="shared" si="24"/>
        <v>0</v>
      </c>
      <c r="BF135" s="193">
        <f t="shared" si="25"/>
        <v>0</v>
      </c>
      <c r="BG135" s="193">
        <f t="shared" si="26"/>
        <v>0</v>
      </c>
      <c r="BH135" s="193">
        <f t="shared" si="27"/>
        <v>0</v>
      </c>
      <c r="BI135" s="193">
        <f t="shared" si="28"/>
        <v>0</v>
      </c>
      <c r="BJ135" s="17" t="s">
        <v>78</v>
      </c>
      <c r="BK135" s="193">
        <f t="shared" si="29"/>
        <v>0</v>
      </c>
      <c r="BL135" s="17" t="s">
        <v>471</v>
      </c>
      <c r="BM135" s="17" t="s">
        <v>338</v>
      </c>
    </row>
    <row r="136" spans="2:65" s="1" customFormat="1" ht="22.5" customHeight="1">
      <c r="B136" s="34"/>
      <c r="C136" s="182" t="s">
        <v>322</v>
      </c>
      <c r="D136" s="182" t="s">
        <v>155</v>
      </c>
      <c r="E136" s="183" t="s">
        <v>1761</v>
      </c>
      <c r="F136" s="184" t="s">
        <v>1762</v>
      </c>
      <c r="G136" s="185" t="s">
        <v>246</v>
      </c>
      <c r="H136" s="186">
        <v>65</v>
      </c>
      <c r="I136" s="187"/>
      <c r="J136" s="188">
        <f t="shared" si="20"/>
        <v>0</v>
      </c>
      <c r="K136" s="184" t="s">
        <v>159</v>
      </c>
      <c r="L136" s="54"/>
      <c r="M136" s="189" t="s">
        <v>19</v>
      </c>
      <c r="N136" s="190" t="s">
        <v>42</v>
      </c>
      <c r="O136" s="35"/>
      <c r="P136" s="191">
        <f t="shared" si="21"/>
        <v>0</v>
      </c>
      <c r="Q136" s="191">
        <v>0</v>
      </c>
      <c r="R136" s="191">
        <f t="shared" si="22"/>
        <v>0</v>
      </c>
      <c r="S136" s="191">
        <v>0</v>
      </c>
      <c r="T136" s="192">
        <f t="shared" si="23"/>
        <v>0</v>
      </c>
      <c r="AR136" s="17" t="s">
        <v>471</v>
      </c>
      <c r="AT136" s="17" t="s">
        <v>155</v>
      </c>
      <c r="AU136" s="17" t="s">
        <v>80</v>
      </c>
      <c r="AY136" s="17" t="s">
        <v>153</v>
      </c>
      <c r="BE136" s="193">
        <f t="shared" si="24"/>
        <v>0</v>
      </c>
      <c r="BF136" s="193">
        <f t="shared" si="25"/>
        <v>0</v>
      </c>
      <c r="BG136" s="193">
        <f t="shared" si="26"/>
        <v>0</v>
      </c>
      <c r="BH136" s="193">
        <f t="shared" si="27"/>
        <v>0</v>
      </c>
      <c r="BI136" s="193">
        <f t="shared" si="28"/>
        <v>0</v>
      </c>
      <c r="BJ136" s="17" t="s">
        <v>78</v>
      </c>
      <c r="BK136" s="193">
        <f t="shared" si="29"/>
        <v>0</v>
      </c>
      <c r="BL136" s="17" t="s">
        <v>471</v>
      </c>
      <c r="BM136" s="17" t="s">
        <v>345</v>
      </c>
    </row>
    <row r="137" spans="2:65" s="1" customFormat="1" ht="22.5" customHeight="1">
      <c r="B137" s="34"/>
      <c r="C137" s="182" t="s">
        <v>325</v>
      </c>
      <c r="D137" s="182" t="s">
        <v>155</v>
      </c>
      <c r="E137" s="183" t="s">
        <v>1763</v>
      </c>
      <c r="F137" s="184" t="s">
        <v>1764</v>
      </c>
      <c r="G137" s="185" t="s">
        <v>246</v>
      </c>
      <c r="H137" s="186">
        <v>120</v>
      </c>
      <c r="I137" s="187"/>
      <c r="J137" s="188">
        <f t="shared" si="20"/>
        <v>0</v>
      </c>
      <c r="K137" s="184" t="s">
        <v>159</v>
      </c>
      <c r="L137" s="54"/>
      <c r="M137" s="189" t="s">
        <v>19</v>
      </c>
      <c r="N137" s="190" t="s">
        <v>42</v>
      </c>
      <c r="O137" s="35"/>
      <c r="P137" s="191">
        <f t="shared" si="21"/>
        <v>0</v>
      </c>
      <c r="Q137" s="191">
        <v>0</v>
      </c>
      <c r="R137" s="191">
        <f t="shared" si="22"/>
        <v>0</v>
      </c>
      <c r="S137" s="191">
        <v>0</v>
      </c>
      <c r="T137" s="192">
        <f t="shared" si="23"/>
        <v>0</v>
      </c>
      <c r="AR137" s="17" t="s">
        <v>471</v>
      </c>
      <c r="AT137" s="17" t="s">
        <v>155</v>
      </c>
      <c r="AU137" s="17" t="s">
        <v>80</v>
      </c>
      <c r="AY137" s="17" t="s">
        <v>153</v>
      </c>
      <c r="BE137" s="193">
        <f t="shared" si="24"/>
        <v>0</v>
      </c>
      <c r="BF137" s="193">
        <f t="shared" si="25"/>
        <v>0</v>
      </c>
      <c r="BG137" s="193">
        <f t="shared" si="26"/>
        <v>0</v>
      </c>
      <c r="BH137" s="193">
        <f t="shared" si="27"/>
        <v>0</v>
      </c>
      <c r="BI137" s="193">
        <f t="shared" si="28"/>
        <v>0</v>
      </c>
      <c r="BJ137" s="17" t="s">
        <v>78</v>
      </c>
      <c r="BK137" s="193">
        <f t="shared" si="29"/>
        <v>0</v>
      </c>
      <c r="BL137" s="17" t="s">
        <v>471</v>
      </c>
      <c r="BM137" s="17" t="s">
        <v>348</v>
      </c>
    </row>
    <row r="138" spans="2:65" s="1" customFormat="1" ht="22.5" customHeight="1">
      <c r="B138" s="34"/>
      <c r="C138" s="182" t="s">
        <v>331</v>
      </c>
      <c r="D138" s="182" t="s">
        <v>155</v>
      </c>
      <c r="E138" s="183" t="s">
        <v>1765</v>
      </c>
      <c r="F138" s="184" t="s">
        <v>1766</v>
      </c>
      <c r="G138" s="185" t="s">
        <v>246</v>
      </c>
      <c r="H138" s="186">
        <v>115</v>
      </c>
      <c r="I138" s="187"/>
      <c r="J138" s="188">
        <f t="shared" si="20"/>
        <v>0</v>
      </c>
      <c r="K138" s="184" t="s">
        <v>159</v>
      </c>
      <c r="L138" s="54"/>
      <c r="M138" s="189" t="s">
        <v>19</v>
      </c>
      <c r="N138" s="190" t="s">
        <v>42</v>
      </c>
      <c r="O138" s="35"/>
      <c r="P138" s="191">
        <f t="shared" si="21"/>
        <v>0</v>
      </c>
      <c r="Q138" s="191">
        <v>0</v>
      </c>
      <c r="R138" s="191">
        <f t="shared" si="22"/>
        <v>0</v>
      </c>
      <c r="S138" s="191">
        <v>0</v>
      </c>
      <c r="T138" s="192">
        <f t="shared" si="23"/>
        <v>0</v>
      </c>
      <c r="AR138" s="17" t="s">
        <v>471</v>
      </c>
      <c r="AT138" s="17" t="s">
        <v>155</v>
      </c>
      <c r="AU138" s="17" t="s">
        <v>80</v>
      </c>
      <c r="AY138" s="17" t="s">
        <v>153</v>
      </c>
      <c r="BE138" s="193">
        <f t="shared" si="24"/>
        <v>0</v>
      </c>
      <c r="BF138" s="193">
        <f t="shared" si="25"/>
        <v>0</v>
      </c>
      <c r="BG138" s="193">
        <f t="shared" si="26"/>
        <v>0</v>
      </c>
      <c r="BH138" s="193">
        <f t="shared" si="27"/>
        <v>0</v>
      </c>
      <c r="BI138" s="193">
        <f t="shared" si="28"/>
        <v>0</v>
      </c>
      <c r="BJ138" s="17" t="s">
        <v>78</v>
      </c>
      <c r="BK138" s="193">
        <f t="shared" si="29"/>
        <v>0</v>
      </c>
      <c r="BL138" s="17" t="s">
        <v>471</v>
      </c>
      <c r="BM138" s="17" t="s">
        <v>351</v>
      </c>
    </row>
    <row r="139" spans="2:65" s="1" customFormat="1" ht="22.5" customHeight="1">
      <c r="B139" s="34"/>
      <c r="C139" s="182" t="s">
        <v>338</v>
      </c>
      <c r="D139" s="182" t="s">
        <v>155</v>
      </c>
      <c r="E139" s="183" t="s">
        <v>1767</v>
      </c>
      <c r="F139" s="184" t="s">
        <v>1768</v>
      </c>
      <c r="G139" s="185" t="s">
        <v>246</v>
      </c>
      <c r="H139" s="186">
        <v>85</v>
      </c>
      <c r="I139" s="187"/>
      <c r="J139" s="188">
        <f t="shared" si="20"/>
        <v>0</v>
      </c>
      <c r="K139" s="184" t="s">
        <v>159</v>
      </c>
      <c r="L139" s="54"/>
      <c r="M139" s="189" t="s">
        <v>19</v>
      </c>
      <c r="N139" s="190" t="s">
        <v>42</v>
      </c>
      <c r="O139" s="35"/>
      <c r="P139" s="191">
        <f t="shared" si="21"/>
        <v>0</v>
      </c>
      <c r="Q139" s="191">
        <v>0</v>
      </c>
      <c r="R139" s="191">
        <f t="shared" si="22"/>
        <v>0</v>
      </c>
      <c r="S139" s="191">
        <v>0</v>
      </c>
      <c r="T139" s="192">
        <f t="shared" si="23"/>
        <v>0</v>
      </c>
      <c r="AR139" s="17" t="s">
        <v>471</v>
      </c>
      <c r="AT139" s="17" t="s">
        <v>155</v>
      </c>
      <c r="AU139" s="17" t="s">
        <v>80</v>
      </c>
      <c r="AY139" s="17" t="s">
        <v>153</v>
      </c>
      <c r="BE139" s="193">
        <f t="shared" si="24"/>
        <v>0</v>
      </c>
      <c r="BF139" s="193">
        <f t="shared" si="25"/>
        <v>0</v>
      </c>
      <c r="BG139" s="193">
        <f t="shared" si="26"/>
        <v>0</v>
      </c>
      <c r="BH139" s="193">
        <f t="shared" si="27"/>
        <v>0</v>
      </c>
      <c r="BI139" s="193">
        <f t="shared" si="28"/>
        <v>0</v>
      </c>
      <c r="BJ139" s="17" t="s">
        <v>78</v>
      </c>
      <c r="BK139" s="193">
        <f t="shared" si="29"/>
        <v>0</v>
      </c>
      <c r="BL139" s="17" t="s">
        <v>471</v>
      </c>
      <c r="BM139" s="17" t="s">
        <v>356</v>
      </c>
    </row>
    <row r="140" spans="2:65" s="1" customFormat="1" ht="22.5" customHeight="1">
      <c r="B140" s="34"/>
      <c r="C140" s="182" t="s">
        <v>345</v>
      </c>
      <c r="D140" s="182" t="s">
        <v>155</v>
      </c>
      <c r="E140" s="183" t="s">
        <v>1769</v>
      </c>
      <c r="F140" s="184" t="s">
        <v>1770</v>
      </c>
      <c r="G140" s="185" t="s">
        <v>246</v>
      </c>
      <c r="H140" s="186">
        <v>20</v>
      </c>
      <c r="I140" s="187"/>
      <c r="J140" s="188">
        <f t="shared" si="20"/>
        <v>0</v>
      </c>
      <c r="K140" s="184" t="s">
        <v>159</v>
      </c>
      <c r="L140" s="54"/>
      <c r="M140" s="189" t="s">
        <v>19</v>
      </c>
      <c r="N140" s="190" t="s">
        <v>42</v>
      </c>
      <c r="O140" s="35"/>
      <c r="P140" s="191">
        <f t="shared" si="21"/>
        <v>0</v>
      </c>
      <c r="Q140" s="191">
        <v>0</v>
      </c>
      <c r="R140" s="191">
        <f t="shared" si="22"/>
        <v>0</v>
      </c>
      <c r="S140" s="191">
        <v>0</v>
      </c>
      <c r="T140" s="192">
        <f t="shared" si="23"/>
        <v>0</v>
      </c>
      <c r="AR140" s="17" t="s">
        <v>471</v>
      </c>
      <c r="AT140" s="17" t="s">
        <v>155</v>
      </c>
      <c r="AU140" s="17" t="s">
        <v>80</v>
      </c>
      <c r="AY140" s="17" t="s">
        <v>153</v>
      </c>
      <c r="BE140" s="193">
        <f t="shared" si="24"/>
        <v>0</v>
      </c>
      <c r="BF140" s="193">
        <f t="shared" si="25"/>
        <v>0</v>
      </c>
      <c r="BG140" s="193">
        <f t="shared" si="26"/>
        <v>0</v>
      </c>
      <c r="BH140" s="193">
        <f t="shared" si="27"/>
        <v>0</v>
      </c>
      <c r="BI140" s="193">
        <f t="shared" si="28"/>
        <v>0</v>
      </c>
      <c r="BJ140" s="17" t="s">
        <v>78</v>
      </c>
      <c r="BK140" s="193">
        <f t="shared" si="29"/>
        <v>0</v>
      </c>
      <c r="BL140" s="17" t="s">
        <v>471</v>
      </c>
      <c r="BM140" s="17" t="s">
        <v>359</v>
      </c>
    </row>
    <row r="141" spans="2:65" s="1" customFormat="1" ht="22.5" customHeight="1">
      <c r="B141" s="34"/>
      <c r="C141" s="182" t="s">
        <v>348</v>
      </c>
      <c r="D141" s="182" t="s">
        <v>155</v>
      </c>
      <c r="E141" s="183" t="s">
        <v>1771</v>
      </c>
      <c r="F141" s="184" t="s">
        <v>1772</v>
      </c>
      <c r="G141" s="185" t="s">
        <v>246</v>
      </c>
      <c r="H141" s="186">
        <v>90</v>
      </c>
      <c r="I141" s="187"/>
      <c r="J141" s="188">
        <f t="shared" si="20"/>
        <v>0</v>
      </c>
      <c r="K141" s="184" t="s">
        <v>159</v>
      </c>
      <c r="L141" s="54"/>
      <c r="M141" s="189" t="s">
        <v>19</v>
      </c>
      <c r="N141" s="190" t="s">
        <v>42</v>
      </c>
      <c r="O141" s="35"/>
      <c r="P141" s="191">
        <f t="shared" si="21"/>
        <v>0</v>
      </c>
      <c r="Q141" s="191">
        <v>0</v>
      </c>
      <c r="R141" s="191">
        <f t="shared" si="22"/>
        <v>0</v>
      </c>
      <c r="S141" s="191">
        <v>0</v>
      </c>
      <c r="T141" s="192">
        <f t="shared" si="23"/>
        <v>0</v>
      </c>
      <c r="AR141" s="17" t="s">
        <v>471</v>
      </c>
      <c r="AT141" s="17" t="s">
        <v>155</v>
      </c>
      <c r="AU141" s="17" t="s">
        <v>80</v>
      </c>
      <c r="AY141" s="17" t="s">
        <v>153</v>
      </c>
      <c r="BE141" s="193">
        <f t="shared" si="24"/>
        <v>0</v>
      </c>
      <c r="BF141" s="193">
        <f t="shared" si="25"/>
        <v>0</v>
      </c>
      <c r="BG141" s="193">
        <f t="shared" si="26"/>
        <v>0</v>
      </c>
      <c r="BH141" s="193">
        <f t="shared" si="27"/>
        <v>0</v>
      </c>
      <c r="BI141" s="193">
        <f t="shared" si="28"/>
        <v>0</v>
      </c>
      <c r="BJ141" s="17" t="s">
        <v>78</v>
      </c>
      <c r="BK141" s="193">
        <f t="shared" si="29"/>
        <v>0</v>
      </c>
      <c r="BL141" s="17" t="s">
        <v>471</v>
      </c>
      <c r="BM141" s="17" t="s">
        <v>384</v>
      </c>
    </row>
    <row r="142" spans="2:65" s="1" customFormat="1" ht="22.5" customHeight="1">
      <c r="B142" s="34"/>
      <c r="C142" s="182" t="s">
        <v>351</v>
      </c>
      <c r="D142" s="182" t="s">
        <v>155</v>
      </c>
      <c r="E142" s="183" t="s">
        <v>1773</v>
      </c>
      <c r="F142" s="184" t="s">
        <v>1774</v>
      </c>
      <c r="G142" s="185" t="s">
        <v>246</v>
      </c>
      <c r="H142" s="186">
        <v>50</v>
      </c>
      <c r="I142" s="187"/>
      <c r="J142" s="188">
        <f t="shared" si="20"/>
        <v>0</v>
      </c>
      <c r="K142" s="184" t="s">
        <v>159</v>
      </c>
      <c r="L142" s="54"/>
      <c r="M142" s="189" t="s">
        <v>19</v>
      </c>
      <c r="N142" s="190" t="s">
        <v>42</v>
      </c>
      <c r="O142" s="35"/>
      <c r="P142" s="191">
        <f t="shared" si="21"/>
        <v>0</v>
      </c>
      <c r="Q142" s="191">
        <v>0</v>
      </c>
      <c r="R142" s="191">
        <f t="shared" si="22"/>
        <v>0</v>
      </c>
      <c r="S142" s="191">
        <v>0</v>
      </c>
      <c r="T142" s="192">
        <f t="shared" si="23"/>
        <v>0</v>
      </c>
      <c r="AR142" s="17" t="s">
        <v>471</v>
      </c>
      <c r="AT142" s="17" t="s">
        <v>155</v>
      </c>
      <c r="AU142" s="17" t="s">
        <v>80</v>
      </c>
      <c r="AY142" s="17" t="s">
        <v>153</v>
      </c>
      <c r="BE142" s="193">
        <f t="shared" si="24"/>
        <v>0</v>
      </c>
      <c r="BF142" s="193">
        <f t="shared" si="25"/>
        <v>0</v>
      </c>
      <c r="BG142" s="193">
        <f t="shared" si="26"/>
        <v>0</v>
      </c>
      <c r="BH142" s="193">
        <f t="shared" si="27"/>
        <v>0</v>
      </c>
      <c r="BI142" s="193">
        <f t="shared" si="28"/>
        <v>0</v>
      </c>
      <c r="BJ142" s="17" t="s">
        <v>78</v>
      </c>
      <c r="BK142" s="193">
        <f t="shared" si="29"/>
        <v>0</v>
      </c>
      <c r="BL142" s="17" t="s">
        <v>471</v>
      </c>
      <c r="BM142" s="17" t="s">
        <v>392</v>
      </c>
    </row>
    <row r="143" spans="2:65" s="1" customFormat="1" ht="22.5" customHeight="1">
      <c r="B143" s="34"/>
      <c r="C143" s="182" t="s">
        <v>356</v>
      </c>
      <c r="D143" s="182" t="s">
        <v>155</v>
      </c>
      <c r="E143" s="183" t="s">
        <v>1775</v>
      </c>
      <c r="F143" s="184" t="s">
        <v>1776</v>
      </c>
      <c r="G143" s="185" t="s">
        <v>246</v>
      </c>
      <c r="H143" s="186">
        <v>85</v>
      </c>
      <c r="I143" s="187"/>
      <c r="J143" s="188">
        <f t="shared" si="20"/>
        <v>0</v>
      </c>
      <c r="K143" s="184" t="s">
        <v>159</v>
      </c>
      <c r="L143" s="54"/>
      <c r="M143" s="189" t="s">
        <v>19</v>
      </c>
      <c r="N143" s="190" t="s">
        <v>42</v>
      </c>
      <c r="O143" s="35"/>
      <c r="P143" s="191">
        <f t="shared" si="21"/>
        <v>0</v>
      </c>
      <c r="Q143" s="191">
        <v>0</v>
      </c>
      <c r="R143" s="191">
        <f t="shared" si="22"/>
        <v>0</v>
      </c>
      <c r="S143" s="191">
        <v>0</v>
      </c>
      <c r="T143" s="192">
        <f t="shared" si="23"/>
        <v>0</v>
      </c>
      <c r="AR143" s="17" t="s">
        <v>471</v>
      </c>
      <c r="AT143" s="17" t="s">
        <v>155</v>
      </c>
      <c r="AU143" s="17" t="s">
        <v>80</v>
      </c>
      <c r="AY143" s="17" t="s">
        <v>153</v>
      </c>
      <c r="BE143" s="193">
        <f t="shared" si="24"/>
        <v>0</v>
      </c>
      <c r="BF143" s="193">
        <f t="shared" si="25"/>
        <v>0</v>
      </c>
      <c r="BG143" s="193">
        <f t="shared" si="26"/>
        <v>0</v>
      </c>
      <c r="BH143" s="193">
        <f t="shared" si="27"/>
        <v>0</v>
      </c>
      <c r="BI143" s="193">
        <f t="shared" si="28"/>
        <v>0</v>
      </c>
      <c r="BJ143" s="17" t="s">
        <v>78</v>
      </c>
      <c r="BK143" s="193">
        <f t="shared" si="29"/>
        <v>0</v>
      </c>
      <c r="BL143" s="17" t="s">
        <v>471</v>
      </c>
      <c r="BM143" s="17" t="s">
        <v>412</v>
      </c>
    </row>
    <row r="144" spans="2:63" s="10" customFormat="1" ht="29.85" customHeight="1">
      <c r="B144" s="165"/>
      <c r="C144" s="166"/>
      <c r="D144" s="179" t="s">
        <v>70</v>
      </c>
      <c r="E144" s="180" t="s">
        <v>1777</v>
      </c>
      <c r="F144" s="180" t="s">
        <v>1778</v>
      </c>
      <c r="G144" s="166"/>
      <c r="H144" s="166"/>
      <c r="I144" s="169"/>
      <c r="J144" s="181">
        <f>BK144</f>
        <v>0</v>
      </c>
      <c r="K144" s="166"/>
      <c r="L144" s="171"/>
      <c r="M144" s="172"/>
      <c r="N144" s="173"/>
      <c r="O144" s="173"/>
      <c r="P144" s="174">
        <f>SUM(P145:P155)</f>
        <v>0</v>
      </c>
      <c r="Q144" s="173"/>
      <c r="R144" s="174">
        <f>SUM(R145:R155)</f>
        <v>0</v>
      </c>
      <c r="S144" s="173"/>
      <c r="T144" s="175">
        <f>SUM(T145:T155)</f>
        <v>0</v>
      </c>
      <c r="AR144" s="176" t="s">
        <v>169</v>
      </c>
      <c r="AT144" s="177" t="s">
        <v>70</v>
      </c>
      <c r="AU144" s="177" t="s">
        <v>78</v>
      </c>
      <c r="AY144" s="176" t="s">
        <v>153</v>
      </c>
      <c r="BK144" s="178">
        <f>SUM(BK145:BK155)</f>
        <v>0</v>
      </c>
    </row>
    <row r="145" spans="2:65" s="1" customFormat="1" ht="22.5" customHeight="1">
      <c r="B145" s="34"/>
      <c r="C145" s="229" t="s">
        <v>359</v>
      </c>
      <c r="D145" s="229" t="s">
        <v>184</v>
      </c>
      <c r="E145" s="230" t="s">
        <v>1779</v>
      </c>
      <c r="F145" s="231" t="s">
        <v>1780</v>
      </c>
      <c r="G145" s="232" t="s">
        <v>246</v>
      </c>
      <c r="H145" s="233">
        <v>278.25</v>
      </c>
      <c r="I145" s="234"/>
      <c r="J145" s="235">
        <f aca="true" t="shared" si="30" ref="J145:J155">ROUND(I145*H145,2)</f>
        <v>0</v>
      </c>
      <c r="K145" s="231" t="s">
        <v>524</v>
      </c>
      <c r="L145" s="236"/>
      <c r="M145" s="237" t="s">
        <v>19</v>
      </c>
      <c r="N145" s="238" t="s">
        <v>42</v>
      </c>
      <c r="O145" s="35"/>
      <c r="P145" s="191">
        <f aca="true" t="shared" si="31" ref="P145:P155">O145*H145</f>
        <v>0</v>
      </c>
      <c r="Q145" s="191">
        <v>0</v>
      </c>
      <c r="R145" s="191">
        <f aca="true" t="shared" si="32" ref="R145:R155">Q145*H145</f>
        <v>0</v>
      </c>
      <c r="S145" s="191">
        <v>0</v>
      </c>
      <c r="T145" s="192">
        <f aca="true" t="shared" si="33" ref="T145:T155">S145*H145</f>
        <v>0</v>
      </c>
      <c r="AR145" s="17" t="s">
        <v>1294</v>
      </c>
      <c r="AT145" s="17" t="s">
        <v>184</v>
      </c>
      <c r="AU145" s="17" t="s">
        <v>80</v>
      </c>
      <c r="AY145" s="17" t="s">
        <v>153</v>
      </c>
      <c r="BE145" s="193">
        <f aca="true" t="shared" si="34" ref="BE145:BE155">IF(N145="základní",J145,0)</f>
        <v>0</v>
      </c>
      <c r="BF145" s="193">
        <f aca="true" t="shared" si="35" ref="BF145:BF155">IF(N145="snížená",J145,0)</f>
        <v>0</v>
      </c>
      <c r="BG145" s="193">
        <f aca="true" t="shared" si="36" ref="BG145:BG155">IF(N145="zákl. přenesená",J145,0)</f>
        <v>0</v>
      </c>
      <c r="BH145" s="193">
        <f aca="true" t="shared" si="37" ref="BH145:BH155">IF(N145="sníž. přenesená",J145,0)</f>
        <v>0</v>
      </c>
      <c r="BI145" s="193">
        <f aca="true" t="shared" si="38" ref="BI145:BI155">IF(N145="nulová",J145,0)</f>
        <v>0</v>
      </c>
      <c r="BJ145" s="17" t="s">
        <v>78</v>
      </c>
      <c r="BK145" s="193">
        <f aca="true" t="shared" si="39" ref="BK145:BK155">ROUND(I145*H145,2)</f>
        <v>0</v>
      </c>
      <c r="BL145" s="17" t="s">
        <v>471</v>
      </c>
      <c r="BM145" s="17" t="s">
        <v>1781</v>
      </c>
    </row>
    <row r="146" spans="2:65" s="1" customFormat="1" ht="22.5" customHeight="1">
      <c r="B146" s="34"/>
      <c r="C146" s="229" t="s">
        <v>384</v>
      </c>
      <c r="D146" s="229" t="s">
        <v>184</v>
      </c>
      <c r="E146" s="230" t="s">
        <v>1782</v>
      </c>
      <c r="F146" s="231" t="s">
        <v>1783</v>
      </c>
      <c r="G146" s="232" t="s">
        <v>246</v>
      </c>
      <c r="H146" s="233">
        <v>682.5</v>
      </c>
      <c r="I146" s="234"/>
      <c r="J146" s="235">
        <f t="shared" si="30"/>
        <v>0</v>
      </c>
      <c r="K146" s="231" t="s">
        <v>524</v>
      </c>
      <c r="L146" s="236"/>
      <c r="M146" s="237" t="s">
        <v>19</v>
      </c>
      <c r="N146" s="238" t="s">
        <v>42</v>
      </c>
      <c r="O146" s="35"/>
      <c r="P146" s="191">
        <f t="shared" si="31"/>
        <v>0</v>
      </c>
      <c r="Q146" s="191">
        <v>0</v>
      </c>
      <c r="R146" s="191">
        <f t="shared" si="32"/>
        <v>0</v>
      </c>
      <c r="S146" s="191">
        <v>0</v>
      </c>
      <c r="T146" s="192">
        <f t="shared" si="33"/>
        <v>0</v>
      </c>
      <c r="AR146" s="17" t="s">
        <v>1294</v>
      </c>
      <c r="AT146" s="17" t="s">
        <v>184</v>
      </c>
      <c r="AU146" s="17" t="s">
        <v>80</v>
      </c>
      <c r="AY146" s="17" t="s">
        <v>153</v>
      </c>
      <c r="BE146" s="193">
        <f t="shared" si="34"/>
        <v>0</v>
      </c>
      <c r="BF146" s="193">
        <f t="shared" si="35"/>
        <v>0</v>
      </c>
      <c r="BG146" s="193">
        <f t="shared" si="36"/>
        <v>0</v>
      </c>
      <c r="BH146" s="193">
        <f t="shared" si="37"/>
        <v>0</v>
      </c>
      <c r="BI146" s="193">
        <f t="shared" si="38"/>
        <v>0</v>
      </c>
      <c r="BJ146" s="17" t="s">
        <v>78</v>
      </c>
      <c r="BK146" s="193">
        <f t="shared" si="39"/>
        <v>0</v>
      </c>
      <c r="BL146" s="17" t="s">
        <v>471</v>
      </c>
      <c r="BM146" s="17" t="s">
        <v>1784</v>
      </c>
    </row>
    <row r="147" spans="2:65" s="1" customFormat="1" ht="22.5" customHeight="1">
      <c r="B147" s="34"/>
      <c r="C147" s="229" t="s">
        <v>392</v>
      </c>
      <c r="D147" s="229" t="s">
        <v>184</v>
      </c>
      <c r="E147" s="230" t="s">
        <v>1785</v>
      </c>
      <c r="F147" s="231" t="s">
        <v>1786</v>
      </c>
      <c r="G147" s="232" t="s">
        <v>246</v>
      </c>
      <c r="H147" s="233">
        <v>861</v>
      </c>
      <c r="I147" s="234"/>
      <c r="J147" s="235">
        <f t="shared" si="30"/>
        <v>0</v>
      </c>
      <c r="K147" s="231" t="s">
        <v>524</v>
      </c>
      <c r="L147" s="236"/>
      <c r="M147" s="237" t="s">
        <v>19</v>
      </c>
      <c r="N147" s="238" t="s">
        <v>42</v>
      </c>
      <c r="O147" s="35"/>
      <c r="P147" s="191">
        <f t="shared" si="31"/>
        <v>0</v>
      </c>
      <c r="Q147" s="191">
        <v>0</v>
      </c>
      <c r="R147" s="191">
        <f t="shared" si="32"/>
        <v>0</v>
      </c>
      <c r="S147" s="191">
        <v>0</v>
      </c>
      <c r="T147" s="192">
        <f t="shared" si="33"/>
        <v>0</v>
      </c>
      <c r="AR147" s="17" t="s">
        <v>1294</v>
      </c>
      <c r="AT147" s="17" t="s">
        <v>184</v>
      </c>
      <c r="AU147" s="17" t="s">
        <v>80</v>
      </c>
      <c r="AY147" s="17" t="s">
        <v>153</v>
      </c>
      <c r="BE147" s="193">
        <f t="shared" si="34"/>
        <v>0</v>
      </c>
      <c r="BF147" s="193">
        <f t="shared" si="35"/>
        <v>0</v>
      </c>
      <c r="BG147" s="193">
        <f t="shared" si="36"/>
        <v>0</v>
      </c>
      <c r="BH147" s="193">
        <f t="shared" si="37"/>
        <v>0</v>
      </c>
      <c r="BI147" s="193">
        <f t="shared" si="38"/>
        <v>0</v>
      </c>
      <c r="BJ147" s="17" t="s">
        <v>78</v>
      </c>
      <c r="BK147" s="193">
        <f t="shared" si="39"/>
        <v>0</v>
      </c>
      <c r="BL147" s="17" t="s">
        <v>471</v>
      </c>
      <c r="BM147" s="17" t="s">
        <v>1787</v>
      </c>
    </row>
    <row r="148" spans="2:65" s="1" customFormat="1" ht="22.5" customHeight="1">
      <c r="B148" s="34"/>
      <c r="C148" s="229" t="s">
        <v>412</v>
      </c>
      <c r="D148" s="229" t="s">
        <v>184</v>
      </c>
      <c r="E148" s="230" t="s">
        <v>1788</v>
      </c>
      <c r="F148" s="231" t="s">
        <v>1789</v>
      </c>
      <c r="G148" s="232" t="s">
        <v>246</v>
      </c>
      <c r="H148" s="233">
        <v>68.25</v>
      </c>
      <c r="I148" s="234"/>
      <c r="J148" s="235">
        <f t="shared" si="30"/>
        <v>0</v>
      </c>
      <c r="K148" s="231" t="s">
        <v>524</v>
      </c>
      <c r="L148" s="236"/>
      <c r="M148" s="237" t="s">
        <v>19</v>
      </c>
      <c r="N148" s="238" t="s">
        <v>42</v>
      </c>
      <c r="O148" s="35"/>
      <c r="P148" s="191">
        <f t="shared" si="31"/>
        <v>0</v>
      </c>
      <c r="Q148" s="191">
        <v>0</v>
      </c>
      <c r="R148" s="191">
        <f t="shared" si="32"/>
        <v>0</v>
      </c>
      <c r="S148" s="191">
        <v>0</v>
      </c>
      <c r="T148" s="192">
        <f t="shared" si="33"/>
        <v>0</v>
      </c>
      <c r="AR148" s="17" t="s">
        <v>1294</v>
      </c>
      <c r="AT148" s="17" t="s">
        <v>184</v>
      </c>
      <c r="AU148" s="17" t="s">
        <v>80</v>
      </c>
      <c r="AY148" s="17" t="s">
        <v>153</v>
      </c>
      <c r="BE148" s="193">
        <f t="shared" si="34"/>
        <v>0</v>
      </c>
      <c r="BF148" s="193">
        <f t="shared" si="35"/>
        <v>0</v>
      </c>
      <c r="BG148" s="193">
        <f t="shared" si="36"/>
        <v>0</v>
      </c>
      <c r="BH148" s="193">
        <f t="shared" si="37"/>
        <v>0</v>
      </c>
      <c r="BI148" s="193">
        <f t="shared" si="38"/>
        <v>0</v>
      </c>
      <c r="BJ148" s="17" t="s">
        <v>78</v>
      </c>
      <c r="BK148" s="193">
        <f t="shared" si="39"/>
        <v>0</v>
      </c>
      <c r="BL148" s="17" t="s">
        <v>471</v>
      </c>
      <c r="BM148" s="17" t="s">
        <v>1790</v>
      </c>
    </row>
    <row r="149" spans="2:65" s="1" customFormat="1" ht="22.5" customHeight="1">
      <c r="B149" s="34"/>
      <c r="C149" s="229" t="s">
        <v>416</v>
      </c>
      <c r="D149" s="229" t="s">
        <v>184</v>
      </c>
      <c r="E149" s="230" t="s">
        <v>1791</v>
      </c>
      <c r="F149" s="231" t="s">
        <v>1792</v>
      </c>
      <c r="G149" s="232" t="s">
        <v>246</v>
      </c>
      <c r="H149" s="233">
        <v>126</v>
      </c>
      <c r="I149" s="234"/>
      <c r="J149" s="235">
        <f t="shared" si="30"/>
        <v>0</v>
      </c>
      <c r="K149" s="231" t="s">
        <v>524</v>
      </c>
      <c r="L149" s="236"/>
      <c r="M149" s="237" t="s">
        <v>19</v>
      </c>
      <c r="N149" s="238" t="s">
        <v>42</v>
      </c>
      <c r="O149" s="35"/>
      <c r="P149" s="191">
        <f t="shared" si="31"/>
        <v>0</v>
      </c>
      <c r="Q149" s="191">
        <v>0</v>
      </c>
      <c r="R149" s="191">
        <f t="shared" si="32"/>
        <v>0</v>
      </c>
      <c r="S149" s="191">
        <v>0</v>
      </c>
      <c r="T149" s="192">
        <f t="shared" si="33"/>
        <v>0</v>
      </c>
      <c r="AR149" s="17" t="s">
        <v>1294</v>
      </c>
      <c r="AT149" s="17" t="s">
        <v>184</v>
      </c>
      <c r="AU149" s="17" t="s">
        <v>80</v>
      </c>
      <c r="AY149" s="17" t="s">
        <v>153</v>
      </c>
      <c r="BE149" s="193">
        <f t="shared" si="34"/>
        <v>0</v>
      </c>
      <c r="BF149" s="193">
        <f t="shared" si="35"/>
        <v>0</v>
      </c>
      <c r="BG149" s="193">
        <f t="shared" si="36"/>
        <v>0</v>
      </c>
      <c r="BH149" s="193">
        <f t="shared" si="37"/>
        <v>0</v>
      </c>
      <c r="BI149" s="193">
        <f t="shared" si="38"/>
        <v>0</v>
      </c>
      <c r="BJ149" s="17" t="s">
        <v>78</v>
      </c>
      <c r="BK149" s="193">
        <f t="shared" si="39"/>
        <v>0</v>
      </c>
      <c r="BL149" s="17" t="s">
        <v>471</v>
      </c>
      <c r="BM149" s="17" t="s">
        <v>1793</v>
      </c>
    </row>
    <row r="150" spans="2:65" s="1" customFormat="1" ht="22.5" customHeight="1">
      <c r="B150" s="34"/>
      <c r="C150" s="229" t="s">
        <v>420</v>
      </c>
      <c r="D150" s="229" t="s">
        <v>184</v>
      </c>
      <c r="E150" s="230" t="s">
        <v>1794</v>
      </c>
      <c r="F150" s="231" t="s">
        <v>1795</v>
      </c>
      <c r="G150" s="232" t="s">
        <v>246</v>
      </c>
      <c r="H150" s="233">
        <v>120.75</v>
      </c>
      <c r="I150" s="234"/>
      <c r="J150" s="235">
        <f t="shared" si="30"/>
        <v>0</v>
      </c>
      <c r="K150" s="231" t="s">
        <v>524</v>
      </c>
      <c r="L150" s="236"/>
      <c r="M150" s="237" t="s">
        <v>19</v>
      </c>
      <c r="N150" s="238" t="s">
        <v>42</v>
      </c>
      <c r="O150" s="35"/>
      <c r="P150" s="191">
        <f t="shared" si="31"/>
        <v>0</v>
      </c>
      <c r="Q150" s="191">
        <v>0</v>
      </c>
      <c r="R150" s="191">
        <f t="shared" si="32"/>
        <v>0</v>
      </c>
      <c r="S150" s="191">
        <v>0</v>
      </c>
      <c r="T150" s="192">
        <f t="shared" si="33"/>
        <v>0</v>
      </c>
      <c r="AR150" s="17" t="s">
        <v>1294</v>
      </c>
      <c r="AT150" s="17" t="s">
        <v>184</v>
      </c>
      <c r="AU150" s="17" t="s">
        <v>80</v>
      </c>
      <c r="AY150" s="17" t="s">
        <v>153</v>
      </c>
      <c r="BE150" s="193">
        <f t="shared" si="34"/>
        <v>0</v>
      </c>
      <c r="BF150" s="193">
        <f t="shared" si="35"/>
        <v>0</v>
      </c>
      <c r="BG150" s="193">
        <f t="shared" si="36"/>
        <v>0</v>
      </c>
      <c r="BH150" s="193">
        <f t="shared" si="37"/>
        <v>0</v>
      </c>
      <c r="BI150" s="193">
        <f t="shared" si="38"/>
        <v>0</v>
      </c>
      <c r="BJ150" s="17" t="s">
        <v>78</v>
      </c>
      <c r="BK150" s="193">
        <f t="shared" si="39"/>
        <v>0</v>
      </c>
      <c r="BL150" s="17" t="s">
        <v>471</v>
      </c>
      <c r="BM150" s="17" t="s">
        <v>1796</v>
      </c>
    </row>
    <row r="151" spans="2:65" s="1" customFormat="1" ht="22.5" customHeight="1">
      <c r="B151" s="34"/>
      <c r="C151" s="229" t="s">
        <v>424</v>
      </c>
      <c r="D151" s="229" t="s">
        <v>184</v>
      </c>
      <c r="E151" s="230" t="s">
        <v>1797</v>
      </c>
      <c r="F151" s="231" t="s">
        <v>1798</v>
      </c>
      <c r="G151" s="232" t="s">
        <v>246</v>
      </c>
      <c r="H151" s="233">
        <v>89.25</v>
      </c>
      <c r="I151" s="234"/>
      <c r="J151" s="235">
        <f t="shared" si="30"/>
        <v>0</v>
      </c>
      <c r="K151" s="231" t="s">
        <v>524</v>
      </c>
      <c r="L151" s="236"/>
      <c r="M151" s="237" t="s">
        <v>19</v>
      </c>
      <c r="N151" s="238" t="s">
        <v>42</v>
      </c>
      <c r="O151" s="35"/>
      <c r="P151" s="191">
        <f t="shared" si="31"/>
        <v>0</v>
      </c>
      <c r="Q151" s="191">
        <v>0</v>
      </c>
      <c r="R151" s="191">
        <f t="shared" si="32"/>
        <v>0</v>
      </c>
      <c r="S151" s="191">
        <v>0</v>
      </c>
      <c r="T151" s="192">
        <f t="shared" si="33"/>
        <v>0</v>
      </c>
      <c r="AR151" s="17" t="s">
        <v>1294</v>
      </c>
      <c r="AT151" s="17" t="s">
        <v>184</v>
      </c>
      <c r="AU151" s="17" t="s">
        <v>80</v>
      </c>
      <c r="AY151" s="17" t="s">
        <v>153</v>
      </c>
      <c r="BE151" s="193">
        <f t="shared" si="34"/>
        <v>0</v>
      </c>
      <c r="BF151" s="193">
        <f t="shared" si="35"/>
        <v>0</v>
      </c>
      <c r="BG151" s="193">
        <f t="shared" si="36"/>
        <v>0</v>
      </c>
      <c r="BH151" s="193">
        <f t="shared" si="37"/>
        <v>0</v>
      </c>
      <c r="BI151" s="193">
        <f t="shared" si="38"/>
        <v>0</v>
      </c>
      <c r="BJ151" s="17" t="s">
        <v>78</v>
      </c>
      <c r="BK151" s="193">
        <f t="shared" si="39"/>
        <v>0</v>
      </c>
      <c r="BL151" s="17" t="s">
        <v>471</v>
      </c>
      <c r="BM151" s="17" t="s">
        <v>1799</v>
      </c>
    </row>
    <row r="152" spans="2:65" s="1" customFormat="1" ht="22.5" customHeight="1">
      <c r="B152" s="34"/>
      <c r="C152" s="229" t="s">
        <v>430</v>
      </c>
      <c r="D152" s="229" t="s">
        <v>184</v>
      </c>
      <c r="E152" s="230" t="s">
        <v>1800</v>
      </c>
      <c r="F152" s="231" t="s">
        <v>1801</v>
      </c>
      <c r="G152" s="232" t="s">
        <v>246</v>
      </c>
      <c r="H152" s="233">
        <v>21</v>
      </c>
      <c r="I152" s="234"/>
      <c r="J152" s="235">
        <f t="shared" si="30"/>
        <v>0</v>
      </c>
      <c r="K152" s="231" t="s">
        <v>524</v>
      </c>
      <c r="L152" s="236"/>
      <c r="M152" s="237" t="s">
        <v>19</v>
      </c>
      <c r="N152" s="238" t="s">
        <v>42</v>
      </c>
      <c r="O152" s="35"/>
      <c r="P152" s="191">
        <f t="shared" si="31"/>
        <v>0</v>
      </c>
      <c r="Q152" s="191">
        <v>0</v>
      </c>
      <c r="R152" s="191">
        <f t="shared" si="32"/>
        <v>0</v>
      </c>
      <c r="S152" s="191">
        <v>0</v>
      </c>
      <c r="T152" s="192">
        <f t="shared" si="33"/>
        <v>0</v>
      </c>
      <c r="AR152" s="17" t="s">
        <v>1294</v>
      </c>
      <c r="AT152" s="17" t="s">
        <v>184</v>
      </c>
      <c r="AU152" s="17" t="s">
        <v>80</v>
      </c>
      <c r="AY152" s="17" t="s">
        <v>153</v>
      </c>
      <c r="BE152" s="193">
        <f t="shared" si="34"/>
        <v>0</v>
      </c>
      <c r="BF152" s="193">
        <f t="shared" si="35"/>
        <v>0</v>
      </c>
      <c r="BG152" s="193">
        <f t="shared" si="36"/>
        <v>0</v>
      </c>
      <c r="BH152" s="193">
        <f t="shared" si="37"/>
        <v>0</v>
      </c>
      <c r="BI152" s="193">
        <f t="shared" si="38"/>
        <v>0</v>
      </c>
      <c r="BJ152" s="17" t="s">
        <v>78</v>
      </c>
      <c r="BK152" s="193">
        <f t="shared" si="39"/>
        <v>0</v>
      </c>
      <c r="BL152" s="17" t="s">
        <v>471</v>
      </c>
      <c r="BM152" s="17" t="s">
        <v>1802</v>
      </c>
    </row>
    <row r="153" spans="2:65" s="1" customFormat="1" ht="22.5" customHeight="1">
      <c r="B153" s="34"/>
      <c r="C153" s="229" t="s">
        <v>433</v>
      </c>
      <c r="D153" s="229" t="s">
        <v>184</v>
      </c>
      <c r="E153" s="230" t="s">
        <v>1803</v>
      </c>
      <c r="F153" s="231" t="s">
        <v>1804</v>
      </c>
      <c r="G153" s="232" t="s">
        <v>246</v>
      </c>
      <c r="H153" s="233">
        <v>94.5</v>
      </c>
      <c r="I153" s="234"/>
      <c r="J153" s="235">
        <f t="shared" si="30"/>
        <v>0</v>
      </c>
      <c r="K153" s="231" t="s">
        <v>524</v>
      </c>
      <c r="L153" s="236"/>
      <c r="M153" s="237" t="s">
        <v>19</v>
      </c>
      <c r="N153" s="238" t="s">
        <v>42</v>
      </c>
      <c r="O153" s="35"/>
      <c r="P153" s="191">
        <f t="shared" si="31"/>
        <v>0</v>
      </c>
      <c r="Q153" s="191">
        <v>0</v>
      </c>
      <c r="R153" s="191">
        <f t="shared" si="32"/>
        <v>0</v>
      </c>
      <c r="S153" s="191">
        <v>0</v>
      </c>
      <c r="T153" s="192">
        <f t="shared" si="33"/>
        <v>0</v>
      </c>
      <c r="AR153" s="17" t="s">
        <v>1294</v>
      </c>
      <c r="AT153" s="17" t="s">
        <v>184</v>
      </c>
      <c r="AU153" s="17" t="s">
        <v>80</v>
      </c>
      <c r="AY153" s="17" t="s">
        <v>153</v>
      </c>
      <c r="BE153" s="193">
        <f t="shared" si="34"/>
        <v>0</v>
      </c>
      <c r="BF153" s="193">
        <f t="shared" si="35"/>
        <v>0</v>
      </c>
      <c r="BG153" s="193">
        <f t="shared" si="36"/>
        <v>0</v>
      </c>
      <c r="BH153" s="193">
        <f t="shared" si="37"/>
        <v>0</v>
      </c>
      <c r="BI153" s="193">
        <f t="shared" si="38"/>
        <v>0</v>
      </c>
      <c r="BJ153" s="17" t="s">
        <v>78</v>
      </c>
      <c r="BK153" s="193">
        <f t="shared" si="39"/>
        <v>0</v>
      </c>
      <c r="BL153" s="17" t="s">
        <v>471</v>
      </c>
      <c r="BM153" s="17" t="s">
        <v>1805</v>
      </c>
    </row>
    <row r="154" spans="2:65" s="1" customFormat="1" ht="22.5" customHeight="1">
      <c r="B154" s="34"/>
      <c r="C154" s="229" t="s">
        <v>435</v>
      </c>
      <c r="D154" s="229" t="s">
        <v>184</v>
      </c>
      <c r="E154" s="230" t="s">
        <v>1806</v>
      </c>
      <c r="F154" s="231" t="s">
        <v>1807</v>
      </c>
      <c r="G154" s="232" t="s">
        <v>246</v>
      </c>
      <c r="H154" s="233">
        <v>52.5</v>
      </c>
      <c r="I154" s="234"/>
      <c r="J154" s="235">
        <f t="shared" si="30"/>
        <v>0</v>
      </c>
      <c r="K154" s="231" t="s">
        <v>524</v>
      </c>
      <c r="L154" s="236"/>
      <c r="M154" s="237" t="s">
        <v>19</v>
      </c>
      <c r="N154" s="238" t="s">
        <v>42</v>
      </c>
      <c r="O154" s="35"/>
      <c r="P154" s="191">
        <f t="shared" si="31"/>
        <v>0</v>
      </c>
      <c r="Q154" s="191">
        <v>0</v>
      </c>
      <c r="R154" s="191">
        <f t="shared" si="32"/>
        <v>0</v>
      </c>
      <c r="S154" s="191">
        <v>0</v>
      </c>
      <c r="T154" s="192">
        <f t="shared" si="33"/>
        <v>0</v>
      </c>
      <c r="AR154" s="17" t="s">
        <v>1294</v>
      </c>
      <c r="AT154" s="17" t="s">
        <v>184</v>
      </c>
      <c r="AU154" s="17" t="s">
        <v>80</v>
      </c>
      <c r="AY154" s="17" t="s">
        <v>153</v>
      </c>
      <c r="BE154" s="193">
        <f t="shared" si="34"/>
        <v>0</v>
      </c>
      <c r="BF154" s="193">
        <f t="shared" si="35"/>
        <v>0</v>
      </c>
      <c r="BG154" s="193">
        <f t="shared" si="36"/>
        <v>0</v>
      </c>
      <c r="BH154" s="193">
        <f t="shared" si="37"/>
        <v>0</v>
      </c>
      <c r="BI154" s="193">
        <f t="shared" si="38"/>
        <v>0</v>
      </c>
      <c r="BJ154" s="17" t="s">
        <v>78</v>
      </c>
      <c r="BK154" s="193">
        <f t="shared" si="39"/>
        <v>0</v>
      </c>
      <c r="BL154" s="17" t="s">
        <v>471</v>
      </c>
      <c r="BM154" s="17" t="s">
        <v>1808</v>
      </c>
    </row>
    <row r="155" spans="2:65" s="1" customFormat="1" ht="22.5" customHeight="1">
      <c r="B155" s="34"/>
      <c r="C155" s="229" t="s">
        <v>438</v>
      </c>
      <c r="D155" s="229" t="s">
        <v>184</v>
      </c>
      <c r="E155" s="230" t="s">
        <v>1809</v>
      </c>
      <c r="F155" s="231" t="s">
        <v>1810</v>
      </c>
      <c r="G155" s="232" t="s">
        <v>246</v>
      </c>
      <c r="H155" s="233">
        <v>89.25</v>
      </c>
      <c r="I155" s="234"/>
      <c r="J155" s="235">
        <f t="shared" si="30"/>
        <v>0</v>
      </c>
      <c r="K155" s="231" t="s">
        <v>524</v>
      </c>
      <c r="L155" s="236"/>
      <c r="M155" s="237" t="s">
        <v>19</v>
      </c>
      <c r="N155" s="238" t="s">
        <v>42</v>
      </c>
      <c r="O155" s="35"/>
      <c r="P155" s="191">
        <f t="shared" si="31"/>
        <v>0</v>
      </c>
      <c r="Q155" s="191">
        <v>0</v>
      </c>
      <c r="R155" s="191">
        <f t="shared" si="32"/>
        <v>0</v>
      </c>
      <c r="S155" s="191">
        <v>0</v>
      </c>
      <c r="T155" s="192">
        <f t="shared" si="33"/>
        <v>0</v>
      </c>
      <c r="AR155" s="17" t="s">
        <v>1294</v>
      </c>
      <c r="AT155" s="17" t="s">
        <v>184</v>
      </c>
      <c r="AU155" s="17" t="s">
        <v>80</v>
      </c>
      <c r="AY155" s="17" t="s">
        <v>153</v>
      </c>
      <c r="BE155" s="193">
        <f t="shared" si="34"/>
        <v>0</v>
      </c>
      <c r="BF155" s="193">
        <f t="shared" si="35"/>
        <v>0</v>
      </c>
      <c r="BG155" s="193">
        <f t="shared" si="36"/>
        <v>0</v>
      </c>
      <c r="BH155" s="193">
        <f t="shared" si="37"/>
        <v>0</v>
      </c>
      <c r="BI155" s="193">
        <f t="shared" si="38"/>
        <v>0</v>
      </c>
      <c r="BJ155" s="17" t="s">
        <v>78</v>
      </c>
      <c r="BK155" s="193">
        <f t="shared" si="39"/>
        <v>0</v>
      </c>
      <c r="BL155" s="17" t="s">
        <v>471</v>
      </c>
      <c r="BM155" s="17" t="s">
        <v>1811</v>
      </c>
    </row>
    <row r="156" spans="2:63" s="10" customFormat="1" ht="29.85" customHeight="1">
      <c r="B156" s="165"/>
      <c r="C156" s="166"/>
      <c r="D156" s="179" t="s">
        <v>70</v>
      </c>
      <c r="E156" s="180" t="s">
        <v>1812</v>
      </c>
      <c r="F156" s="180" t="s">
        <v>1813</v>
      </c>
      <c r="G156" s="166"/>
      <c r="H156" s="166"/>
      <c r="I156" s="169"/>
      <c r="J156" s="181">
        <f>BK156</f>
        <v>0</v>
      </c>
      <c r="K156" s="166"/>
      <c r="L156" s="171"/>
      <c r="M156" s="172"/>
      <c r="N156" s="173"/>
      <c r="O156" s="173"/>
      <c r="P156" s="174">
        <f>SUM(P157:P169)</f>
        <v>0</v>
      </c>
      <c r="Q156" s="173"/>
      <c r="R156" s="174">
        <f>SUM(R157:R169)</f>
        <v>0</v>
      </c>
      <c r="S156" s="173"/>
      <c r="T156" s="175">
        <f>SUM(T157:T169)</f>
        <v>0</v>
      </c>
      <c r="AR156" s="176" t="s">
        <v>169</v>
      </c>
      <c r="AT156" s="177" t="s">
        <v>70</v>
      </c>
      <c r="AU156" s="177" t="s">
        <v>78</v>
      </c>
      <c r="AY156" s="176" t="s">
        <v>153</v>
      </c>
      <c r="BK156" s="178">
        <f>SUM(BK157:BK169)</f>
        <v>0</v>
      </c>
    </row>
    <row r="157" spans="2:65" s="1" customFormat="1" ht="22.5" customHeight="1">
      <c r="B157" s="34"/>
      <c r="C157" s="182" t="s">
        <v>440</v>
      </c>
      <c r="D157" s="182" t="s">
        <v>155</v>
      </c>
      <c r="E157" s="183" t="s">
        <v>1814</v>
      </c>
      <c r="F157" s="184" t="s">
        <v>1815</v>
      </c>
      <c r="G157" s="185" t="s">
        <v>207</v>
      </c>
      <c r="H157" s="186">
        <v>22</v>
      </c>
      <c r="I157" s="187"/>
      <c r="J157" s="188">
        <f aca="true" t="shared" si="40" ref="J157:J169">ROUND(I157*H157,2)</f>
        <v>0</v>
      </c>
      <c r="K157" s="184" t="s">
        <v>159</v>
      </c>
      <c r="L157" s="54"/>
      <c r="M157" s="189" t="s">
        <v>19</v>
      </c>
      <c r="N157" s="190" t="s">
        <v>42</v>
      </c>
      <c r="O157" s="35"/>
      <c r="P157" s="191">
        <f aca="true" t="shared" si="41" ref="P157:P169">O157*H157</f>
        <v>0</v>
      </c>
      <c r="Q157" s="191">
        <v>0</v>
      </c>
      <c r="R157" s="191">
        <f aca="true" t="shared" si="42" ref="R157:R169">Q157*H157</f>
        <v>0</v>
      </c>
      <c r="S157" s="191">
        <v>0</v>
      </c>
      <c r="T157" s="192">
        <f aca="true" t="shared" si="43" ref="T157:T169">S157*H157</f>
        <v>0</v>
      </c>
      <c r="AR157" s="17" t="s">
        <v>471</v>
      </c>
      <c r="AT157" s="17" t="s">
        <v>155</v>
      </c>
      <c r="AU157" s="17" t="s">
        <v>80</v>
      </c>
      <c r="AY157" s="17" t="s">
        <v>153</v>
      </c>
      <c r="BE157" s="193">
        <f aca="true" t="shared" si="44" ref="BE157:BE169">IF(N157="základní",J157,0)</f>
        <v>0</v>
      </c>
      <c r="BF157" s="193">
        <f aca="true" t="shared" si="45" ref="BF157:BF169">IF(N157="snížená",J157,0)</f>
        <v>0</v>
      </c>
      <c r="BG157" s="193">
        <f aca="true" t="shared" si="46" ref="BG157:BG169">IF(N157="zákl. přenesená",J157,0)</f>
        <v>0</v>
      </c>
      <c r="BH157" s="193">
        <f aca="true" t="shared" si="47" ref="BH157:BH169">IF(N157="sníž. přenesená",J157,0)</f>
        <v>0</v>
      </c>
      <c r="BI157" s="193">
        <f aca="true" t="shared" si="48" ref="BI157:BI169">IF(N157="nulová",J157,0)</f>
        <v>0</v>
      </c>
      <c r="BJ157" s="17" t="s">
        <v>78</v>
      </c>
      <c r="BK157" s="193">
        <f aca="true" t="shared" si="49" ref="BK157:BK169">ROUND(I157*H157,2)</f>
        <v>0</v>
      </c>
      <c r="BL157" s="17" t="s">
        <v>471</v>
      </c>
      <c r="BM157" s="17" t="s">
        <v>464</v>
      </c>
    </row>
    <row r="158" spans="2:65" s="1" customFormat="1" ht="22.5" customHeight="1">
      <c r="B158" s="34"/>
      <c r="C158" s="182" t="s">
        <v>444</v>
      </c>
      <c r="D158" s="182" t="s">
        <v>155</v>
      </c>
      <c r="E158" s="183" t="s">
        <v>1816</v>
      </c>
      <c r="F158" s="184" t="s">
        <v>1817</v>
      </c>
      <c r="G158" s="185" t="s">
        <v>207</v>
      </c>
      <c r="H158" s="186">
        <v>2</v>
      </c>
      <c r="I158" s="187"/>
      <c r="J158" s="188">
        <f t="shared" si="40"/>
        <v>0</v>
      </c>
      <c r="K158" s="184" t="s">
        <v>159</v>
      </c>
      <c r="L158" s="54"/>
      <c r="M158" s="189" t="s">
        <v>19</v>
      </c>
      <c r="N158" s="190" t="s">
        <v>42</v>
      </c>
      <c r="O158" s="35"/>
      <c r="P158" s="191">
        <f t="shared" si="41"/>
        <v>0</v>
      </c>
      <c r="Q158" s="191">
        <v>0</v>
      </c>
      <c r="R158" s="191">
        <f t="shared" si="42"/>
        <v>0</v>
      </c>
      <c r="S158" s="191">
        <v>0</v>
      </c>
      <c r="T158" s="192">
        <f t="shared" si="43"/>
        <v>0</v>
      </c>
      <c r="AR158" s="17" t="s">
        <v>471</v>
      </c>
      <c r="AT158" s="17" t="s">
        <v>155</v>
      </c>
      <c r="AU158" s="17" t="s">
        <v>80</v>
      </c>
      <c r="AY158" s="17" t="s">
        <v>153</v>
      </c>
      <c r="BE158" s="193">
        <f t="shared" si="44"/>
        <v>0</v>
      </c>
      <c r="BF158" s="193">
        <f t="shared" si="45"/>
        <v>0</v>
      </c>
      <c r="BG158" s="193">
        <f t="shared" si="46"/>
        <v>0</v>
      </c>
      <c r="BH158" s="193">
        <f t="shared" si="47"/>
        <v>0</v>
      </c>
      <c r="BI158" s="193">
        <f t="shared" si="48"/>
        <v>0</v>
      </c>
      <c r="BJ158" s="17" t="s">
        <v>78</v>
      </c>
      <c r="BK158" s="193">
        <f t="shared" si="49"/>
        <v>0</v>
      </c>
      <c r="BL158" s="17" t="s">
        <v>471</v>
      </c>
      <c r="BM158" s="17" t="s">
        <v>471</v>
      </c>
    </row>
    <row r="159" spans="2:65" s="1" customFormat="1" ht="22.5" customHeight="1">
      <c r="B159" s="34"/>
      <c r="C159" s="182" t="s">
        <v>449</v>
      </c>
      <c r="D159" s="182" t="s">
        <v>155</v>
      </c>
      <c r="E159" s="183" t="s">
        <v>1818</v>
      </c>
      <c r="F159" s="184" t="s">
        <v>1819</v>
      </c>
      <c r="G159" s="185" t="s">
        <v>207</v>
      </c>
      <c r="H159" s="186">
        <v>10</v>
      </c>
      <c r="I159" s="187"/>
      <c r="J159" s="188">
        <f t="shared" si="40"/>
        <v>0</v>
      </c>
      <c r="K159" s="184" t="s">
        <v>159</v>
      </c>
      <c r="L159" s="54"/>
      <c r="M159" s="189" t="s">
        <v>19</v>
      </c>
      <c r="N159" s="190" t="s">
        <v>42</v>
      </c>
      <c r="O159" s="35"/>
      <c r="P159" s="191">
        <f t="shared" si="41"/>
        <v>0</v>
      </c>
      <c r="Q159" s="191">
        <v>0</v>
      </c>
      <c r="R159" s="191">
        <f t="shared" si="42"/>
        <v>0</v>
      </c>
      <c r="S159" s="191">
        <v>0</v>
      </c>
      <c r="T159" s="192">
        <f t="shared" si="43"/>
        <v>0</v>
      </c>
      <c r="AR159" s="17" t="s">
        <v>471</v>
      </c>
      <c r="AT159" s="17" t="s">
        <v>155</v>
      </c>
      <c r="AU159" s="17" t="s">
        <v>80</v>
      </c>
      <c r="AY159" s="17" t="s">
        <v>153</v>
      </c>
      <c r="BE159" s="193">
        <f t="shared" si="44"/>
        <v>0</v>
      </c>
      <c r="BF159" s="193">
        <f t="shared" si="45"/>
        <v>0</v>
      </c>
      <c r="BG159" s="193">
        <f t="shared" si="46"/>
        <v>0</v>
      </c>
      <c r="BH159" s="193">
        <f t="shared" si="47"/>
        <v>0</v>
      </c>
      <c r="BI159" s="193">
        <f t="shared" si="48"/>
        <v>0</v>
      </c>
      <c r="BJ159" s="17" t="s">
        <v>78</v>
      </c>
      <c r="BK159" s="193">
        <f t="shared" si="49"/>
        <v>0</v>
      </c>
      <c r="BL159" s="17" t="s">
        <v>471</v>
      </c>
      <c r="BM159" s="17" t="s">
        <v>474</v>
      </c>
    </row>
    <row r="160" spans="2:65" s="1" customFormat="1" ht="22.5" customHeight="1">
      <c r="B160" s="34"/>
      <c r="C160" s="182" t="s">
        <v>453</v>
      </c>
      <c r="D160" s="182" t="s">
        <v>155</v>
      </c>
      <c r="E160" s="183" t="s">
        <v>1820</v>
      </c>
      <c r="F160" s="184" t="s">
        <v>1821</v>
      </c>
      <c r="G160" s="185" t="s">
        <v>207</v>
      </c>
      <c r="H160" s="186">
        <v>6</v>
      </c>
      <c r="I160" s="187"/>
      <c r="J160" s="188">
        <f t="shared" si="40"/>
        <v>0</v>
      </c>
      <c r="K160" s="184" t="s">
        <v>159</v>
      </c>
      <c r="L160" s="54"/>
      <c r="M160" s="189" t="s">
        <v>19</v>
      </c>
      <c r="N160" s="190" t="s">
        <v>42</v>
      </c>
      <c r="O160" s="35"/>
      <c r="P160" s="191">
        <f t="shared" si="41"/>
        <v>0</v>
      </c>
      <c r="Q160" s="191">
        <v>0</v>
      </c>
      <c r="R160" s="191">
        <f t="shared" si="42"/>
        <v>0</v>
      </c>
      <c r="S160" s="191">
        <v>0</v>
      </c>
      <c r="T160" s="192">
        <f t="shared" si="43"/>
        <v>0</v>
      </c>
      <c r="AR160" s="17" t="s">
        <v>471</v>
      </c>
      <c r="AT160" s="17" t="s">
        <v>155</v>
      </c>
      <c r="AU160" s="17" t="s">
        <v>80</v>
      </c>
      <c r="AY160" s="17" t="s">
        <v>153</v>
      </c>
      <c r="BE160" s="193">
        <f t="shared" si="44"/>
        <v>0</v>
      </c>
      <c r="BF160" s="193">
        <f t="shared" si="45"/>
        <v>0</v>
      </c>
      <c r="BG160" s="193">
        <f t="shared" si="46"/>
        <v>0</v>
      </c>
      <c r="BH160" s="193">
        <f t="shared" si="47"/>
        <v>0</v>
      </c>
      <c r="BI160" s="193">
        <f t="shared" si="48"/>
        <v>0</v>
      </c>
      <c r="BJ160" s="17" t="s">
        <v>78</v>
      </c>
      <c r="BK160" s="193">
        <f t="shared" si="49"/>
        <v>0</v>
      </c>
      <c r="BL160" s="17" t="s">
        <v>471</v>
      </c>
      <c r="BM160" s="17" t="s">
        <v>477</v>
      </c>
    </row>
    <row r="161" spans="2:65" s="1" customFormat="1" ht="22.5" customHeight="1">
      <c r="B161" s="34"/>
      <c r="C161" s="182" t="s">
        <v>459</v>
      </c>
      <c r="D161" s="182" t="s">
        <v>155</v>
      </c>
      <c r="E161" s="183" t="s">
        <v>1822</v>
      </c>
      <c r="F161" s="184" t="s">
        <v>1823</v>
      </c>
      <c r="G161" s="185" t="s">
        <v>207</v>
      </c>
      <c r="H161" s="186">
        <v>2</v>
      </c>
      <c r="I161" s="187"/>
      <c r="J161" s="188">
        <f t="shared" si="40"/>
        <v>0</v>
      </c>
      <c r="K161" s="184" t="s">
        <v>159</v>
      </c>
      <c r="L161" s="54"/>
      <c r="M161" s="189" t="s">
        <v>19</v>
      </c>
      <c r="N161" s="190" t="s">
        <v>42</v>
      </c>
      <c r="O161" s="35"/>
      <c r="P161" s="191">
        <f t="shared" si="41"/>
        <v>0</v>
      </c>
      <c r="Q161" s="191">
        <v>0</v>
      </c>
      <c r="R161" s="191">
        <f t="shared" si="42"/>
        <v>0</v>
      </c>
      <c r="S161" s="191">
        <v>0</v>
      </c>
      <c r="T161" s="192">
        <f t="shared" si="43"/>
        <v>0</v>
      </c>
      <c r="AR161" s="17" t="s">
        <v>471</v>
      </c>
      <c r="AT161" s="17" t="s">
        <v>155</v>
      </c>
      <c r="AU161" s="17" t="s">
        <v>80</v>
      </c>
      <c r="AY161" s="17" t="s">
        <v>153</v>
      </c>
      <c r="BE161" s="193">
        <f t="shared" si="44"/>
        <v>0</v>
      </c>
      <c r="BF161" s="193">
        <f t="shared" si="45"/>
        <v>0</v>
      </c>
      <c r="BG161" s="193">
        <f t="shared" si="46"/>
        <v>0</v>
      </c>
      <c r="BH161" s="193">
        <f t="shared" si="47"/>
        <v>0</v>
      </c>
      <c r="BI161" s="193">
        <f t="shared" si="48"/>
        <v>0</v>
      </c>
      <c r="BJ161" s="17" t="s">
        <v>78</v>
      </c>
      <c r="BK161" s="193">
        <f t="shared" si="49"/>
        <v>0</v>
      </c>
      <c r="BL161" s="17" t="s">
        <v>471</v>
      </c>
      <c r="BM161" s="17" t="s">
        <v>481</v>
      </c>
    </row>
    <row r="162" spans="2:65" s="1" customFormat="1" ht="22.5" customHeight="1">
      <c r="B162" s="34"/>
      <c r="C162" s="182" t="s">
        <v>464</v>
      </c>
      <c r="D162" s="182" t="s">
        <v>155</v>
      </c>
      <c r="E162" s="183" t="s">
        <v>1824</v>
      </c>
      <c r="F162" s="184" t="s">
        <v>1825</v>
      </c>
      <c r="G162" s="185" t="s">
        <v>207</v>
      </c>
      <c r="H162" s="186">
        <v>2</v>
      </c>
      <c r="I162" s="187"/>
      <c r="J162" s="188">
        <f t="shared" si="40"/>
        <v>0</v>
      </c>
      <c r="K162" s="184" t="s">
        <v>159</v>
      </c>
      <c r="L162" s="54"/>
      <c r="M162" s="189" t="s">
        <v>19</v>
      </c>
      <c r="N162" s="190" t="s">
        <v>42</v>
      </c>
      <c r="O162" s="35"/>
      <c r="P162" s="191">
        <f t="shared" si="41"/>
        <v>0</v>
      </c>
      <c r="Q162" s="191">
        <v>0</v>
      </c>
      <c r="R162" s="191">
        <f t="shared" si="42"/>
        <v>0</v>
      </c>
      <c r="S162" s="191">
        <v>0</v>
      </c>
      <c r="T162" s="192">
        <f t="shared" si="43"/>
        <v>0</v>
      </c>
      <c r="AR162" s="17" t="s">
        <v>471</v>
      </c>
      <c r="AT162" s="17" t="s">
        <v>155</v>
      </c>
      <c r="AU162" s="17" t="s">
        <v>80</v>
      </c>
      <c r="AY162" s="17" t="s">
        <v>153</v>
      </c>
      <c r="BE162" s="193">
        <f t="shared" si="44"/>
        <v>0</v>
      </c>
      <c r="BF162" s="193">
        <f t="shared" si="45"/>
        <v>0</v>
      </c>
      <c r="BG162" s="193">
        <f t="shared" si="46"/>
        <v>0</v>
      </c>
      <c r="BH162" s="193">
        <f t="shared" si="47"/>
        <v>0</v>
      </c>
      <c r="BI162" s="193">
        <f t="shared" si="48"/>
        <v>0</v>
      </c>
      <c r="BJ162" s="17" t="s">
        <v>78</v>
      </c>
      <c r="BK162" s="193">
        <f t="shared" si="49"/>
        <v>0</v>
      </c>
      <c r="BL162" s="17" t="s">
        <v>471</v>
      </c>
      <c r="BM162" s="17" t="s">
        <v>484</v>
      </c>
    </row>
    <row r="163" spans="2:65" s="1" customFormat="1" ht="22.5" customHeight="1">
      <c r="B163" s="34"/>
      <c r="C163" s="182" t="s">
        <v>471</v>
      </c>
      <c r="D163" s="182" t="s">
        <v>155</v>
      </c>
      <c r="E163" s="183" t="s">
        <v>1826</v>
      </c>
      <c r="F163" s="184" t="s">
        <v>1827</v>
      </c>
      <c r="G163" s="185" t="s">
        <v>207</v>
      </c>
      <c r="H163" s="186">
        <v>1</v>
      </c>
      <c r="I163" s="187"/>
      <c r="J163" s="188">
        <f t="shared" si="40"/>
        <v>0</v>
      </c>
      <c r="K163" s="184" t="s">
        <v>159</v>
      </c>
      <c r="L163" s="54"/>
      <c r="M163" s="189" t="s">
        <v>19</v>
      </c>
      <c r="N163" s="190" t="s">
        <v>42</v>
      </c>
      <c r="O163" s="35"/>
      <c r="P163" s="191">
        <f t="shared" si="41"/>
        <v>0</v>
      </c>
      <c r="Q163" s="191">
        <v>0</v>
      </c>
      <c r="R163" s="191">
        <f t="shared" si="42"/>
        <v>0</v>
      </c>
      <c r="S163" s="191">
        <v>0</v>
      </c>
      <c r="T163" s="192">
        <f t="shared" si="43"/>
        <v>0</v>
      </c>
      <c r="AR163" s="17" t="s">
        <v>471</v>
      </c>
      <c r="AT163" s="17" t="s">
        <v>155</v>
      </c>
      <c r="AU163" s="17" t="s">
        <v>80</v>
      </c>
      <c r="AY163" s="17" t="s">
        <v>153</v>
      </c>
      <c r="BE163" s="193">
        <f t="shared" si="44"/>
        <v>0</v>
      </c>
      <c r="BF163" s="193">
        <f t="shared" si="45"/>
        <v>0</v>
      </c>
      <c r="BG163" s="193">
        <f t="shared" si="46"/>
        <v>0</v>
      </c>
      <c r="BH163" s="193">
        <f t="shared" si="47"/>
        <v>0</v>
      </c>
      <c r="BI163" s="193">
        <f t="shared" si="48"/>
        <v>0</v>
      </c>
      <c r="BJ163" s="17" t="s">
        <v>78</v>
      </c>
      <c r="BK163" s="193">
        <f t="shared" si="49"/>
        <v>0</v>
      </c>
      <c r="BL163" s="17" t="s">
        <v>471</v>
      </c>
      <c r="BM163" s="17" t="s">
        <v>487</v>
      </c>
    </row>
    <row r="164" spans="2:65" s="1" customFormat="1" ht="22.5" customHeight="1">
      <c r="B164" s="34"/>
      <c r="C164" s="182" t="s">
        <v>474</v>
      </c>
      <c r="D164" s="182" t="s">
        <v>155</v>
      </c>
      <c r="E164" s="183" t="s">
        <v>1828</v>
      </c>
      <c r="F164" s="184" t="s">
        <v>1829</v>
      </c>
      <c r="G164" s="185" t="s">
        <v>207</v>
      </c>
      <c r="H164" s="186">
        <v>100</v>
      </c>
      <c r="I164" s="187"/>
      <c r="J164" s="188">
        <f t="shared" si="40"/>
        <v>0</v>
      </c>
      <c r="K164" s="184" t="s">
        <v>159</v>
      </c>
      <c r="L164" s="54"/>
      <c r="M164" s="189" t="s">
        <v>19</v>
      </c>
      <c r="N164" s="190" t="s">
        <v>42</v>
      </c>
      <c r="O164" s="35"/>
      <c r="P164" s="191">
        <f t="shared" si="41"/>
        <v>0</v>
      </c>
      <c r="Q164" s="191">
        <v>0</v>
      </c>
      <c r="R164" s="191">
        <f t="shared" si="42"/>
        <v>0</v>
      </c>
      <c r="S164" s="191">
        <v>0</v>
      </c>
      <c r="T164" s="192">
        <f t="shared" si="43"/>
        <v>0</v>
      </c>
      <c r="AR164" s="17" t="s">
        <v>471</v>
      </c>
      <c r="AT164" s="17" t="s">
        <v>155</v>
      </c>
      <c r="AU164" s="17" t="s">
        <v>80</v>
      </c>
      <c r="AY164" s="17" t="s">
        <v>153</v>
      </c>
      <c r="BE164" s="193">
        <f t="shared" si="44"/>
        <v>0</v>
      </c>
      <c r="BF164" s="193">
        <f t="shared" si="45"/>
        <v>0</v>
      </c>
      <c r="BG164" s="193">
        <f t="shared" si="46"/>
        <v>0</v>
      </c>
      <c r="BH164" s="193">
        <f t="shared" si="47"/>
        <v>0</v>
      </c>
      <c r="BI164" s="193">
        <f t="shared" si="48"/>
        <v>0</v>
      </c>
      <c r="BJ164" s="17" t="s">
        <v>78</v>
      </c>
      <c r="BK164" s="193">
        <f t="shared" si="49"/>
        <v>0</v>
      </c>
      <c r="BL164" s="17" t="s">
        <v>471</v>
      </c>
      <c r="BM164" s="17" t="s">
        <v>490</v>
      </c>
    </row>
    <row r="165" spans="2:65" s="1" customFormat="1" ht="22.5" customHeight="1">
      <c r="B165" s="34"/>
      <c r="C165" s="182" t="s">
        <v>477</v>
      </c>
      <c r="D165" s="182" t="s">
        <v>155</v>
      </c>
      <c r="E165" s="183" t="s">
        <v>1830</v>
      </c>
      <c r="F165" s="184" t="s">
        <v>1831</v>
      </c>
      <c r="G165" s="185" t="s">
        <v>207</v>
      </c>
      <c r="H165" s="186">
        <v>10</v>
      </c>
      <c r="I165" s="187"/>
      <c r="J165" s="188">
        <f t="shared" si="40"/>
        <v>0</v>
      </c>
      <c r="K165" s="184" t="s">
        <v>159</v>
      </c>
      <c r="L165" s="54"/>
      <c r="M165" s="189" t="s">
        <v>19</v>
      </c>
      <c r="N165" s="190" t="s">
        <v>42</v>
      </c>
      <c r="O165" s="35"/>
      <c r="P165" s="191">
        <f t="shared" si="41"/>
        <v>0</v>
      </c>
      <c r="Q165" s="191">
        <v>0</v>
      </c>
      <c r="R165" s="191">
        <f t="shared" si="42"/>
        <v>0</v>
      </c>
      <c r="S165" s="191">
        <v>0</v>
      </c>
      <c r="T165" s="192">
        <f t="shared" si="43"/>
        <v>0</v>
      </c>
      <c r="AR165" s="17" t="s">
        <v>471</v>
      </c>
      <c r="AT165" s="17" t="s">
        <v>155</v>
      </c>
      <c r="AU165" s="17" t="s">
        <v>80</v>
      </c>
      <c r="AY165" s="17" t="s">
        <v>153</v>
      </c>
      <c r="BE165" s="193">
        <f t="shared" si="44"/>
        <v>0</v>
      </c>
      <c r="BF165" s="193">
        <f t="shared" si="45"/>
        <v>0</v>
      </c>
      <c r="BG165" s="193">
        <f t="shared" si="46"/>
        <v>0</v>
      </c>
      <c r="BH165" s="193">
        <f t="shared" si="47"/>
        <v>0</v>
      </c>
      <c r="BI165" s="193">
        <f t="shared" si="48"/>
        <v>0</v>
      </c>
      <c r="BJ165" s="17" t="s">
        <v>78</v>
      </c>
      <c r="BK165" s="193">
        <f t="shared" si="49"/>
        <v>0</v>
      </c>
      <c r="BL165" s="17" t="s">
        <v>471</v>
      </c>
      <c r="BM165" s="17" t="s">
        <v>493</v>
      </c>
    </row>
    <row r="166" spans="2:65" s="1" customFormat="1" ht="22.5" customHeight="1">
      <c r="B166" s="34"/>
      <c r="C166" s="182" t="s">
        <v>481</v>
      </c>
      <c r="D166" s="182" t="s">
        <v>155</v>
      </c>
      <c r="E166" s="183" t="s">
        <v>1832</v>
      </c>
      <c r="F166" s="184" t="s">
        <v>1833</v>
      </c>
      <c r="G166" s="185" t="s">
        <v>207</v>
      </c>
      <c r="H166" s="186">
        <v>1</v>
      </c>
      <c r="I166" s="187"/>
      <c r="J166" s="188">
        <f t="shared" si="40"/>
        <v>0</v>
      </c>
      <c r="K166" s="184" t="s">
        <v>159</v>
      </c>
      <c r="L166" s="54"/>
      <c r="M166" s="189" t="s">
        <v>19</v>
      </c>
      <c r="N166" s="190" t="s">
        <v>42</v>
      </c>
      <c r="O166" s="35"/>
      <c r="P166" s="191">
        <f t="shared" si="41"/>
        <v>0</v>
      </c>
      <c r="Q166" s="191">
        <v>0</v>
      </c>
      <c r="R166" s="191">
        <f t="shared" si="42"/>
        <v>0</v>
      </c>
      <c r="S166" s="191">
        <v>0</v>
      </c>
      <c r="T166" s="192">
        <f t="shared" si="43"/>
        <v>0</v>
      </c>
      <c r="AR166" s="17" t="s">
        <v>471</v>
      </c>
      <c r="AT166" s="17" t="s">
        <v>155</v>
      </c>
      <c r="AU166" s="17" t="s">
        <v>80</v>
      </c>
      <c r="AY166" s="17" t="s">
        <v>153</v>
      </c>
      <c r="BE166" s="193">
        <f t="shared" si="44"/>
        <v>0</v>
      </c>
      <c r="BF166" s="193">
        <f t="shared" si="45"/>
        <v>0</v>
      </c>
      <c r="BG166" s="193">
        <f t="shared" si="46"/>
        <v>0</v>
      </c>
      <c r="BH166" s="193">
        <f t="shared" si="47"/>
        <v>0</v>
      </c>
      <c r="BI166" s="193">
        <f t="shared" si="48"/>
        <v>0</v>
      </c>
      <c r="BJ166" s="17" t="s">
        <v>78</v>
      </c>
      <c r="BK166" s="193">
        <f t="shared" si="49"/>
        <v>0</v>
      </c>
      <c r="BL166" s="17" t="s">
        <v>471</v>
      </c>
      <c r="BM166" s="17" t="s">
        <v>496</v>
      </c>
    </row>
    <row r="167" spans="2:65" s="1" customFormat="1" ht="22.5" customHeight="1">
      <c r="B167" s="34"/>
      <c r="C167" s="182" t="s">
        <v>484</v>
      </c>
      <c r="D167" s="182" t="s">
        <v>155</v>
      </c>
      <c r="E167" s="183" t="s">
        <v>1834</v>
      </c>
      <c r="F167" s="184" t="s">
        <v>1835</v>
      </c>
      <c r="G167" s="185" t="s">
        <v>207</v>
      </c>
      <c r="H167" s="186">
        <v>3</v>
      </c>
      <c r="I167" s="187"/>
      <c r="J167" s="188">
        <f t="shared" si="40"/>
        <v>0</v>
      </c>
      <c r="K167" s="184" t="s">
        <v>524</v>
      </c>
      <c r="L167" s="54"/>
      <c r="M167" s="189" t="s">
        <v>19</v>
      </c>
      <c r="N167" s="190" t="s">
        <v>42</v>
      </c>
      <c r="O167" s="35"/>
      <c r="P167" s="191">
        <f t="shared" si="41"/>
        <v>0</v>
      </c>
      <c r="Q167" s="191">
        <v>0</v>
      </c>
      <c r="R167" s="191">
        <f t="shared" si="42"/>
        <v>0</v>
      </c>
      <c r="S167" s="191">
        <v>0</v>
      </c>
      <c r="T167" s="192">
        <f t="shared" si="43"/>
        <v>0</v>
      </c>
      <c r="AR167" s="17" t="s">
        <v>471</v>
      </c>
      <c r="AT167" s="17" t="s">
        <v>155</v>
      </c>
      <c r="AU167" s="17" t="s">
        <v>80</v>
      </c>
      <c r="AY167" s="17" t="s">
        <v>153</v>
      </c>
      <c r="BE167" s="193">
        <f t="shared" si="44"/>
        <v>0</v>
      </c>
      <c r="BF167" s="193">
        <f t="shared" si="45"/>
        <v>0</v>
      </c>
      <c r="BG167" s="193">
        <f t="shared" si="46"/>
        <v>0</v>
      </c>
      <c r="BH167" s="193">
        <f t="shared" si="47"/>
        <v>0</v>
      </c>
      <c r="BI167" s="193">
        <f t="shared" si="48"/>
        <v>0</v>
      </c>
      <c r="BJ167" s="17" t="s">
        <v>78</v>
      </c>
      <c r="BK167" s="193">
        <f t="shared" si="49"/>
        <v>0</v>
      </c>
      <c r="BL167" s="17" t="s">
        <v>471</v>
      </c>
      <c r="BM167" s="17" t="s">
        <v>500</v>
      </c>
    </row>
    <row r="168" spans="2:65" s="1" customFormat="1" ht="22.5" customHeight="1">
      <c r="B168" s="34"/>
      <c r="C168" s="182" t="s">
        <v>487</v>
      </c>
      <c r="D168" s="182" t="s">
        <v>155</v>
      </c>
      <c r="E168" s="183" t="s">
        <v>1836</v>
      </c>
      <c r="F168" s="184" t="s">
        <v>1837</v>
      </c>
      <c r="G168" s="185" t="s">
        <v>207</v>
      </c>
      <c r="H168" s="186">
        <v>1</v>
      </c>
      <c r="I168" s="187"/>
      <c r="J168" s="188">
        <f t="shared" si="40"/>
        <v>0</v>
      </c>
      <c r="K168" s="184" t="s">
        <v>159</v>
      </c>
      <c r="L168" s="54"/>
      <c r="M168" s="189" t="s">
        <v>19</v>
      </c>
      <c r="N168" s="190" t="s">
        <v>42</v>
      </c>
      <c r="O168" s="35"/>
      <c r="P168" s="191">
        <f t="shared" si="41"/>
        <v>0</v>
      </c>
      <c r="Q168" s="191">
        <v>0</v>
      </c>
      <c r="R168" s="191">
        <f t="shared" si="42"/>
        <v>0</v>
      </c>
      <c r="S168" s="191">
        <v>0</v>
      </c>
      <c r="T168" s="192">
        <f t="shared" si="43"/>
        <v>0</v>
      </c>
      <c r="AR168" s="17" t="s">
        <v>471</v>
      </c>
      <c r="AT168" s="17" t="s">
        <v>155</v>
      </c>
      <c r="AU168" s="17" t="s">
        <v>80</v>
      </c>
      <c r="AY168" s="17" t="s">
        <v>153</v>
      </c>
      <c r="BE168" s="193">
        <f t="shared" si="44"/>
        <v>0</v>
      </c>
      <c r="BF168" s="193">
        <f t="shared" si="45"/>
        <v>0</v>
      </c>
      <c r="BG168" s="193">
        <f t="shared" si="46"/>
        <v>0</v>
      </c>
      <c r="BH168" s="193">
        <f t="shared" si="47"/>
        <v>0</v>
      </c>
      <c r="BI168" s="193">
        <f t="shared" si="48"/>
        <v>0</v>
      </c>
      <c r="BJ168" s="17" t="s">
        <v>78</v>
      </c>
      <c r="BK168" s="193">
        <f t="shared" si="49"/>
        <v>0</v>
      </c>
      <c r="BL168" s="17" t="s">
        <v>471</v>
      </c>
      <c r="BM168" s="17" t="s">
        <v>507</v>
      </c>
    </row>
    <row r="169" spans="2:65" s="1" customFormat="1" ht="22.5" customHeight="1">
      <c r="B169" s="34"/>
      <c r="C169" s="182" t="s">
        <v>490</v>
      </c>
      <c r="D169" s="182" t="s">
        <v>155</v>
      </c>
      <c r="E169" s="183" t="s">
        <v>1838</v>
      </c>
      <c r="F169" s="184" t="s">
        <v>1839</v>
      </c>
      <c r="G169" s="185" t="s">
        <v>207</v>
      </c>
      <c r="H169" s="186">
        <v>6</v>
      </c>
      <c r="I169" s="187"/>
      <c r="J169" s="188">
        <f t="shared" si="40"/>
        <v>0</v>
      </c>
      <c r="K169" s="184" t="s">
        <v>524</v>
      </c>
      <c r="L169" s="54"/>
      <c r="M169" s="189" t="s">
        <v>19</v>
      </c>
      <c r="N169" s="190" t="s">
        <v>42</v>
      </c>
      <c r="O169" s="35"/>
      <c r="P169" s="191">
        <f t="shared" si="41"/>
        <v>0</v>
      </c>
      <c r="Q169" s="191">
        <v>0</v>
      </c>
      <c r="R169" s="191">
        <f t="shared" si="42"/>
        <v>0</v>
      </c>
      <c r="S169" s="191">
        <v>0</v>
      </c>
      <c r="T169" s="192">
        <f t="shared" si="43"/>
        <v>0</v>
      </c>
      <c r="AR169" s="17" t="s">
        <v>471</v>
      </c>
      <c r="AT169" s="17" t="s">
        <v>155</v>
      </c>
      <c r="AU169" s="17" t="s">
        <v>80</v>
      </c>
      <c r="AY169" s="17" t="s">
        <v>153</v>
      </c>
      <c r="BE169" s="193">
        <f t="shared" si="44"/>
        <v>0</v>
      </c>
      <c r="BF169" s="193">
        <f t="shared" si="45"/>
        <v>0</v>
      </c>
      <c r="BG169" s="193">
        <f t="shared" si="46"/>
        <v>0</v>
      </c>
      <c r="BH169" s="193">
        <f t="shared" si="47"/>
        <v>0</v>
      </c>
      <c r="BI169" s="193">
        <f t="shared" si="48"/>
        <v>0</v>
      </c>
      <c r="BJ169" s="17" t="s">
        <v>78</v>
      </c>
      <c r="BK169" s="193">
        <f t="shared" si="49"/>
        <v>0</v>
      </c>
      <c r="BL169" s="17" t="s">
        <v>471</v>
      </c>
      <c r="BM169" s="17" t="s">
        <v>512</v>
      </c>
    </row>
    <row r="170" spans="2:63" s="10" customFormat="1" ht="29.85" customHeight="1">
      <c r="B170" s="165"/>
      <c r="C170" s="166"/>
      <c r="D170" s="179" t="s">
        <v>70</v>
      </c>
      <c r="E170" s="180" t="s">
        <v>1840</v>
      </c>
      <c r="F170" s="180" t="s">
        <v>1841</v>
      </c>
      <c r="G170" s="166"/>
      <c r="H170" s="166"/>
      <c r="I170" s="169"/>
      <c r="J170" s="181">
        <f>BK170</f>
        <v>0</v>
      </c>
      <c r="K170" s="166"/>
      <c r="L170" s="171"/>
      <c r="M170" s="172"/>
      <c r="N170" s="173"/>
      <c r="O170" s="173"/>
      <c r="P170" s="174">
        <f>SUM(P171:P188)</f>
        <v>0</v>
      </c>
      <c r="Q170" s="173"/>
      <c r="R170" s="174">
        <f>SUM(R171:R188)</f>
        <v>0</v>
      </c>
      <c r="S170" s="173"/>
      <c r="T170" s="175">
        <f>SUM(T171:T188)</f>
        <v>0</v>
      </c>
      <c r="AR170" s="176" t="s">
        <v>169</v>
      </c>
      <c r="AT170" s="177" t="s">
        <v>70</v>
      </c>
      <c r="AU170" s="177" t="s">
        <v>78</v>
      </c>
      <c r="AY170" s="176" t="s">
        <v>153</v>
      </c>
      <c r="BK170" s="178">
        <f>SUM(BK171:BK188)</f>
        <v>0</v>
      </c>
    </row>
    <row r="171" spans="2:65" s="1" customFormat="1" ht="22.5" customHeight="1">
      <c r="B171" s="34"/>
      <c r="C171" s="229" t="s">
        <v>493</v>
      </c>
      <c r="D171" s="229" t="s">
        <v>184</v>
      </c>
      <c r="E171" s="230" t="s">
        <v>1842</v>
      </c>
      <c r="F171" s="231" t="s">
        <v>1843</v>
      </c>
      <c r="G171" s="232" t="s">
        <v>207</v>
      </c>
      <c r="H171" s="233">
        <v>34</v>
      </c>
      <c r="I171" s="234"/>
      <c r="J171" s="235">
        <f aca="true" t="shared" si="50" ref="J171:J188">ROUND(I171*H171,2)</f>
        <v>0</v>
      </c>
      <c r="K171" s="231" t="s">
        <v>524</v>
      </c>
      <c r="L171" s="236"/>
      <c r="M171" s="237" t="s">
        <v>19</v>
      </c>
      <c r="N171" s="238" t="s">
        <v>42</v>
      </c>
      <c r="O171" s="35"/>
      <c r="P171" s="191">
        <f aca="true" t="shared" si="51" ref="P171:P188">O171*H171</f>
        <v>0</v>
      </c>
      <c r="Q171" s="191">
        <v>0</v>
      </c>
      <c r="R171" s="191">
        <f aca="true" t="shared" si="52" ref="R171:R188">Q171*H171</f>
        <v>0</v>
      </c>
      <c r="S171" s="191">
        <v>0</v>
      </c>
      <c r="T171" s="192">
        <f aca="true" t="shared" si="53" ref="T171:T188">S171*H171</f>
        <v>0</v>
      </c>
      <c r="AR171" s="17" t="s">
        <v>1294</v>
      </c>
      <c r="AT171" s="17" t="s">
        <v>184</v>
      </c>
      <c r="AU171" s="17" t="s">
        <v>80</v>
      </c>
      <c r="AY171" s="17" t="s">
        <v>153</v>
      </c>
      <c r="BE171" s="193">
        <f aca="true" t="shared" si="54" ref="BE171:BE188">IF(N171="základní",J171,0)</f>
        <v>0</v>
      </c>
      <c r="BF171" s="193">
        <f aca="true" t="shared" si="55" ref="BF171:BF188">IF(N171="snížená",J171,0)</f>
        <v>0</v>
      </c>
      <c r="BG171" s="193">
        <f aca="true" t="shared" si="56" ref="BG171:BG188">IF(N171="zákl. přenesená",J171,0)</f>
        <v>0</v>
      </c>
      <c r="BH171" s="193">
        <f aca="true" t="shared" si="57" ref="BH171:BH188">IF(N171="sníž. přenesená",J171,0)</f>
        <v>0</v>
      </c>
      <c r="BI171" s="193">
        <f aca="true" t="shared" si="58" ref="BI171:BI188">IF(N171="nulová",J171,0)</f>
        <v>0</v>
      </c>
      <c r="BJ171" s="17" t="s">
        <v>78</v>
      </c>
      <c r="BK171" s="193">
        <f aca="true" t="shared" si="59" ref="BK171:BK188">ROUND(I171*H171,2)</f>
        <v>0</v>
      </c>
      <c r="BL171" s="17" t="s">
        <v>471</v>
      </c>
      <c r="BM171" s="17" t="s">
        <v>1844</v>
      </c>
    </row>
    <row r="172" spans="2:65" s="1" customFormat="1" ht="22.5" customHeight="1">
      <c r="B172" s="34"/>
      <c r="C172" s="229" t="s">
        <v>496</v>
      </c>
      <c r="D172" s="229" t="s">
        <v>184</v>
      </c>
      <c r="E172" s="230" t="s">
        <v>1845</v>
      </c>
      <c r="F172" s="231" t="s">
        <v>1846</v>
      </c>
      <c r="G172" s="232" t="s">
        <v>207</v>
      </c>
      <c r="H172" s="233">
        <v>11</v>
      </c>
      <c r="I172" s="234"/>
      <c r="J172" s="235">
        <f t="shared" si="50"/>
        <v>0</v>
      </c>
      <c r="K172" s="231" t="s">
        <v>524</v>
      </c>
      <c r="L172" s="236"/>
      <c r="M172" s="237" t="s">
        <v>19</v>
      </c>
      <c r="N172" s="238" t="s">
        <v>42</v>
      </c>
      <c r="O172" s="35"/>
      <c r="P172" s="191">
        <f t="shared" si="51"/>
        <v>0</v>
      </c>
      <c r="Q172" s="191">
        <v>0</v>
      </c>
      <c r="R172" s="191">
        <f t="shared" si="52"/>
        <v>0</v>
      </c>
      <c r="S172" s="191">
        <v>0</v>
      </c>
      <c r="T172" s="192">
        <f t="shared" si="53"/>
        <v>0</v>
      </c>
      <c r="AR172" s="17" t="s">
        <v>1294</v>
      </c>
      <c r="AT172" s="17" t="s">
        <v>184</v>
      </c>
      <c r="AU172" s="17" t="s">
        <v>80</v>
      </c>
      <c r="AY172" s="17" t="s">
        <v>153</v>
      </c>
      <c r="BE172" s="193">
        <f t="shared" si="54"/>
        <v>0</v>
      </c>
      <c r="BF172" s="193">
        <f t="shared" si="55"/>
        <v>0</v>
      </c>
      <c r="BG172" s="193">
        <f t="shared" si="56"/>
        <v>0</v>
      </c>
      <c r="BH172" s="193">
        <f t="shared" si="57"/>
        <v>0</v>
      </c>
      <c r="BI172" s="193">
        <f t="shared" si="58"/>
        <v>0</v>
      </c>
      <c r="BJ172" s="17" t="s">
        <v>78</v>
      </c>
      <c r="BK172" s="193">
        <f t="shared" si="59"/>
        <v>0</v>
      </c>
      <c r="BL172" s="17" t="s">
        <v>471</v>
      </c>
      <c r="BM172" s="17" t="s">
        <v>1847</v>
      </c>
    </row>
    <row r="173" spans="2:65" s="1" customFormat="1" ht="22.5" customHeight="1">
      <c r="B173" s="34"/>
      <c r="C173" s="229" t="s">
        <v>500</v>
      </c>
      <c r="D173" s="229" t="s">
        <v>184</v>
      </c>
      <c r="E173" s="230" t="s">
        <v>1848</v>
      </c>
      <c r="F173" s="231" t="s">
        <v>1849</v>
      </c>
      <c r="G173" s="232" t="s">
        <v>207</v>
      </c>
      <c r="H173" s="233">
        <v>6</v>
      </c>
      <c r="I173" s="234"/>
      <c r="J173" s="235">
        <f t="shared" si="50"/>
        <v>0</v>
      </c>
      <c r="K173" s="231" t="s">
        <v>524</v>
      </c>
      <c r="L173" s="236"/>
      <c r="M173" s="237" t="s">
        <v>19</v>
      </c>
      <c r="N173" s="238" t="s">
        <v>42</v>
      </c>
      <c r="O173" s="35"/>
      <c r="P173" s="191">
        <f t="shared" si="51"/>
        <v>0</v>
      </c>
      <c r="Q173" s="191">
        <v>0</v>
      </c>
      <c r="R173" s="191">
        <f t="shared" si="52"/>
        <v>0</v>
      </c>
      <c r="S173" s="191">
        <v>0</v>
      </c>
      <c r="T173" s="192">
        <f t="shared" si="53"/>
        <v>0</v>
      </c>
      <c r="AR173" s="17" t="s">
        <v>1294</v>
      </c>
      <c r="AT173" s="17" t="s">
        <v>184</v>
      </c>
      <c r="AU173" s="17" t="s">
        <v>80</v>
      </c>
      <c r="AY173" s="17" t="s">
        <v>153</v>
      </c>
      <c r="BE173" s="193">
        <f t="shared" si="54"/>
        <v>0</v>
      </c>
      <c r="BF173" s="193">
        <f t="shared" si="55"/>
        <v>0</v>
      </c>
      <c r="BG173" s="193">
        <f t="shared" si="56"/>
        <v>0</v>
      </c>
      <c r="BH173" s="193">
        <f t="shared" si="57"/>
        <v>0</v>
      </c>
      <c r="BI173" s="193">
        <f t="shared" si="58"/>
        <v>0</v>
      </c>
      <c r="BJ173" s="17" t="s">
        <v>78</v>
      </c>
      <c r="BK173" s="193">
        <f t="shared" si="59"/>
        <v>0</v>
      </c>
      <c r="BL173" s="17" t="s">
        <v>471</v>
      </c>
      <c r="BM173" s="17" t="s">
        <v>1850</v>
      </c>
    </row>
    <row r="174" spans="2:65" s="1" customFormat="1" ht="22.5" customHeight="1">
      <c r="B174" s="34"/>
      <c r="C174" s="229" t="s">
        <v>507</v>
      </c>
      <c r="D174" s="229" t="s">
        <v>184</v>
      </c>
      <c r="E174" s="230" t="s">
        <v>1851</v>
      </c>
      <c r="F174" s="231" t="s">
        <v>1852</v>
      </c>
      <c r="G174" s="232" t="s">
        <v>207</v>
      </c>
      <c r="H174" s="233">
        <v>60</v>
      </c>
      <c r="I174" s="234"/>
      <c r="J174" s="235">
        <f t="shared" si="50"/>
        <v>0</v>
      </c>
      <c r="K174" s="231" t="s">
        <v>524</v>
      </c>
      <c r="L174" s="236"/>
      <c r="M174" s="237" t="s">
        <v>19</v>
      </c>
      <c r="N174" s="238" t="s">
        <v>42</v>
      </c>
      <c r="O174" s="35"/>
      <c r="P174" s="191">
        <f t="shared" si="51"/>
        <v>0</v>
      </c>
      <c r="Q174" s="191">
        <v>0</v>
      </c>
      <c r="R174" s="191">
        <f t="shared" si="52"/>
        <v>0</v>
      </c>
      <c r="S174" s="191">
        <v>0</v>
      </c>
      <c r="T174" s="192">
        <f t="shared" si="53"/>
        <v>0</v>
      </c>
      <c r="AR174" s="17" t="s">
        <v>1294</v>
      </c>
      <c r="AT174" s="17" t="s">
        <v>184</v>
      </c>
      <c r="AU174" s="17" t="s">
        <v>80</v>
      </c>
      <c r="AY174" s="17" t="s">
        <v>153</v>
      </c>
      <c r="BE174" s="193">
        <f t="shared" si="54"/>
        <v>0</v>
      </c>
      <c r="BF174" s="193">
        <f t="shared" si="55"/>
        <v>0</v>
      </c>
      <c r="BG174" s="193">
        <f t="shared" si="56"/>
        <v>0</v>
      </c>
      <c r="BH174" s="193">
        <f t="shared" si="57"/>
        <v>0</v>
      </c>
      <c r="BI174" s="193">
        <f t="shared" si="58"/>
        <v>0</v>
      </c>
      <c r="BJ174" s="17" t="s">
        <v>78</v>
      </c>
      <c r="BK174" s="193">
        <f t="shared" si="59"/>
        <v>0</v>
      </c>
      <c r="BL174" s="17" t="s">
        <v>471</v>
      </c>
      <c r="BM174" s="17" t="s">
        <v>1853</v>
      </c>
    </row>
    <row r="175" spans="2:65" s="1" customFormat="1" ht="22.5" customHeight="1">
      <c r="B175" s="34"/>
      <c r="C175" s="229" t="s">
        <v>512</v>
      </c>
      <c r="D175" s="229" t="s">
        <v>184</v>
      </c>
      <c r="E175" s="230" t="s">
        <v>1854</v>
      </c>
      <c r="F175" s="231" t="s">
        <v>1855</v>
      </c>
      <c r="G175" s="232" t="s">
        <v>207</v>
      </c>
      <c r="H175" s="233">
        <v>17</v>
      </c>
      <c r="I175" s="234"/>
      <c r="J175" s="235">
        <f t="shared" si="50"/>
        <v>0</v>
      </c>
      <c r="K175" s="231" t="s">
        <v>524</v>
      </c>
      <c r="L175" s="236"/>
      <c r="M175" s="237" t="s">
        <v>19</v>
      </c>
      <c r="N175" s="238" t="s">
        <v>42</v>
      </c>
      <c r="O175" s="35"/>
      <c r="P175" s="191">
        <f t="shared" si="51"/>
        <v>0</v>
      </c>
      <c r="Q175" s="191">
        <v>0</v>
      </c>
      <c r="R175" s="191">
        <f t="shared" si="52"/>
        <v>0</v>
      </c>
      <c r="S175" s="191">
        <v>0</v>
      </c>
      <c r="T175" s="192">
        <f t="shared" si="53"/>
        <v>0</v>
      </c>
      <c r="AR175" s="17" t="s">
        <v>1294</v>
      </c>
      <c r="AT175" s="17" t="s">
        <v>184</v>
      </c>
      <c r="AU175" s="17" t="s">
        <v>80</v>
      </c>
      <c r="AY175" s="17" t="s">
        <v>153</v>
      </c>
      <c r="BE175" s="193">
        <f t="shared" si="54"/>
        <v>0</v>
      </c>
      <c r="BF175" s="193">
        <f t="shared" si="55"/>
        <v>0</v>
      </c>
      <c r="BG175" s="193">
        <f t="shared" si="56"/>
        <v>0</v>
      </c>
      <c r="BH175" s="193">
        <f t="shared" si="57"/>
        <v>0</v>
      </c>
      <c r="BI175" s="193">
        <f t="shared" si="58"/>
        <v>0</v>
      </c>
      <c r="BJ175" s="17" t="s">
        <v>78</v>
      </c>
      <c r="BK175" s="193">
        <f t="shared" si="59"/>
        <v>0</v>
      </c>
      <c r="BL175" s="17" t="s">
        <v>471</v>
      </c>
      <c r="BM175" s="17" t="s">
        <v>1856</v>
      </c>
    </row>
    <row r="176" spans="2:65" s="1" customFormat="1" ht="22.5" customHeight="1">
      <c r="B176" s="34"/>
      <c r="C176" s="229" t="s">
        <v>516</v>
      </c>
      <c r="D176" s="229" t="s">
        <v>184</v>
      </c>
      <c r="E176" s="230" t="s">
        <v>1857</v>
      </c>
      <c r="F176" s="231" t="s">
        <v>1858</v>
      </c>
      <c r="G176" s="232" t="s">
        <v>207</v>
      </c>
      <c r="H176" s="233">
        <v>9</v>
      </c>
      <c r="I176" s="234"/>
      <c r="J176" s="235">
        <f t="shared" si="50"/>
        <v>0</v>
      </c>
      <c r="K176" s="231" t="s">
        <v>524</v>
      </c>
      <c r="L176" s="236"/>
      <c r="M176" s="237" t="s">
        <v>19</v>
      </c>
      <c r="N176" s="238" t="s">
        <v>42</v>
      </c>
      <c r="O176" s="35"/>
      <c r="P176" s="191">
        <f t="shared" si="51"/>
        <v>0</v>
      </c>
      <c r="Q176" s="191">
        <v>0</v>
      </c>
      <c r="R176" s="191">
        <f t="shared" si="52"/>
        <v>0</v>
      </c>
      <c r="S176" s="191">
        <v>0</v>
      </c>
      <c r="T176" s="192">
        <f t="shared" si="53"/>
        <v>0</v>
      </c>
      <c r="AR176" s="17" t="s">
        <v>1294</v>
      </c>
      <c r="AT176" s="17" t="s">
        <v>184</v>
      </c>
      <c r="AU176" s="17" t="s">
        <v>80</v>
      </c>
      <c r="AY176" s="17" t="s">
        <v>153</v>
      </c>
      <c r="BE176" s="193">
        <f t="shared" si="54"/>
        <v>0</v>
      </c>
      <c r="BF176" s="193">
        <f t="shared" si="55"/>
        <v>0</v>
      </c>
      <c r="BG176" s="193">
        <f t="shared" si="56"/>
        <v>0</v>
      </c>
      <c r="BH176" s="193">
        <f t="shared" si="57"/>
        <v>0</v>
      </c>
      <c r="BI176" s="193">
        <f t="shared" si="58"/>
        <v>0</v>
      </c>
      <c r="BJ176" s="17" t="s">
        <v>78</v>
      </c>
      <c r="BK176" s="193">
        <f t="shared" si="59"/>
        <v>0</v>
      </c>
      <c r="BL176" s="17" t="s">
        <v>471</v>
      </c>
      <c r="BM176" s="17" t="s">
        <v>1859</v>
      </c>
    </row>
    <row r="177" spans="2:65" s="1" customFormat="1" ht="22.5" customHeight="1">
      <c r="B177" s="34"/>
      <c r="C177" s="229" t="s">
        <v>521</v>
      </c>
      <c r="D177" s="229" t="s">
        <v>184</v>
      </c>
      <c r="E177" s="230" t="s">
        <v>1860</v>
      </c>
      <c r="F177" s="231" t="s">
        <v>1861</v>
      </c>
      <c r="G177" s="232" t="s">
        <v>207</v>
      </c>
      <c r="H177" s="233">
        <v>24</v>
      </c>
      <c r="I177" s="234"/>
      <c r="J177" s="235">
        <f t="shared" si="50"/>
        <v>0</v>
      </c>
      <c r="K177" s="231" t="s">
        <v>524</v>
      </c>
      <c r="L177" s="236"/>
      <c r="M177" s="237" t="s">
        <v>19</v>
      </c>
      <c r="N177" s="238" t="s">
        <v>42</v>
      </c>
      <c r="O177" s="35"/>
      <c r="P177" s="191">
        <f t="shared" si="51"/>
        <v>0</v>
      </c>
      <c r="Q177" s="191">
        <v>0</v>
      </c>
      <c r="R177" s="191">
        <f t="shared" si="52"/>
        <v>0</v>
      </c>
      <c r="S177" s="191">
        <v>0</v>
      </c>
      <c r="T177" s="192">
        <f t="shared" si="53"/>
        <v>0</v>
      </c>
      <c r="AR177" s="17" t="s">
        <v>1294</v>
      </c>
      <c r="AT177" s="17" t="s">
        <v>184</v>
      </c>
      <c r="AU177" s="17" t="s">
        <v>80</v>
      </c>
      <c r="AY177" s="17" t="s">
        <v>153</v>
      </c>
      <c r="BE177" s="193">
        <f t="shared" si="54"/>
        <v>0</v>
      </c>
      <c r="BF177" s="193">
        <f t="shared" si="55"/>
        <v>0</v>
      </c>
      <c r="BG177" s="193">
        <f t="shared" si="56"/>
        <v>0</v>
      </c>
      <c r="BH177" s="193">
        <f t="shared" si="57"/>
        <v>0</v>
      </c>
      <c r="BI177" s="193">
        <f t="shared" si="58"/>
        <v>0</v>
      </c>
      <c r="BJ177" s="17" t="s">
        <v>78</v>
      </c>
      <c r="BK177" s="193">
        <f t="shared" si="59"/>
        <v>0</v>
      </c>
      <c r="BL177" s="17" t="s">
        <v>471</v>
      </c>
      <c r="BM177" s="17" t="s">
        <v>1862</v>
      </c>
    </row>
    <row r="178" spans="2:65" s="1" customFormat="1" ht="22.5" customHeight="1">
      <c r="B178" s="34"/>
      <c r="C178" s="229" t="s">
        <v>525</v>
      </c>
      <c r="D178" s="229" t="s">
        <v>184</v>
      </c>
      <c r="E178" s="230" t="s">
        <v>1863</v>
      </c>
      <c r="F178" s="231" t="s">
        <v>1864</v>
      </c>
      <c r="G178" s="232" t="s">
        <v>207</v>
      </c>
      <c r="H178" s="233">
        <v>2</v>
      </c>
      <c r="I178" s="234"/>
      <c r="J178" s="235">
        <f t="shared" si="50"/>
        <v>0</v>
      </c>
      <c r="K178" s="231" t="s">
        <v>524</v>
      </c>
      <c r="L178" s="236"/>
      <c r="M178" s="237" t="s">
        <v>19</v>
      </c>
      <c r="N178" s="238" t="s">
        <v>42</v>
      </c>
      <c r="O178" s="35"/>
      <c r="P178" s="191">
        <f t="shared" si="51"/>
        <v>0</v>
      </c>
      <c r="Q178" s="191">
        <v>0</v>
      </c>
      <c r="R178" s="191">
        <f t="shared" si="52"/>
        <v>0</v>
      </c>
      <c r="S178" s="191">
        <v>0</v>
      </c>
      <c r="T178" s="192">
        <f t="shared" si="53"/>
        <v>0</v>
      </c>
      <c r="AR178" s="17" t="s">
        <v>1294</v>
      </c>
      <c r="AT178" s="17" t="s">
        <v>184</v>
      </c>
      <c r="AU178" s="17" t="s">
        <v>80</v>
      </c>
      <c r="AY178" s="17" t="s">
        <v>153</v>
      </c>
      <c r="BE178" s="193">
        <f t="shared" si="54"/>
        <v>0</v>
      </c>
      <c r="BF178" s="193">
        <f t="shared" si="55"/>
        <v>0</v>
      </c>
      <c r="BG178" s="193">
        <f t="shared" si="56"/>
        <v>0</v>
      </c>
      <c r="BH178" s="193">
        <f t="shared" si="57"/>
        <v>0</v>
      </c>
      <c r="BI178" s="193">
        <f t="shared" si="58"/>
        <v>0</v>
      </c>
      <c r="BJ178" s="17" t="s">
        <v>78</v>
      </c>
      <c r="BK178" s="193">
        <f t="shared" si="59"/>
        <v>0</v>
      </c>
      <c r="BL178" s="17" t="s">
        <v>471</v>
      </c>
      <c r="BM178" s="17" t="s">
        <v>1865</v>
      </c>
    </row>
    <row r="179" spans="2:65" s="1" customFormat="1" ht="22.5" customHeight="1">
      <c r="B179" s="34"/>
      <c r="C179" s="229" t="s">
        <v>536</v>
      </c>
      <c r="D179" s="229" t="s">
        <v>184</v>
      </c>
      <c r="E179" s="230" t="s">
        <v>1866</v>
      </c>
      <c r="F179" s="231" t="s">
        <v>1867</v>
      </c>
      <c r="G179" s="232" t="s">
        <v>207</v>
      </c>
      <c r="H179" s="233">
        <v>11</v>
      </c>
      <c r="I179" s="234"/>
      <c r="J179" s="235">
        <f t="shared" si="50"/>
        <v>0</v>
      </c>
      <c r="K179" s="231" t="s">
        <v>524</v>
      </c>
      <c r="L179" s="236"/>
      <c r="M179" s="237" t="s">
        <v>19</v>
      </c>
      <c r="N179" s="238" t="s">
        <v>42</v>
      </c>
      <c r="O179" s="35"/>
      <c r="P179" s="191">
        <f t="shared" si="51"/>
        <v>0</v>
      </c>
      <c r="Q179" s="191">
        <v>0</v>
      </c>
      <c r="R179" s="191">
        <f t="shared" si="52"/>
        <v>0</v>
      </c>
      <c r="S179" s="191">
        <v>0</v>
      </c>
      <c r="T179" s="192">
        <f t="shared" si="53"/>
        <v>0</v>
      </c>
      <c r="AR179" s="17" t="s">
        <v>1294</v>
      </c>
      <c r="AT179" s="17" t="s">
        <v>184</v>
      </c>
      <c r="AU179" s="17" t="s">
        <v>80</v>
      </c>
      <c r="AY179" s="17" t="s">
        <v>153</v>
      </c>
      <c r="BE179" s="193">
        <f t="shared" si="54"/>
        <v>0</v>
      </c>
      <c r="BF179" s="193">
        <f t="shared" si="55"/>
        <v>0</v>
      </c>
      <c r="BG179" s="193">
        <f t="shared" si="56"/>
        <v>0</v>
      </c>
      <c r="BH179" s="193">
        <f t="shared" si="57"/>
        <v>0</v>
      </c>
      <c r="BI179" s="193">
        <f t="shared" si="58"/>
        <v>0</v>
      </c>
      <c r="BJ179" s="17" t="s">
        <v>78</v>
      </c>
      <c r="BK179" s="193">
        <f t="shared" si="59"/>
        <v>0</v>
      </c>
      <c r="BL179" s="17" t="s">
        <v>471</v>
      </c>
      <c r="BM179" s="17" t="s">
        <v>1868</v>
      </c>
    </row>
    <row r="180" spans="2:65" s="1" customFormat="1" ht="22.5" customHeight="1">
      <c r="B180" s="34"/>
      <c r="C180" s="229" t="s">
        <v>540</v>
      </c>
      <c r="D180" s="229" t="s">
        <v>184</v>
      </c>
      <c r="E180" s="230" t="s">
        <v>1869</v>
      </c>
      <c r="F180" s="231" t="s">
        <v>1870</v>
      </c>
      <c r="G180" s="232" t="s">
        <v>207</v>
      </c>
      <c r="H180" s="233">
        <v>8</v>
      </c>
      <c r="I180" s="234"/>
      <c r="J180" s="235">
        <f t="shared" si="50"/>
        <v>0</v>
      </c>
      <c r="K180" s="231" t="s">
        <v>524</v>
      </c>
      <c r="L180" s="236"/>
      <c r="M180" s="237" t="s">
        <v>19</v>
      </c>
      <c r="N180" s="238" t="s">
        <v>42</v>
      </c>
      <c r="O180" s="35"/>
      <c r="P180" s="191">
        <f t="shared" si="51"/>
        <v>0</v>
      </c>
      <c r="Q180" s="191">
        <v>0</v>
      </c>
      <c r="R180" s="191">
        <f t="shared" si="52"/>
        <v>0</v>
      </c>
      <c r="S180" s="191">
        <v>0</v>
      </c>
      <c r="T180" s="192">
        <f t="shared" si="53"/>
        <v>0</v>
      </c>
      <c r="AR180" s="17" t="s">
        <v>1294</v>
      </c>
      <c r="AT180" s="17" t="s">
        <v>184</v>
      </c>
      <c r="AU180" s="17" t="s">
        <v>80</v>
      </c>
      <c r="AY180" s="17" t="s">
        <v>153</v>
      </c>
      <c r="BE180" s="193">
        <f t="shared" si="54"/>
        <v>0</v>
      </c>
      <c r="BF180" s="193">
        <f t="shared" si="55"/>
        <v>0</v>
      </c>
      <c r="BG180" s="193">
        <f t="shared" si="56"/>
        <v>0</v>
      </c>
      <c r="BH180" s="193">
        <f t="shared" si="57"/>
        <v>0</v>
      </c>
      <c r="BI180" s="193">
        <f t="shared" si="58"/>
        <v>0</v>
      </c>
      <c r="BJ180" s="17" t="s">
        <v>78</v>
      </c>
      <c r="BK180" s="193">
        <f t="shared" si="59"/>
        <v>0</v>
      </c>
      <c r="BL180" s="17" t="s">
        <v>471</v>
      </c>
      <c r="BM180" s="17" t="s">
        <v>1871</v>
      </c>
    </row>
    <row r="181" spans="2:65" s="1" customFormat="1" ht="22.5" customHeight="1">
      <c r="B181" s="34"/>
      <c r="C181" s="229" t="s">
        <v>545</v>
      </c>
      <c r="D181" s="229" t="s">
        <v>184</v>
      </c>
      <c r="E181" s="230" t="s">
        <v>1872</v>
      </c>
      <c r="F181" s="231" t="s">
        <v>1873</v>
      </c>
      <c r="G181" s="232" t="s">
        <v>207</v>
      </c>
      <c r="H181" s="233">
        <v>6</v>
      </c>
      <c r="I181" s="234"/>
      <c r="J181" s="235">
        <f t="shared" si="50"/>
        <v>0</v>
      </c>
      <c r="K181" s="231" t="s">
        <v>524</v>
      </c>
      <c r="L181" s="236"/>
      <c r="M181" s="237" t="s">
        <v>19</v>
      </c>
      <c r="N181" s="238" t="s">
        <v>42</v>
      </c>
      <c r="O181" s="35"/>
      <c r="P181" s="191">
        <f t="shared" si="51"/>
        <v>0</v>
      </c>
      <c r="Q181" s="191">
        <v>0</v>
      </c>
      <c r="R181" s="191">
        <f t="shared" si="52"/>
        <v>0</v>
      </c>
      <c r="S181" s="191">
        <v>0</v>
      </c>
      <c r="T181" s="192">
        <f t="shared" si="53"/>
        <v>0</v>
      </c>
      <c r="AR181" s="17" t="s">
        <v>1294</v>
      </c>
      <c r="AT181" s="17" t="s">
        <v>184</v>
      </c>
      <c r="AU181" s="17" t="s">
        <v>80</v>
      </c>
      <c r="AY181" s="17" t="s">
        <v>153</v>
      </c>
      <c r="BE181" s="193">
        <f t="shared" si="54"/>
        <v>0</v>
      </c>
      <c r="BF181" s="193">
        <f t="shared" si="55"/>
        <v>0</v>
      </c>
      <c r="BG181" s="193">
        <f t="shared" si="56"/>
        <v>0</v>
      </c>
      <c r="BH181" s="193">
        <f t="shared" si="57"/>
        <v>0</v>
      </c>
      <c r="BI181" s="193">
        <f t="shared" si="58"/>
        <v>0</v>
      </c>
      <c r="BJ181" s="17" t="s">
        <v>78</v>
      </c>
      <c r="BK181" s="193">
        <f t="shared" si="59"/>
        <v>0</v>
      </c>
      <c r="BL181" s="17" t="s">
        <v>471</v>
      </c>
      <c r="BM181" s="17" t="s">
        <v>1874</v>
      </c>
    </row>
    <row r="182" spans="2:65" s="1" customFormat="1" ht="22.5" customHeight="1">
      <c r="B182" s="34"/>
      <c r="C182" s="229" t="s">
        <v>549</v>
      </c>
      <c r="D182" s="229" t="s">
        <v>184</v>
      </c>
      <c r="E182" s="230" t="s">
        <v>1875</v>
      </c>
      <c r="F182" s="231" t="s">
        <v>1876</v>
      </c>
      <c r="G182" s="232" t="s">
        <v>207</v>
      </c>
      <c r="H182" s="233">
        <v>21</v>
      </c>
      <c r="I182" s="234"/>
      <c r="J182" s="235">
        <f t="shared" si="50"/>
        <v>0</v>
      </c>
      <c r="K182" s="231" t="s">
        <v>524</v>
      </c>
      <c r="L182" s="236"/>
      <c r="M182" s="237" t="s">
        <v>19</v>
      </c>
      <c r="N182" s="238" t="s">
        <v>42</v>
      </c>
      <c r="O182" s="35"/>
      <c r="P182" s="191">
        <f t="shared" si="51"/>
        <v>0</v>
      </c>
      <c r="Q182" s="191">
        <v>0</v>
      </c>
      <c r="R182" s="191">
        <f t="shared" si="52"/>
        <v>0</v>
      </c>
      <c r="S182" s="191">
        <v>0</v>
      </c>
      <c r="T182" s="192">
        <f t="shared" si="53"/>
        <v>0</v>
      </c>
      <c r="AR182" s="17" t="s">
        <v>1294</v>
      </c>
      <c r="AT182" s="17" t="s">
        <v>184</v>
      </c>
      <c r="AU182" s="17" t="s">
        <v>80</v>
      </c>
      <c r="AY182" s="17" t="s">
        <v>153</v>
      </c>
      <c r="BE182" s="193">
        <f t="shared" si="54"/>
        <v>0</v>
      </c>
      <c r="BF182" s="193">
        <f t="shared" si="55"/>
        <v>0</v>
      </c>
      <c r="BG182" s="193">
        <f t="shared" si="56"/>
        <v>0</v>
      </c>
      <c r="BH182" s="193">
        <f t="shared" si="57"/>
        <v>0</v>
      </c>
      <c r="BI182" s="193">
        <f t="shared" si="58"/>
        <v>0</v>
      </c>
      <c r="BJ182" s="17" t="s">
        <v>78</v>
      </c>
      <c r="BK182" s="193">
        <f t="shared" si="59"/>
        <v>0</v>
      </c>
      <c r="BL182" s="17" t="s">
        <v>471</v>
      </c>
      <c r="BM182" s="17" t="s">
        <v>1877</v>
      </c>
    </row>
    <row r="183" spans="2:65" s="1" customFormat="1" ht="22.5" customHeight="1">
      <c r="B183" s="34"/>
      <c r="C183" s="229" t="s">
        <v>555</v>
      </c>
      <c r="D183" s="229" t="s">
        <v>184</v>
      </c>
      <c r="E183" s="230" t="s">
        <v>1878</v>
      </c>
      <c r="F183" s="231" t="s">
        <v>1879</v>
      </c>
      <c r="G183" s="232" t="s">
        <v>207</v>
      </c>
      <c r="H183" s="233">
        <v>43</v>
      </c>
      <c r="I183" s="234"/>
      <c r="J183" s="235">
        <f t="shared" si="50"/>
        <v>0</v>
      </c>
      <c r="K183" s="231" t="s">
        <v>524</v>
      </c>
      <c r="L183" s="236"/>
      <c r="M183" s="237" t="s">
        <v>19</v>
      </c>
      <c r="N183" s="238" t="s">
        <v>42</v>
      </c>
      <c r="O183" s="35"/>
      <c r="P183" s="191">
        <f t="shared" si="51"/>
        <v>0</v>
      </c>
      <c r="Q183" s="191">
        <v>0</v>
      </c>
      <c r="R183" s="191">
        <f t="shared" si="52"/>
        <v>0</v>
      </c>
      <c r="S183" s="191">
        <v>0</v>
      </c>
      <c r="T183" s="192">
        <f t="shared" si="53"/>
        <v>0</v>
      </c>
      <c r="AR183" s="17" t="s">
        <v>1294</v>
      </c>
      <c r="AT183" s="17" t="s">
        <v>184</v>
      </c>
      <c r="AU183" s="17" t="s">
        <v>80</v>
      </c>
      <c r="AY183" s="17" t="s">
        <v>153</v>
      </c>
      <c r="BE183" s="193">
        <f t="shared" si="54"/>
        <v>0</v>
      </c>
      <c r="BF183" s="193">
        <f t="shared" si="55"/>
        <v>0</v>
      </c>
      <c r="BG183" s="193">
        <f t="shared" si="56"/>
        <v>0</v>
      </c>
      <c r="BH183" s="193">
        <f t="shared" si="57"/>
        <v>0</v>
      </c>
      <c r="BI183" s="193">
        <f t="shared" si="58"/>
        <v>0</v>
      </c>
      <c r="BJ183" s="17" t="s">
        <v>78</v>
      </c>
      <c r="BK183" s="193">
        <f t="shared" si="59"/>
        <v>0</v>
      </c>
      <c r="BL183" s="17" t="s">
        <v>471</v>
      </c>
      <c r="BM183" s="17" t="s">
        <v>1880</v>
      </c>
    </row>
    <row r="184" spans="2:65" s="1" customFormat="1" ht="22.5" customHeight="1">
      <c r="B184" s="34"/>
      <c r="C184" s="229" t="s">
        <v>561</v>
      </c>
      <c r="D184" s="229" t="s">
        <v>184</v>
      </c>
      <c r="E184" s="230" t="s">
        <v>1881</v>
      </c>
      <c r="F184" s="231" t="s">
        <v>1882</v>
      </c>
      <c r="G184" s="232" t="s">
        <v>207</v>
      </c>
      <c r="H184" s="233">
        <v>9</v>
      </c>
      <c r="I184" s="234"/>
      <c r="J184" s="235">
        <f t="shared" si="50"/>
        <v>0</v>
      </c>
      <c r="K184" s="231" t="s">
        <v>524</v>
      </c>
      <c r="L184" s="236"/>
      <c r="M184" s="237" t="s">
        <v>19</v>
      </c>
      <c r="N184" s="238" t="s">
        <v>42</v>
      </c>
      <c r="O184" s="35"/>
      <c r="P184" s="191">
        <f t="shared" si="51"/>
        <v>0</v>
      </c>
      <c r="Q184" s="191">
        <v>0</v>
      </c>
      <c r="R184" s="191">
        <f t="shared" si="52"/>
        <v>0</v>
      </c>
      <c r="S184" s="191">
        <v>0</v>
      </c>
      <c r="T184" s="192">
        <f t="shared" si="53"/>
        <v>0</v>
      </c>
      <c r="AR184" s="17" t="s">
        <v>1294</v>
      </c>
      <c r="AT184" s="17" t="s">
        <v>184</v>
      </c>
      <c r="AU184" s="17" t="s">
        <v>80</v>
      </c>
      <c r="AY184" s="17" t="s">
        <v>153</v>
      </c>
      <c r="BE184" s="193">
        <f t="shared" si="54"/>
        <v>0</v>
      </c>
      <c r="BF184" s="193">
        <f t="shared" si="55"/>
        <v>0</v>
      </c>
      <c r="BG184" s="193">
        <f t="shared" si="56"/>
        <v>0</v>
      </c>
      <c r="BH184" s="193">
        <f t="shared" si="57"/>
        <v>0</v>
      </c>
      <c r="BI184" s="193">
        <f t="shared" si="58"/>
        <v>0</v>
      </c>
      <c r="BJ184" s="17" t="s">
        <v>78</v>
      </c>
      <c r="BK184" s="193">
        <f t="shared" si="59"/>
        <v>0</v>
      </c>
      <c r="BL184" s="17" t="s">
        <v>471</v>
      </c>
      <c r="BM184" s="17" t="s">
        <v>1883</v>
      </c>
    </row>
    <row r="185" spans="2:65" s="1" customFormat="1" ht="22.5" customHeight="1">
      <c r="B185" s="34"/>
      <c r="C185" s="229" t="s">
        <v>567</v>
      </c>
      <c r="D185" s="229" t="s">
        <v>184</v>
      </c>
      <c r="E185" s="230" t="s">
        <v>1884</v>
      </c>
      <c r="F185" s="231" t="s">
        <v>1885</v>
      </c>
      <c r="G185" s="232" t="s">
        <v>207</v>
      </c>
      <c r="H185" s="233">
        <v>27</v>
      </c>
      <c r="I185" s="234"/>
      <c r="J185" s="235">
        <f t="shared" si="50"/>
        <v>0</v>
      </c>
      <c r="K185" s="231" t="s">
        <v>524</v>
      </c>
      <c r="L185" s="236"/>
      <c r="M185" s="237" t="s">
        <v>19</v>
      </c>
      <c r="N185" s="238" t="s">
        <v>42</v>
      </c>
      <c r="O185" s="35"/>
      <c r="P185" s="191">
        <f t="shared" si="51"/>
        <v>0</v>
      </c>
      <c r="Q185" s="191">
        <v>0</v>
      </c>
      <c r="R185" s="191">
        <f t="shared" si="52"/>
        <v>0</v>
      </c>
      <c r="S185" s="191">
        <v>0</v>
      </c>
      <c r="T185" s="192">
        <f t="shared" si="53"/>
        <v>0</v>
      </c>
      <c r="AR185" s="17" t="s">
        <v>1294</v>
      </c>
      <c r="AT185" s="17" t="s">
        <v>184</v>
      </c>
      <c r="AU185" s="17" t="s">
        <v>80</v>
      </c>
      <c r="AY185" s="17" t="s">
        <v>153</v>
      </c>
      <c r="BE185" s="193">
        <f t="shared" si="54"/>
        <v>0</v>
      </c>
      <c r="BF185" s="193">
        <f t="shared" si="55"/>
        <v>0</v>
      </c>
      <c r="BG185" s="193">
        <f t="shared" si="56"/>
        <v>0</v>
      </c>
      <c r="BH185" s="193">
        <f t="shared" si="57"/>
        <v>0</v>
      </c>
      <c r="BI185" s="193">
        <f t="shared" si="58"/>
        <v>0</v>
      </c>
      <c r="BJ185" s="17" t="s">
        <v>78</v>
      </c>
      <c r="BK185" s="193">
        <f t="shared" si="59"/>
        <v>0</v>
      </c>
      <c r="BL185" s="17" t="s">
        <v>471</v>
      </c>
      <c r="BM185" s="17" t="s">
        <v>1886</v>
      </c>
    </row>
    <row r="186" spans="2:65" s="1" customFormat="1" ht="22.5" customHeight="1">
      <c r="B186" s="34"/>
      <c r="C186" s="229" t="s">
        <v>571</v>
      </c>
      <c r="D186" s="229" t="s">
        <v>184</v>
      </c>
      <c r="E186" s="230" t="s">
        <v>1887</v>
      </c>
      <c r="F186" s="231" t="s">
        <v>1888</v>
      </c>
      <c r="G186" s="232" t="s">
        <v>207</v>
      </c>
      <c r="H186" s="233">
        <v>1</v>
      </c>
      <c r="I186" s="234"/>
      <c r="J186" s="235">
        <f t="shared" si="50"/>
        <v>0</v>
      </c>
      <c r="K186" s="231" t="s">
        <v>524</v>
      </c>
      <c r="L186" s="236"/>
      <c r="M186" s="237" t="s">
        <v>19</v>
      </c>
      <c r="N186" s="238" t="s">
        <v>42</v>
      </c>
      <c r="O186" s="35"/>
      <c r="P186" s="191">
        <f t="shared" si="51"/>
        <v>0</v>
      </c>
      <c r="Q186" s="191">
        <v>0</v>
      </c>
      <c r="R186" s="191">
        <f t="shared" si="52"/>
        <v>0</v>
      </c>
      <c r="S186" s="191">
        <v>0</v>
      </c>
      <c r="T186" s="192">
        <f t="shared" si="53"/>
        <v>0</v>
      </c>
      <c r="AR186" s="17" t="s">
        <v>1294</v>
      </c>
      <c r="AT186" s="17" t="s">
        <v>184</v>
      </c>
      <c r="AU186" s="17" t="s">
        <v>80</v>
      </c>
      <c r="AY186" s="17" t="s">
        <v>153</v>
      </c>
      <c r="BE186" s="193">
        <f t="shared" si="54"/>
        <v>0</v>
      </c>
      <c r="BF186" s="193">
        <f t="shared" si="55"/>
        <v>0</v>
      </c>
      <c r="BG186" s="193">
        <f t="shared" si="56"/>
        <v>0</v>
      </c>
      <c r="BH186" s="193">
        <f t="shared" si="57"/>
        <v>0</v>
      </c>
      <c r="BI186" s="193">
        <f t="shared" si="58"/>
        <v>0</v>
      </c>
      <c r="BJ186" s="17" t="s">
        <v>78</v>
      </c>
      <c r="BK186" s="193">
        <f t="shared" si="59"/>
        <v>0</v>
      </c>
      <c r="BL186" s="17" t="s">
        <v>471</v>
      </c>
      <c r="BM186" s="17" t="s">
        <v>1889</v>
      </c>
    </row>
    <row r="187" spans="2:65" s="1" customFormat="1" ht="22.5" customHeight="1">
      <c r="B187" s="34"/>
      <c r="C187" s="229" t="s">
        <v>575</v>
      </c>
      <c r="D187" s="229" t="s">
        <v>184</v>
      </c>
      <c r="E187" s="230" t="s">
        <v>1890</v>
      </c>
      <c r="F187" s="231" t="s">
        <v>1891</v>
      </c>
      <c r="G187" s="232" t="s">
        <v>207</v>
      </c>
      <c r="H187" s="233">
        <v>3</v>
      </c>
      <c r="I187" s="234"/>
      <c r="J187" s="235">
        <f t="shared" si="50"/>
        <v>0</v>
      </c>
      <c r="K187" s="231" t="s">
        <v>524</v>
      </c>
      <c r="L187" s="236"/>
      <c r="M187" s="237" t="s">
        <v>19</v>
      </c>
      <c r="N187" s="238" t="s">
        <v>42</v>
      </c>
      <c r="O187" s="35"/>
      <c r="P187" s="191">
        <f t="shared" si="51"/>
        <v>0</v>
      </c>
      <c r="Q187" s="191">
        <v>0</v>
      </c>
      <c r="R187" s="191">
        <f t="shared" si="52"/>
        <v>0</v>
      </c>
      <c r="S187" s="191">
        <v>0</v>
      </c>
      <c r="T187" s="192">
        <f t="shared" si="53"/>
        <v>0</v>
      </c>
      <c r="AR187" s="17" t="s">
        <v>1294</v>
      </c>
      <c r="AT187" s="17" t="s">
        <v>184</v>
      </c>
      <c r="AU187" s="17" t="s">
        <v>80</v>
      </c>
      <c r="AY187" s="17" t="s">
        <v>153</v>
      </c>
      <c r="BE187" s="193">
        <f t="shared" si="54"/>
        <v>0</v>
      </c>
      <c r="BF187" s="193">
        <f t="shared" si="55"/>
        <v>0</v>
      </c>
      <c r="BG187" s="193">
        <f t="shared" si="56"/>
        <v>0</v>
      </c>
      <c r="BH187" s="193">
        <f t="shared" si="57"/>
        <v>0</v>
      </c>
      <c r="BI187" s="193">
        <f t="shared" si="58"/>
        <v>0</v>
      </c>
      <c r="BJ187" s="17" t="s">
        <v>78</v>
      </c>
      <c r="BK187" s="193">
        <f t="shared" si="59"/>
        <v>0</v>
      </c>
      <c r="BL187" s="17" t="s">
        <v>471</v>
      </c>
      <c r="BM187" s="17" t="s">
        <v>1892</v>
      </c>
    </row>
    <row r="188" spans="2:65" s="1" customFormat="1" ht="22.5" customHeight="1">
      <c r="B188" s="34"/>
      <c r="C188" s="229" t="s">
        <v>579</v>
      </c>
      <c r="D188" s="229" t="s">
        <v>184</v>
      </c>
      <c r="E188" s="230" t="s">
        <v>1893</v>
      </c>
      <c r="F188" s="231" t="s">
        <v>1894</v>
      </c>
      <c r="G188" s="232" t="s">
        <v>207</v>
      </c>
      <c r="H188" s="233">
        <v>1</v>
      </c>
      <c r="I188" s="234"/>
      <c r="J188" s="235">
        <f t="shared" si="50"/>
        <v>0</v>
      </c>
      <c r="K188" s="231" t="s">
        <v>524</v>
      </c>
      <c r="L188" s="236"/>
      <c r="M188" s="237" t="s">
        <v>19</v>
      </c>
      <c r="N188" s="238" t="s">
        <v>42</v>
      </c>
      <c r="O188" s="35"/>
      <c r="P188" s="191">
        <f t="shared" si="51"/>
        <v>0</v>
      </c>
      <c r="Q188" s="191">
        <v>0</v>
      </c>
      <c r="R188" s="191">
        <f t="shared" si="52"/>
        <v>0</v>
      </c>
      <c r="S188" s="191">
        <v>0</v>
      </c>
      <c r="T188" s="192">
        <f t="shared" si="53"/>
        <v>0</v>
      </c>
      <c r="AR188" s="17" t="s">
        <v>1294</v>
      </c>
      <c r="AT188" s="17" t="s">
        <v>184</v>
      </c>
      <c r="AU188" s="17" t="s">
        <v>80</v>
      </c>
      <c r="AY188" s="17" t="s">
        <v>153</v>
      </c>
      <c r="BE188" s="193">
        <f t="shared" si="54"/>
        <v>0</v>
      </c>
      <c r="BF188" s="193">
        <f t="shared" si="55"/>
        <v>0</v>
      </c>
      <c r="BG188" s="193">
        <f t="shared" si="56"/>
        <v>0</v>
      </c>
      <c r="BH188" s="193">
        <f t="shared" si="57"/>
        <v>0</v>
      </c>
      <c r="BI188" s="193">
        <f t="shared" si="58"/>
        <v>0</v>
      </c>
      <c r="BJ188" s="17" t="s">
        <v>78</v>
      </c>
      <c r="BK188" s="193">
        <f t="shared" si="59"/>
        <v>0</v>
      </c>
      <c r="BL188" s="17" t="s">
        <v>471</v>
      </c>
      <c r="BM188" s="17" t="s">
        <v>1895</v>
      </c>
    </row>
    <row r="189" spans="2:63" s="10" customFormat="1" ht="29.85" customHeight="1">
      <c r="B189" s="165"/>
      <c r="C189" s="166"/>
      <c r="D189" s="179" t="s">
        <v>70</v>
      </c>
      <c r="E189" s="180" t="s">
        <v>1896</v>
      </c>
      <c r="F189" s="180" t="s">
        <v>1897</v>
      </c>
      <c r="G189" s="166"/>
      <c r="H189" s="166"/>
      <c r="I189" s="169"/>
      <c r="J189" s="181">
        <f>BK189</f>
        <v>0</v>
      </c>
      <c r="K189" s="166"/>
      <c r="L189" s="171"/>
      <c r="M189" s="172"/>
      <c r="N189" s="173"/>
      <c r="O189" s="173"/>
      <c r="P189" s="174">
        <f>P190</f>
        <v>0</v>
      </c>
      <c r="Q189" s="173"/>
      <c r="R189" s="174">
        <f>R190</f>
        <v>0</v>
      </c>
      <c r="S189" s="173"/>
      <c r="T189" s="175">
        <f>T190</f>
        <v>0</v>
      </c>
      <c r="AR189" s="176" t="s">
        <v>169</v>
      </c>
      <c r="AT189" s="177" t="s">
        <v>70</v>
      </c>
      <c r="AU189" s="177" t="s">
        <v>78</v>
      </c>
      <c r="AY189" s="176" t="s">
        <v>153</v>
      </c>
      <c r="BK189" s="178">
        <f>BK190</f>
        <v>0</v>
      </c>
    </row>
    <row r="190" spans="2:65" s="1" customFormat="1" ht="22.5" customHeight="1">
      <c r="B190" s="34"/>
      <c r="C190" s="182" t="s">
        <v>582</v>
      </c>
      <c r="D190" s="182" t="s">
        <v>155</v>
      </c>
      <c r="E190" s="183" t="s">
        <v>1898</v>
      </c>
      <c r="F190" s="184" t="s">
        <v>1899</v>
      </c>
      <c r="G190" s="185" t="s">
        <v>207</v>
      </c>
      <c r="H190" s="186">
        <v>56</v>
      </c>
      <c r="I190" s="187"/>
      <c r="J190" s="188">
        <f>ROUND(I190*H190,2)</f>
        <v>0</v>
      </c>
      <c r="K190" s="184" t="s">
        <v>524</v>
      </c>
      <c r="L190" s="54"/>
      <c r="M190" s="189" t="s">
        <v>19</v>
      </c>
      <c r="N190" s="190" t="s">
        <v>42</v>
      </c>
      <c r="O190" s="35"/>
      <c r="P190" s="191">
        <f>O190*H190</f>
        <v>0</v>
      </c>
      <c r="Q190" s="191">
        <v>0</v>
      </c>
      <c r="R190" s="191">
        <f>Q190*H190</f>
        <v>0</v>
      </c>
      <c r="S190" s="191">
        <v>0</v>
      </c>
      <c r="T190" s="192">
        <f>S190*H190</f>
        <v>0</v>
      </c>
      <c r="AR190" s="17" t="s">
        <v>471</v>
      </c>
      <c r="AT190" s="17" t="s">
        <v>155</v>
      </c>
      <c r="AU190" s="17" t="s">
        <v>80</v>
      </c>
      <c r="AY190" s="17" t="s">
        <v>153</v>
      </c>
      <c r="BE190" s="193">
        <f>IF(N190="základní",J190,0)</f>
        <v>0</v>
      </c>
      <c r="BF190" s="193">
        <f>IF(N190="snížená",J190,0)</f>
        <v>0</v>
      </c>
      <c r="BG190" s="193">
        <f>IF(N190="zákl. přenesená",J190,0)</f>
        <v>0</v>
      </c>
      <c r="BH190" s="193">
        <f>IF(N190="sníž. přenesená",J190,0)</f>
        <v>0</v>
      </c>
      <c r="BI190" s="193">
        <f>IF(N190="nulová",J190,0)</f>
        <v>0</v>
      </c>
      <c r="BJ190" s="17" t="s">
        <v>78</v>
      </c>
      <c r="BK190" s="193">
        <f>ROUND(I190*H190,2)</f>
        <v>0</v>
      </c>
      <c r="BL190" s="17" t="s">
        <v>471</v>
      </c>
      <c r="BM190" s="17" t="s">
        <v>618</v>
      </c>
    </row>
    <row r="191" spans="2:63" s="10" customFormat="1" ht="29.85" customHeight="1">
      <c r="B191" s="165"/>
      <c r="C191" s="166"/>
      <c r="D191" s="179" t="s">
        <v>70</v>
      </c>
      <c r="E191" s="180" t="s">
        <v>1900</v>
      </c>
      <c r="F191" s="180" t="s">
        <v>1901</v>
      </c>
      <c r="G191" s="166"/>
      <c r="H191" s="166"/>
      <c r="I191" s="169"/>
      <c r="J191" s="181">
        <f>BK191</f>
        <v>0</v>
      </c>
      <c r="K191" s="166"/>
      <c r="L191" s="171"/>
      <c r="M191" s="172"/>
      <c r="N191" s="173"/>
      <c r="O191" s="173"/>
      <c r="P191" s="174">
        <f>SUM(P192:P200)</f>
        <v>0</v>
      </c>
      <c r="Q191" s="173"/>
      <c r="R191" s="174">
        <f>SUM(R192:R200)</f>
        <v>0</v>
      </c>
      <c r="S191" s="173"/>
      <c r="T191" s="175">
        <f>SUM(T192:T200)</f>
        <v>0</v>
      </c>
      <c r="AR191" s="176" t="s">
        <v>169</v>
      </c>
      <c r="AT191" s="177" t="s">
        <v>70</v>
      </c>
      <c r="AU191" s="177" t="s">
        <v>78</v>
      </c>
      <c r="AY191" s="176" t="s">
        <v>153</v>
      </c>
      <c r="BK191" s="178">
        <f>SUM(BK192:BK200)</f>
        <v>0</v>
      </c>
    </row>
    <row r="192" spans="2:65" s="1" customFormat="1" ht="22.5" customHeight="1">
      <c r="B192" s="34"/>
      <c r="C192" s="229" t="s">
        <v>585</v>
      </c>
      <c r="D192" s="229" t="s">
        <v>184</v>
      </c>
      <c r="E192" s="230" t="s">
        <v>1902</v>
      </c>
      <c r="F192" s="231" t="s">
        <v>1903</v>
      </c>
      <c r="G192" s="232" t="s">
        <v>207</v>
      </c>
      <c r="H192" s="233">
        <v>10</v>
      </c>
      <c r="I192" s="234"/>
      <c r="J192" s="235">
        <f aca="true" t="shared" si="60" ref="J192:J200">ROUND(I192*H192,2)</f>
        <v>0</v>
      </c>
      <c r="K192" s="231" t="s">
        <v>524</v>
      </c>
      <c r="L192" s="236"/>
      <c r="M192" s="237" t="s">
        <v>19</v>
      </c>
      <c r="N192" s="238" t="s">
        <v>42</v>
      </c>
      <c r="O192" s="35"/>
      <c r="P192" s="191">
        <f aca="true" t="shared" si="61" ref="P192:P200">O192*H192</f>
        <v>0</v>
      </c>
      <c r="Q192" s="191">
        <v>0</v>
      </c>
      <c r="R192" s="191">
        <f aca="true" t="shared" si="62" ref="R192:R200">Q192*H192</f>
        <v>0</v>
      </c>
      <c r="S192" s="191">
        <v>0</v>
      </c>
      <c r="T192" s="192">
        <f aca="true" t="shared" si="63" ref="T192:T200">S192*H192</f>
        <v>0</v>
      </c>
      <c r="AR192" s="17" t="s">
        <v>1294</v>
      </c>
      <c r="AT192" s="17" t="s">
        <v>184</v>
      </c>
      <c r="AU192" s="17" t="s">
        <v>80</v>
      </c>
      <c r="AY192" s="17" t="s">
        <v>153</v>
      </c>
      <c r="BE192" s="193">
        <f aca="true" t="shared" si="64" ref="BE192:BE200">IF(N192="základní",J192,0)</f>
        <v>0</v>
      </c>
      <c r="BF192" s="193">
        <f aca="true" t="shared" si="65" ref="BF192:BF200">IF(N192="snížená",J192,0)</f>
        <v>0</v>
      </c>
      <c r="BG192" s="193">
        <f aca="true" t="shared" si="66" ref="BG192:BG200">IF(N192="zákl. přenesená",J192,0)</f>
        <v>0</v>
      </c>
      <c r="BH192" s="193">
        <f aca="true" t="shared" si="67" ref="BH192:BH200">IF(N192="sníž. přenesená",J192,0)</f>
        <v>0</v>
      </c>
      <c r="BI192" s="193">
        <f aca="true" t="shared" si="68" ref="BI192:BI200">IF(N192="nulová",J192,0)</f>
        <v>0</v>
      </c>
      <c r="BJ192" s="17" t="s">
        <v>78</v>
      </c>
      <c r="BK192" s="193">
        <f aca="true" t="shared" si="69" ref="BK192:BK200">ROUND(I192*H192,2)</f>
        <v>0</v>
      </c>
      <c r="BL192" s="17" t="s">
        <v>471</v>
      </c>
      <c r="BM192" s="17" t="s">
        <v>1904</v>
      </c>
    </row>
    <row r="193" spans="2:65" s="1" customFormat="1" ht="22.5" customHeight="1">
      <c r="B193" s="34"/>
      <c r="C193" s="229" t="s">
        <v>588</v>
      </c>
      <c r="D193" s="229" t="s">
        <v>184</v>
      </c>
      <c r="E193" s="230" t="s">
        <v>1905</v>
      </c>
      <c r="F193" s="231" t="s">
        <v>1906</v>
      </c>
      <c r="G193" s="232" t="s">
        <v>207</v>
      </c>
      <c r="H193" s="233">
        <v>6</v>
      </c>
      <c r="I193" s="234"/>
      <c r="J193" s="235">
        <f t="shared" si="60"/>
        <v>0</v>
      </c>
      <c r="K193" s="231" t="s">
        <v>524</v>
      </c>
      <c r="L193" s="236"/>
      <c r="M193" s="237" t="s">
        <v>19</v>
      </c>
      <c r="N193" s="238" t="s">
        <v>42</v>
      </c>
      <c r="O193" s="35"/>
      <c r="P193" s="191">
        <f t="shared" si="61"/>
        <v>0</v>
      </c>
      <c r="Q193" s="191">
        <v>0</v>
      </c>
      <c r="R193" s="191">
        <f t="shared" si="62"/>
        <v>0</v>
      </c>
      <c r="S193" s="191">
        <v>0</v>
      </c>
      <c r="T193" s="192">
        <f t="shared" si="63"/>
        <v>0</v>
      </c>
      <c r="AR193" s="17" t="s">
        <v>1294</v>
      </c>
      <c r="AT193" s="17" t="s">
        <v>184</v>
      </c>
      <c r="AU193" s="17" t="s">
        <v>80</v>
      </c>
      <c r="AY193" s="17" t="s">
        <v>153</v>
      </c>
      <c r="BE193" s="193">
        <f t="shared" si="64"/>
        <v>0</v>
      </c>
      <c r="BF193" s="193">
        <f t="shared" si="65"/>
        <v>0</v>
      </c>
      <c r="BG193" s="193">
        <f t="shared" si="66"/>
        <v>0</v>
      </c>
      <c r="BH193" s="193">
        <f t="shared" si="67"/>
        <v>0</v>
      </c>
      <c r="BI193" s="193">
        <f t="shared" si="68"/>
        <v>0</v>
      </c>
      <c r="BJ193" s="17" t="s">
        <v>78</v>
      </c>
      <c r="BK193" s="193">
        <f t="shared" si="69"/>
        <v>0</v>
      </c>
      <c r="BL193" s="17" t="s">
        <v>471</v>
      </c>
      <c r="BM193" s="17" t="s">
        <v>1907</v>
      </c>
    </row>
    <row r="194" spans="2:65" s="1" customFormat="1" ht="22.5" customHeight="1">
      <c r="B194" s="34"/>
      <c r="C194" s="229" t="s">
        <v>591</v>
      </c>
      <c r="D194" s="229" t="s">
        <v>184</v>
      </c>
      <c r="E194" s="230" t="s">
        <v>1908</v>
      </c>
      <c r="F194" s="231" t="s">
        <v>1909</v>
      </c>
      <c r="G194" s="232" t="s">
        <v>207</v>
      </c>
      <c r="H194" s="233">
        <v>6</v>
      </c>
      <c r="I194" s="234"/>
      <c r="J194" s="235">
        <f t="shared" si="60"/>
        <v>0</v>
      </c>
      <c r="K194" s="231" t="s">
        <v>524</v>
      </c>
      <c r="L194" s="236"/>
      <c r="M194" s="237" t="s">
        <v>19</v>
      </c>
      <c r="N194" s="238" t="s">
        <v>42</v>
      </c>
      <c r="O194" s="35"/>
      <c r="P194" s="191">
        <f t="shared" si="61"/>
        <v>0</v>
      </c>
      <c r="Q194" s="191">
        <v>0</v>
      </c>
      <c r="R194" s="191">
        <f t="shared" si="62"/>
        <v>0</v>
      </c>
      <c r="S194" s="191">
        <v>0</v>
      </c>
      <c r="T194" s="192">
        <f t="shared" si="63"/>
        <v>0</v>
      </c>
      <c r="AR194" s="17" t="s">
        <v>1294</v>
      </c>
      <c r="AT194" s="17" t="s">
        <v>184</v>
      </c>
      <c r="AU194" s="17" t="s">
        <v>80</v>
      </c>
      <c r="AY194" s="17" t="s">
        <v>153</v>
      </c>
      <c r="BE194" s="193">
        <f t="shared" si="64"/>
        <v>0</v>
      </c>
      <c r="BF194" s="193">
        <f t="shared" si="65"/>
        <v>0</v>
      </c>
      <c r="BG194" s="193">
        <f t="shared" si="66"/>
        <v>0</v>
      </c>
      <c r="BH194" s="193">
        <f t="shared" si="67"/>
        <v>0</v>
      </c>
      <c r="BI194" s="193">
        <f t="shared" si="68"/>
        <v>0</v>
      </c>
      <c r="BJ194" s="17" t="s">
        <v>78</v>
      </c>
      <c r="BK194" s="193">
        <f t="shared" si="69"/>
        <v>0</v>
      </c>
      <c r="BL194" s="17" t="s">
        <v>471</v>
      </c>
      <c r="BM194" s="17" t="s">
        <v>1910</v>
      </c>
    </row>
    <row r="195" spans="2:65" s="1" customFormat="1" ht="22.5" customHeight="1">
      <c r="B195" s="34"/>
      <c r="C195" s="229" t="s">
        <v>596</v>
      </c>
      <c r="D195" s="229" t="s">
        <v>184</v>
      </c>
      <c r="E195" s="230" t="s">
        <v>1911</v>
      </c>
      <c r="F195" s="231" t="s">
        <v>1912</v>
      </c>
      <c r="G195" s="232" t="s">
        <v>207</v>
      </c>
      <c r="H195" s="233">
        <v>2</v>
      </c>
      <c r="I195" s="234"/>
      <c r="J195" s="235">
        <f t="shared" si="60"/>
        <v>0</v>
      </c>
      <c r="K195" s="231" t="s">
        <v>524</v>
      </c>
      <c r="L195" s="236"/>
      <c r="M195" s="237" t="s">
        <v>19</v>
      </c>
      <c r="N195" s="238" t="s">
        <v>42</v>
      </c>
      <c r="O195" s="35"/>
      <c r="P195" s="191">
        <f t="shared" si="61"/>
        <v>0</v>
      </c>
      <c r="Q195" s="191">
        <v>0</v>
      </c>
      <c r="R195" s="191">
        <f t="shared" si="62"/>
        <v>0</v>
      </c>
      <c r="S195" s="191">
        <v>0</v>
      </c>
      <c r="T195" s="192">
        <f t="shared" si="63"/>
        <v>0</v>
      </c>
      <c r="AR195" s="17" t="s">
        <v>1294</v>
      </c>
      <c r="AT195" s="17" t="s">
        <v>184</v>
      </c>
      <c r="AU195" s="17" t="s">
        <v>80</v>
      </c>
      <c r="AY195" s="17" t="s">
        <v>153</v>
      </c>
      <c r="BE195" s="193">
        <f t="shared" si="64"/>
        <v>0</v>
      </c>
      <c r="BF195" s="193">
        <f t="shared" si="65"/>
        <v>0</v>
      </c>
      <c r="BG195" s="193">
        <f t="shared" si="66"/>
        <v>0</v>
      </c>
      <c r="BH195" s="193">
        <f t="shared" si="67"/>
        <v>0</v>
      </c>
      <c r="BI195" s="193">
        <f t="shared" si="68"/>
        <v>0</v>
      </c>
      <c r="BJ195" s="17" t="s">
        <v>78</v>
      </c>
      <c r="BK195" s="193">
        <f t="shared" si="69"/>
        <v>0</v>
      </c>
      <c r="BL195" s="17" t="s">
        <v>471</v>
      </c>
      <c r="BM195" s="17" t="s">
        <v>1913</v>
      </c>
    </row>
    <row r="196" spans="2:65" s="1" customFormat="1" ht="22.5" customHeight="1">
      <c r="B196" s="34"/>
      <c r="C196" s="229" t="s">
        <v>603</v>
      </c>
      <c r="D196" s="229" t="s">
        <v>184</v>
      </c>
      <c r="E196" s="230" t="s">
        <v>1914</v>
      </c>
      <c r="F196" s="231" t="s">
        <v>1915</v>
      </c>
      <c r="G196" s="232" t="s">
        <v>207</v>
      </c>
      <c r="H196" s="233">
        <v>1</v>
      </c>
      <c r="I196" s="234"/>
      <c r="J196" s="235">
        <f t="shared" si="60"/>
        <v>0</v>
      </c>
      <c r="K196" s="231" t="s">
        <v>524</v>
      </c>
      <c r="L196" s="236"/>
      <c r="M196" s="237" t="s">
        <v>19</v>
      </c>
      <c r="N196" s="238" t="s">
        <v>42</v>
      </c>
      <c r="O196" s="35"/>
      <c r="P196" s="191">
        <f t="shared" si="61"/>
        <v>0</v>
      </c>
      <c r="Q196" s="191">
        <v>0</v>
      </c>
      <c r="R196" s="191">
        <f t="shared" si="62"/>
        <v>0</v>
      </c>
      <c r="S196" s="191">
        <v>0</v>
      </c>
      <c r="T196" s="192">
        <f t="shared" si="63"/>
        <v>0</v>
      </c>
      <c r="AR196" s="17" t="s">
        <v>1294</v>
      </c>
      <c r="AT196" s="17" t="s">
        <v>184</v>
      </c>
      <c r="AU196" s="17" t="s">
        <v>80</v>
      </c>
      <c r="AY196" s="17" t="s">
        <v>153</v>
      </c>
      <c r="BE196" s="193">
        <f t="shared" si="64"/>
        <v>0</v>
      </c>
      <c r="BF196" s="193">
        <f t="shared" si="65"/>
        <v>0</v>
      </c>
      <c r="BG196" s="193">
        <f t="shared" si="66"/>
        <v>0</v>
      </c>
      <c r="BH196" s="193">
        <f t="shared" si="67"/>
        <v>0</v>
      </c>
      <c r="BI196" s="193">
        <f t="shared" si="68"/>
        <v>0</v>
      </c>
      <c r="BJ196" s="17" t="s">
        <v>78</v>
      </c>
      <c r="BK196" s="193">
        <f t="shared" si="69"/>
        <v>0</v>
      </c>
      <c r="BL196" s="17" t="s">
        <v>471</v>
      </c>
      <c r="BM196" s="17" t="s">
        <v>1916</v>
      </c>
    </row>
    <row r="197" spans="2:65" s="1" customFormat="1" ht="22.5" customHeight="1">
      <c r="B197" s="34"/>
      <c r="C197" s="229" t="s">
        <v>609</v>
      </c>
      <c r="D197" s="229" t="s">
        <v>184</v>
      </c>
      <c r="E197" s="230" t="s">
        <v>1917</v>
      </c>
      <c r="F197" s="231" t="s">
        <v>1918</v>
      </c>
      <c r="G197" s="232" t="s">
        <v>207</v>
      </c>
      <c r="H197" s="233">
        <v>11</v>
      </c>
      <c r="I197" s="234"/>
      <c r="J197" s="235">
        <f t="shared" si="60"/>
        <v>0</v>
      </c>
      <c r="K197" s="231" t="s">
        <v>524</v>
      </c>
      <c r="L197" s="236"/>
      <c r="M197" s="237" t="s">
        <v>19</v>
      </c>
      <c r="N197" s="238" t="s">
        <v>42</v>
      </c>
      <c r="O197" s="35"/>
      <c r="P197" s="191">
        <f t="shared" si="61"/>
        <v>0</v>
      </c>
      <c r="Q197" s="191">
        <v>0</v>
      </c>
      <c r="R197" s="191">
        <f t="shared" si="62"/>
        <v>0</v>
      </c>
      <c r="S197" s="191">
        <v>0</v>
      </c>
      <c r="T197" s="192">
        <f t="shared" si="63"/>
        <v>0</v>
      </c>
      <c r="AR197" s="17" t="s">
        <v>1294</v>
      </c>
      <c r="AT197" s="17" t="s">
        <v>184</v>
      </c>
      <c r="AU197" s="17" t="s">
        <v>80</v>
      </c>
      <c r="AY197" s="17" t="s">
        <v>153</v>
      </c>
      <c r="BE197" s="193">
        <f t="shared" si="64"/>
        <v>0</v>
      </c>
      <c r="BF197" s="193">
        <f t="shared" si="65"/>
        <v>0</v>
      </c>
      <c r="BG197" s="193">
        <f t="shared" si="66"/>
        <v>0</v>
      </c>
      <c r="BH197" s="193">
        <f t="shared" si="67"/>
        <v>0</v>
      </c>
      <c r="BI197" s="193">
        <f t="shared" si="68"/>
        <v>0</v>
      </c>
      <c r="BJ197" s="17" t="s">
        <v>78</v>
      </c>
      <c r="BK197" s="193">
        <f t="shared" si="69"/>
        <v>0</v>
      </c>
      <c r="BL197" s="17" t="s">
        <v>471</v>
      </c>
      <c r="BM197" s="17" t="s">
        <v>1919</v>
      </c>
    </row>
    <row r="198" spans="2:65" s="1" customFormat="1" ht="22.5" customHeight="1">
      <c r="B198" s="34"/>
      <c r="C198" s="229" t="s">
        <v>613</v>
      </c>
      <c r="D198" s="229" t="s">
        <v>184</v>
      </c>
      <c r="E198" s="230" t="s">
        <v>1920</v>
      </c>
      <c r="F198" s="231" t="s">
        <v>1921</v>
      </c>
      <c r="G198" s="232" t="s">
        <v>207</v>
      </c>
      <c r="H198" s="233">
        <v>15</v>
      </c>
      <c r="I198" s="234"/>
      <c r="J198" s="235">
        <f t="shared" si="60"/>
        <v>0</v>
      </c>
      <c r="K198" s="231" t="s">
        <v>524</v>
      </c>
      <c r="L198" s="236"/>
      <c r="M198" s="237" t="s">
        <v>19</v>
      </c>
      <c r="N198" s="238" t="s">
        <v>42</v>
      </c>
      <c r="O198" s="35"/>
      <c r="P198" s="191">
        <f t="shared" si="61"/>
        <v>0</v>
      </c>
      <c r="Q198" s="191">
        <v>0</v>
      </c>
      <c r="R198" s="191">
        <f t="shared" si="62"/>
        <v>0</v>
      </c>
      <c r="S198" s="191">
        <v>0</v>
      </c>
      <c r="T198" s="192">
        <f t="shared" si="63"/>
        <v>0</v>
      </c>
      <c r="AR198" s="17" t="s">
        <v>1294</v>
      </c>
      <c r="AT198" s="17" t="s">
        <v>184</v>
      </c>
      <c r="AU198" s="17" t="s">
        <v>80</v>
      </c>
      <c r="AY198" s="17" t="s">
        <v>153</v>
      </c>
      <c r="BE198" s="193">
        <f t="shared" si="64"/>
        <v>0</v>
      </c>
      <c r="BF198" s="193">
        <f t="shared" si="65"/>
        <v>0</v>
      </c>
      <c r="BG198" s="193">
        <f t="shared" si="66"/>
        <v>0</v>
      </c>
      <c r="BH198" s="193">
        <f t="shared" si="67"/>
        <v>0</v>
      </c>
      <c r="BI198" s="193">
        <f t="shared" si="68"/>
        <v>0</v>
      </c>
      <c r="BJ198" s="17" t="s">
        <v>78</v>
      </c>
      <c r="BK198" s="193">
        <f t="shared" si="69"/>
        <v>0</v>
      </c>
      <c r="BL198" s="17" t="s">
        <v>471</v>
      </c>
      <c r="BM198" s="17" t="s">
        <v>1922</v>
      </c>
    </row>
    <row r="199" spans="2:65" s="1" customFormat="1" ht="22.5" customHeight="1">
      <c r="B199" s="34"/>
      <c r="C199" s="229" t="s">
        <v>618</v>
      </c>
      <c r="D199" s="229" t="s">
        <v>184</v>
      </c>
      <c r="E199" s="230" t="s">
        <v>1923</v>
      </c>
      <c r="F199" s="231" t="s">
        <v>1924</v>
      </c>
      <c r="G199" s="232" t="s">
        <v>207</v>
      </c>
      <c r="H199" s="233">
        <v>4</v>
      </c>
      <c r="I199" s="234"/>
      <c r="J199" s="235">
        <f t="shared" si="60"/>
        <v>0</v>
      </c>
      <c r="K199" s="231" t="s">
        <v>524</v>
      </c>
      <c r="L199" s="236"/>
      <c r="M199" s="237" t="s">
        <v>19</v>
      </c>
      <c r="N199" s="238" t="s">
        <v>42</v>
      </c>
      <c r="O199" s="35"/>
      <c r="P199" s="191">
        <f t="shared" si="61"/>
        <v>0</v>
      </c>
      <c r="Q199" s="191">
        <v>0</v>
      </c>
      <c r="R199" s="191">
        <f t="shared" si="62"/>
        <v>0</v>
      </c>
      <c r="S199" s="191">
        <v>0</v>
      </c>
      <c r="T199" s="192">
        <f t="shared" si="63"/>
        <v>0</v>
      </c>
      <c r="AR199" s="17" t="s">
        <v>1294</v>
      </c>
      <c r="AT199" s="17" t="s">
        <v>184</v>
      </c>
      <c r="AU199" s="17" t="s">
        <v>80</v>
      </c>
      <c r="AY199" s="17" t="s">
        <v>153</v>
      </c>
      <c r="BE199" s="193">
        <f t="shared" si="64"/>
        <v>0</v>
      </c>
      <c r="BF199" s="193">
        <f t="shared" si="65"/>
        <v>0</v>
      </c>
      <c r="BG199" s="193">
        <f t="shared" si="66"/>
        <v>0</v>
      </c>
      <c r="BH199" s="193">
        <f t="shared" si="67"/>
        <v>0</v>
      </c>
      <c r="BI199" s="193">
        <f t="shared" si="68"/>
        <v>0</v>
      </c>
      <c r="BJ199" s="17" t="s">
        <v>78</v>
      </c>
      <c r="BK199" s="193">
        <f t="shared" si="69"/>
        <v>0</v>
      </c>
      <c r="BL199" s="17" t="s">
        <v>471</v>
      </c>
      <c r="BM199" s="17" t="s">
        <v>1925</v>
      </c>
    </row>
    <row r="200" spans="2:65" s="1" customFormat="1" ht="22.5" customHeight="1">
      <c r="B200" s="34"/>
      <c r="C200" s="229" t="s">
        <v>623</v>
      </c>
      <c r="D200" s="229" t="s">
        <v>184</v>
      </c>
      <c r="E200" s="230" t="s">
        <v>1926</v>
      </c>
      <c r="F200" s="231" t="s">
        <v>1927</v>
      </c>
      <c r="G200" s="232" t="s">
        <v>207</v>
      </c>
      <c r="H200" s="233">
        <v>1</v>
      </c>
      <c r="I200" s="234"/>
      <c r="J200" s="235">
        <f t="shared" si="60"/>
        <v>0</v>
      </c>
      <c r="K200" s="231" t="s">
        <v>524</v>
      </c>
      <c r="L200" s="236"/>
      <c r="M200" s="237" t="s">
        <v>19</v>
      </c>
      <c r="N200" s="238" t="s">
        <v>42</v>
      </c>
      <c r="O200" s="35"/>
      <c r="P200" s="191">
        <f t="shared" si="61"/>
        <v>0</v>
      </c>
      <c r="Q200" s="191">
        <v>0</v>
      </c>
      <c r="R200" s="191">
        <f t="shared" si="62"/>
        <v>0</v>
      </c>
      <c r="S200" s="191">
        <v>0</v>
      </c>
      <c r="T200" s="192">
        <f t="shared" si="63"/>
        <v>0</v>
      </c>
      <c r="AR200" s="17" t="s">
        <v>1294</v>
      </c>
      <c r="AT200" s="17" t="s">
        <v>184</v>
      </c>
      <c r="AU200" s="17" t="s">
        <v>80</v>
      </c>
      <c r="AY200" s="17" t="s">
        <v>153</v>
      </c>
      <c r="BE200" s="193">
        <f t="shared" si="64"/>
        <v>0</v>
      </c>
      <c r="BF200" s="193">
        <f t="shared" si="65"/>
        <v>0</v>
      </c>
      <c r="BG200" s="193">
        <f t="shared" si="66"/>
        <v>0</v>
      </c>
      <c r="BH200" s="193">
        <f t="shared" si="67"/>
        <v>0</v>
      </c>
      <c r="BI200" s="193">
        <f t="shared" si="68"/>
        <v>0</v>
      </c>
      <c r="BJ200" s="17" t="s">
        <v>78</v>
      </c>
      <c r="BK200" s="193">
        <f t="shared" si="69"/>
        <v>0</v>
      </c>
      <c r="BL200" s="17" t="s">
        <v>471</v>
      </c>
      <c r="BM200" s="17" t="s">
        <v>1928</v>
      </c>
    </row>
    <row r="201" spans="2:63" s="10" customFormat="1" ht="29.85" customHeight="1">
      <c r="B201" s="165"/>
      <c r="C201" s="166"/>
      <c r="D201" s="179" t="s">
        <v>70</v>
      </c>
      <c r="E201" s="180" t="s">
        <v>1929</v>
      </c>
      <c r="F201" s="180" t="s">
        <v>1930</v>
      </c>
      <c r="G201" s="166"/>
      <c r="H201" s="166"/>
      <c r="I201" s="169"/>
      <c r="J201" s="181">
        <f>BK201</f>
        <v>0</v>
      </c>
      <c r="K201" s="166"/>
      <c r="L201" s="171"/>
      <c r="M201" s="172"/>
      <c r="N201" s="173"/>
      <c r="O201" s="173"/>
      <c r="P201" s="174">
        <f>SUM(P202:P216)</f>
        <v>0</v>
      </c>
      <c r="Q201" s="173"/>
      <c r="R201" s="174">
        <f>SUM(R202:R216)</f>
        <v>0</v>
      </c>
      <c r="S201" s="173"/>
      <c r="T201" s="175">
        <f>SUM(T202:T216)</f>
        <v>0</v>
      </c>
      <c r="AR201" s="176" t="s">
        <v>169</v>
      </c>
      <c r="AT201" s="177" t="s">
        <v>70</v>
      </c>
      <c r="AU201" s="177" t="s">
        <v>78</v>
      </c>
      <c r="AY201" s="176" t="s">
        <v>153</v>
      </c>
      <c r="BK201" s="178">
        <f>SUM(BK202:BK216)</f>
        <v>0</v>
      </c>
    </row>
    <row r="202" spans="2:65" s="1" customFormat="1" ht="22.5" customHeight="1">
      <c r="B202" s="34"/>
      <c r="C202" s="182" t="s">
        <v>628</v>
      </c>
      <c r="D202" s="182" t="s">
        <v>155</v>
      </c>
      <c r="E202" s="183" t="s">
        <v>1684</v>
      </c>
      <c r="F202" s="184" t="s">
        <v>1685</v>
      </c>
      <c r="G202" s="185" t="s">
        <v>1336</v>
      </c>
      <c r="H202" s="186">
        <v>20</v>
      </c>
      <c r="I202" s="187"/>
      <c r="J202" s="188">
        <f aca="true" t="shared" si="70" ref="J202:J216">ROUND(I202*H202,2)</f>
        <v>0</v>
      </c>
      <c r="K202" s="184" t="s">
        <v>159</v>
      </c>
      <c r="L202" s="54"/>
      <c r="M202" s="189" t="s">
        <v>19</v>
      </c>
      <c r="N202" s="190" t="s">
        <v>42</v>
      </c>
      <c r="O202" s="35"/>
      <c r="P202" s="191">
        <f aca="true" t="shared" si="71" ref="P202:P216">O202*H202</f>
        <v>0</v>
      </c>
      <c r="Q202" s="191">
        <v>0</v>
      </c>
      <c r="R202" s="191">
        <f aca="true" t="shared" si="72" ref="R202:R216">Q202*H202</f>
        <v>0</v>
      </c>
      <c r="S202" s="191">
        <v>0</v>
      </c>
      <c r="T202" s="192">
        <f aca="true" t="shared" si="73" ref="T202:T216">S202*H202</f>
        <v>0</v>
      </c>
      <c r="AR202" s="17" t="s">
        <v>471</v>
      </c>
      <c r="AT202" s="17" t="s">
        <v>155</v>
      </c>
      <c r="AU202" s="17" t="s">
        <v>80</v>
      </c>
      <c r="AY202" s="17" t="s">
        <v>153</v>
      </c>
      <c r="BE202" s="193">
        <f aca="true" t="shared" si="74" ref="BE202:BE216">IF(N202="základní",J202,0)</f>
        <v>0</v>
      </c>
      <c r="BF202" s="193">
        <f aca="true" t="shared" si="75" ref="BF202:BF216">IF(N202="snížená",J202,0)</f>
        <v>0</v>
      </c>
      <c r="BG202" s="193">
        <f aca="true" t="shared" si="76" ref="BG202:BG216">IF(N202="zákl. přenesená",J202,0)</f>
        <v>0</v>
      </c>
      <c r="BH202" s="193">
        <f aca="true" t="shared" si="77" ref="BH202:BH216">IF(N202="sníž. přenesená",J202,0)</f>
        <v>0</v>
      </c>
      <c r="BI202" s="193">
        <f aca="true" t="shared" si="78" ref="BI202:BI216">IF(N202="nulová",J202,0)</f>
        <v>0</v>
      </c>
      <c r="BJ202" s="17" t="s">
        <v>78</v>
      </c>
      <c r="BK202" s="193">
        <f aca="true" t="shared" si="79" ref="BK202:BK216">ROUND(I202*H202,2)</f>
        <v>0</v>
      </c>
      <c r="BL202" s="17" t="s">
        <v>471</v>
      </c>
      <c r="BM202" s="17" t="s">
        <v>684</v>
      </c>
    </row>
    <row r="203" spans="2:65" s="1" customFormat="1" ht="22.5" customHeight="1">
      <c r="B203" s="34"/>
      <c r="C203" s="182" t="s">
        <v>631</v>
      </c>
      <c r="D203" s="182" t="s">
        <v>155</v>
      </c>
      <c r="E203" s="183" t="s">
        <v>1931</v>
      </c>
      <c r="F203" s="184" t="s">
        <v>1932</v>
      </c>
      <c r="G203" s="185" t="s">
        <v>246</v>
      </c>
      <c r="H203" s="186">
        <v>50</v>
      </c>
      <c r="I203" s="187"/>
      <c r="J203" s="188">
        <f t="shared" si="70"/>
        <v>0</v>
      </c>
      <c r="K203" s="184" t="s">
        <v>159</v>
      </c>
      <c r="L203" s="54"/>
      <c r="M203" s="189" t="s">
        <v>19</v>
      </c>
      <c r="N203" s="190" t="s">
        <v>42</v>
      </c>
      <c r="O203" s="35"/>
      <c r="P203" s="191">
        <f t="shared" si="71"/>
        <v>0</v>
      </c>
      <c r="Q203" s="191">
        <v>0</v>
      </c>
      <c r="R203" s="191">
        <f t="shared" si="72"/>
        <v>0</v>
      </c>
      <c r="S203" s="191">
        <v>0</v>
      </c>
      <c r="T203" s="192">
        <f t="shared" si="73"/>
        <v>0</v>
      </c>
      <c r="AR203" s="17" t="s">
        <v>471</v>
      </c>
      <c r="AT203" s="17" t="s">
        <v>155</v>
      </c>
      <c r="AU203" s="17" t="s">
        <v>80</v>
      </c>
      <c r="AY203" s="17" t="s">
        <v>153</v>
      </c>
      <c r="BE203" s="193">
        <f t="shared" si="74"/>
        <v>0</v>
      </c>
      <c r="BF203" s="193">
        <f t="shared" si="75"/>
        <v>0</v>
      </c>
      <c r="BG203" s="193">
        <f t="shared" si="76"/>
        <v>0</v>
      </c>
      <c r="BH203" s="193">
        <f t="shared" si="77"/>
        <v>0</v>
      </c>
      <c r="BI203" s="193">
        <f t="shared" si="78"/>
        <v>0</v>
      </c>
      <c r="BJ203" s="17" t="s">
        <v>78</v>
      </c>
      <c r="BK203" s="193">
        <f t="shared" si="79"/>
        <v>0</v>
      </c>
      <c r="BL203" s="17" t="s">
        <v>471</v>
      </c>
      <c r="BM203" s="17" t="s">
        <v>689</v>
      </c>
    </row>
    <row r="204" spans="2:65" s="1" customFormat="1" ht="22.5" customHeight="1">
      <c r="B204" s="34"/>
      <c r="C204" s="182" t="s">
        <v>635</v>
      </c>
      <c r="D204" s="182" t="s">
        <v>155</v>
      </c>
      <c r="E204" s="183" t="s">
        <v>1933</v>
      </c>
      <c r="F204" s="184" t="s">
        <v>1934</v>
      </c>
      <c r="G204" s="185" t="s">
        <v>246</v>
      </c>
      <c r="H204" s="186">
        <v>220</v>
      </c>
      <c r="I204" s="187"/>
      <c r="J204" s="188">
        <f t="shared" si="70"/>
        <v>0</v>
      </c>
      <c r="K204" s="184" t="s">
        <v>159</v>
      </c>
      <c r="L204" s="54"/>
      <c r="M204" s="189" t="s">
        <v>19</v>
      </c>
      <c r="N204" s="190" t="s">
        <v>42</v>
      </c>
      <c r="O204" s="35"/>
      <c r="P204" s="191">
        <f t="shared" si="71"/>
        <v>0</v>
      </c>
      <c r="Q204" s="191">
        <v>0</v>
      </c>
      <c r="R204" s="191">
        <f t="shared" si="72"/>
        <v>0</v>
      </c>
      <c r="S204" s="191">
        <v>0</v>
      </c>
      <c r="T204" s="192">
        <f t="shared" si="73"/>
        <v>0</v>
      </c>
      <c r="AR204" s="17" t="s">
        <v>471</v>
      </c>
      <c r="AT204" s="17" t="s">
        <v>155</v>
      </c>
      <c r="AU204" s="17" t="s">
        <v>80</v>
      </c>
      <c r="AY204" s="17" t="s">
        <v>153</v>
      </c>
      <c r="BE204" s="193">
        <f t="shared" si="74"/>
        <v>0</v>
      </c>
      <c r="BF204" s="193">
        <f t="shared" si="75"/>
        <v>0</v>
      </c>
      <c r="BG204" s="193">
        <f t="shared" si="76"/>
        <v>0</v>
      </c>
      <c r="BH204" s="193">
        <f t="shared" si="77"/>
        <v>0</v>
      </c>
      <c r="BI204" s="193">
        <f t="shared" si="78"/>
        <v>0</v>
      </c>
      <c r="BJ204" s="17" t="s">
        <v>78</v>
      </c>
      <c r="BK204" s="193">
        <f t="shared" si="79"/>
        <v>0</v>
      </c>
      <c r="BL204" s="17" t="s">
        <v>471</v>
      </c>
      <c r="BM204" s="17" t="s">
        <v>693</v>
      </c>
    </row>
    <row r="205" spans="2:65" s="1" customFormat="1" ht="22.5" customHeight="1">
      <c r="B205" s="34"/>
      <c r="C205" s="182" t="s">
        <v>641</v>
      </c>
      <c r="D205" s="182" t="s">
        <v>155</v>
      </c>
      <c r="E205" s="183" t="s">
        <v>1935</v>
      </c>
      <c r="F205" s="184" t="s">
        <v>1936</v>
      </c>
      <c r="G205" s="185" t="s">
        <v>207</v>
      </c>
      <c r="H205" s="186">
        <v>9</v>
      </c>
      <c r="I205" s="187"/>
      <c r="J205" s="188">
        <f t="shared" si="70"/>
        <v>0</v>
      </c>
      <c r="K205" s="184" t="s">
        <v>159</v>
      </c>
      <c r="L205" s="54"/>
      <c r="M205" s="189" t="s">
        <v>19</v>
      </c>
      <c r="N205" s="190" t="s">
        <v>42</v>
      </c>
      <c r="O205" s="35"/>
      <c r="P205" s="191">
        <f t="shared" si="71"/>
        <v>0</v>
      </c>
      <c r="Q205" s="191">
        <v>0</v>
      </c>
      <c r="R205" s="191">
        <f t="shared" si="72"/>
        <v>0</v>
      </c>
      <c r="S205" s="191">
        <v>0</v>
      </c>
      <c r="T205" s="192">
        <f t="shared" si="73"/>
        <v>0</v>
      </c>
      <c r="AR205" s="17" t="s">
        <v>471</v>
      </c>
      <c r="AT205" s="17" t="s">
        <v>155</v>
      </c>
      <c r="AU205" s="17" t="s">
        <v>80</v>
      </c>
      <c r="AY205" s="17" t="s">
        <v>153</v>
      </c>
      <c r="BE205" s="193">
        <f t="shared" si="74"/>
        <v>0</v>
      </c>
      <c r="BF205" s="193">
        <f t="shared" si="75"/>
        <v>0</v>
      </c>
      <c r="BG205" s="193">
        <f t="shared" si="76"/>
        <v>0</v>
      </c>
      <c r="BH205" s="193">
        <f t="shared" si="77"/>
        <v>0</v>
      </c>
      <c r="BI205" s="193">
        <f t="shared" si="78"/>
        <v>0</v>
      </c>
      <c r="BJ205" s="17" t="s">
        <v>78</v>
      </c>
      <c r="BK205" s="193">
        <f t="shared" si="79"/>
        <v>0</v>
      </c>
      <c r="BL205" s="17" t="s">
        <v>471</v>
      </c>
      <c r="BM205" s="17" t="s">
        <v>697</v>
      </c>
    </row>
    <row r="206" spans="2:65" s="1" customFormat="1" ht="22.5" customHeight="1">
      <c r="B206" s="34"/>
      <c r="C206" s="182" t="s">
        <v>645</v>
      </c>
      <c r="D206" s="182" t="s">
        <v>155</v>
      </c>
      <c r="E206" s="183" t="s">
        <v>1937</v>
      </c>
      <c r="F206" s="184" t="s">
        <v>1938</v>
      </c>
      <c r="G206" s="185" t="s">
        <v>207</v>
      </c>
      <c r="H206" s="186">
        <v>27</v>
      </c>
      <c r="I206" s="187"/>
      <c r="J206" s="188">
        <f t="shared" si="70"/>
        <v>0</v>
      </c>
      <c r="K206" s="184" t="s">
        <v>159</v>
      </c>
      <c r="L206" s="54"/>
      <c r="M206" s="189" t="s">
        <v>19</v>
      </c>
      <c r="N206" s="190" t="s">
        <v>42</v>
      </c>
      <c r="O206" s="35"/>
      <c r="P206" s="191">
        <f t="shared" si="71"/>
        <v>0</v>
      </c>
      <c r="Q206" s="191">
        <v>0</v>
      </c>
      <c r="R206" s="191">
        <f t="shared" si="72"/>
        <v>0</v>
      </c>
      <c r="S206" s="191">
        <v>0</v>
      </c>
      <c r="T206" s="192">
        <f t="shared" si="73"/>
        <v>0</v>
      </c>
      <c r="AR206" s="17" t="s">
        <v>471</v>
      </c>
      <c r="AT206" s="17" t="s">
        <v>155</v>
      </c>
      <c r="AU206" s="17" t="s">
        <v>80</v>
      </c>
      <c r="AY206" s="17" t="s">
        <v>153</v>
      </c>
      <c r="BE206" s="193">
        <f t="shared" si="74"/>
        <v>0</v>
      </c>
      <c r="BF206" s="193">
        <f t="shared" si="75"/>
        <v>0</v>
      </c>
      <c r="BG206" s="193">
        <f t="shared" si="76"/>
        <v>0</v>
      </c>
      <c r="BH206" s="193">
        <f t="shared" si="77"/>
        <v>0</v>
      </c>
      <c r="BI206" s="193">
        <f t="shared" si="78"/>
        <v>0</v>
      </c>
      <c r="BJ206" s="17" t="s">
        <v>78</v>
      </c>
      <c r="BK206" s="193">
        <f t="shared" si="79"/>
        <v>0</v>
      </c>
      <c r="BL206" s="17" t="s">
        <v>471</v>
      </c>
      <c r="BM206" s="17" t="s">
        <v>702</v>
      </c>
    </row>
    <row r="207" spans="2:65" s="1" customFormat="1" ht="22.5" customHeight="1">
      <c r="B207" s="34"/>
      <c r="C207" s="182" t="s">
        <v>654</v>
      </c>
      <c r="D207" s="182" t="s">
        <v>155</v>
      </c>
      <c r="E207" s="183" t="s">
        <v>1939</v>
      </c>
      <c r="F207" s="184" t="s">
        <v>1940</v>
      </c>
      <c r="G207" s="185" t="s">
        <v>207</v>
      </c>
      <c r="H207" s="186">
        <v>5</v>
      </c>
      <c r="I207" s="187"/>
      <c r="J207" s="188">
        <f t="shared" si="70"/>
        <v>0</v>
      </c>
      <c r="K207" s="184" t="s">
        <v>159</v>
      </c>
      <c r="L207" s="54"/>
      <c r="M207" s="189" t="s">
        <v>19</v>
      </c>
      <c r="N207" s="190" t="s">
        <v>42</v>
      </c>
      <c r="O207" s="35"/>
      <c r="P207" s="191">
        <f t="shared" si="71"/>
        <v>0</v>
      </c>
      <c r="Q207" s="191">
        <v>0</v>
      </c>
      <c r="R207" s="191">
        <f t="shared" si="72"/>
        <v>0</v>
      </c>
      <c r="S207" s="191">
        <v>0</v>
      </c>
      <c r="T207" s="192">
        <f t="shared" si="73"/>
        <v>0</v>
      </c>
      <c r="AR207" s="17" t="s">
        <v>471</v>
      </c>
      <c r="AT207" s="17" t="s">
        <v>155</v>
      </c>
      <c r="AU207" s="17" t="s">
        <v>80</v>
      </c>
      <c r="AY207" s="17" t="s">
        <v>153</v>
      </c>
      <c r="BE207" s="193">
        <f t="shared" si="74"/>
        <v>0</v>
      </c>
      <c r="BF207" s="193">
        <f t="shared" si="75"/>
        <v>0</v>
      </c>
      <c r="BG207" s="193">
        <f t="shared" si="76"/>
        <v>0</v>
      </c>
      <c r="BH207" s="193">
        <f t="shared" si="77"/>
        <v>0</v>
      </c>
      <c r="BI207" s="193">
        <f t="shared" si="78"/>
        <v>0</v>
      </c>
      <c r="BJ207" s="17" t="s">
        <v>78</v>
      </c>
      <c r="BK207" s="193">
        <f t="shared" si="79"/>
        <v>0</v>
      </c>
      <c r="BL207" s="17" t="s">
        <v>471</v>
      </c>
      <c r="BM207" s="17" t="s">
        <v>706</v>
      </c>
    </row>
    <row r="208" spans="2:65" s="1" customFormat="1" ht="22.5" customHeight="1">
      <c r="B208" s="34"/>
      <c r="C208" s="182" t="s">
        <v>660</v>
      </c>
      <c r="D208" s="182" t="s">
        <v>155</v>
      </c>
      <c r="E208" s="183" t="s">
        <v>1941</v>
      </c>
      <c r="F208" s="184" t="s">
        <v>1942</v>
      </c>
      <c r="G208" s="185" t="s">
        <v>207</v>
      </c>
      <c r="H208" s="186">
        <v>3</v>
      </c>
      <c r="I208" s="187"/>
      <c r="J208" s="188">
        <f t="shared" si="70"/>
        <v>0</v>
      </c>
      <c r="K208" s="184" t="s">
        <v>159</v>
      </c>
      <c r="L208" s="54"/>
      <c r="M208" s="189" t="s">
        <v>19</v>
      </c>
      <c r="N208" s="190" t="s">
        <v>42</v>
      </c>
      <c r="O208" s="35"/>
      <c r="P208" s="191">
        <f t="shared" si="71"/>
        <v>0</v>
      </c>
      <c r="Q208" s="191">
        <v>0</v>
      </c>
      <c r="R208" s="191">
        <f t="shared" si="72"/>
        <v>0</v>
      </c>
      <c r="S208" s="191">
        <v>0</v>
      </c>
      <c r="T208" s="192">
        <f t="shared" si="73"/>
        <v>0</v>
      </c>
      <c r="AR208" s="17" t="s">
        <v>471</v>
      </c>
      <c r="AT208" s="17" t="s">
        <v>155</v>
      </c>
      <c r="AU208" s="17" t="s">
        <v>80</v>
      </c>
      <c r="AY208" s="17" t="s">
        <v>153</v>
      </c>
      <c r="BE208" s="193">
        <f t="shared" si="74"/>
        <v>0</v>
      </c>
      <c r="BF208" s="193">
        <f t="shared" si="75"/>
        <v>0</v>
      </c>
      <c r="BG208" s="193">
        <f t="shared" si="76"/>
        <v>0</v>
      </c>
      <c r="BH208" s="193">
        <f t="shared" si="77"/>
        <v>0</v>
      </c>
      <c r="BI208" s="193">
        <f t="shared" si="78"/>
        <v>0</v>
      </c>
      <c r="BJ208" s="17" t="s">
        <v>78</v>
      </c>
      <c r="BK208" s="193">
        <f t="shared" si="79"/>
        <v>0</v>
      </c>
      <c r="BL208" s="17" t="s">
        <v>471</v>
      </c>
      <c r="BM208" s="17" t="s">
        <v>712</v>
      </c>
    </row>
    <row r="209" spans="2:65" s="1" customFormat="1" ht="22.5" customHeight="1">
      <c r="B209" s="34"/>
      <c r="C209" s="182" t="s">
        <v>663</v>
      </c>
      <c r="D209" s="182" t="s">
        <v>155</v>
      </c>
      <c r="E209" s="183" t="s">
        <v>1943</v>
      </c>
      <c r="F209" s="184" t="s">
        <v>1944</v>
      </c>
      <c r="G209" s="185" t="s">
        <v>207</v>
      </c>
      <c r="H209" s="186">
        <v>3</v>
      </c>
      <c r="I209" s="187"/>
      <c r="J209" s="188">
        <f t="shared" si="70"/>
        <v>0</v>
      </c>
      <c r="K209" s="184" t="s">
        <v>159</v>
      </c>
      <c r="L209" s="54"/>
      <c r="M209" s="189" t="s">
        <v>19</v>
      </c>
      <c r="N209" s="190" t="s">
        <v>42</v>
      </c>
      <c r="O209" s="35"/>
      <c r="P209" s="191">
        <f t="shared" si="71"/>
        <v>0</v>
      </c>
      <c r="Q209" s="191">
        <v>0</v>
      </c>
      <c r="R209" s="191">
        <f t="shared" si="72"/>
        <v>0</v>
      </c>
      <c r="S209" s="191">
        <v>0</v>
      </c>
      <c r="T209" s="192">
        <f t="shared" si="73"/>
        <v>0</v>
      </c>
      <c r="AR209" s="17" t="s">
        <v>471</v>
      </c>
      <c r="AT209" s="17" t="s">
        <v>155</v>
      </c>
      <c r="AU209" s="17" t="s">
        <v>80</v>
      </c>
      <c r="AY209" s="17" t="s">
        <v>153</v>
      </c>
      <c r="BE209" s="193">
        <f t="shared" si="74"/>
        <v>0</v>
      </c>
      <c r="BF209" s="193">
        <f t="shared" si="75"/>
        <v>0</v>
      </c>
      <c r="BG209" s="193">
        <f t="shared" si="76"/>
        <v>0</v>
      </c>
      <c r="BH209" s="193">
        <f t="shared" si="77"/>
        <v>0</v>
      </c>
      <c r="BI209" s="193">
        <f t="shared" si="78"/>
        <v>0</v>
      </c>
      <c r="BJ209" s="17" t="s">
        <v>78</v>
      </c>
      <c r="BK209" s="193">
        <f t="shared" si="79"/>
        <v>0</v>
      </c>
      <c r="BL209" s="17" t="s">
        <v>471</v>
      </c>
      <c r="BM209" s="17" t="s">
        <v>715</v>
      </c>
    </row>
    <row r="210" spans="2:65" s="1" customFormat="1" ht="22.5" customHeight="1">
      <c r="B210" s="34"/>
      <c r="C210" s="182" t="s">
        <v>670</v>
      </c>
      <c r="D210" s="182" t="s">
        <v>155</v>
      </c>
      <c r="E210" s="183" t="s">
        <v>1945</v>
      </c>
      <c r="F210" s="184" t="s">
        <v>1946</v>
      </c>
      <c r="G210" s="185" t="s">
        <v>207</v>
      </c>
      <c r="H210" s="186">
        <v>3</v>
      </c>
      <c r="I210" s="187"/>
      <c r="J210" s="188">
        <f t="shared" si="70"/>
        <v>0</v>
      </c>
      <c r="K210" s="184" t="s">
        <v>159</v>
      </c>
      <c r="L210" s="54"/>
      <c r="M210" s="189" t="s">
        <v>19</v>
      </c>
      <c r="N210" s="190" t="s">
        <v>42</v>
      </c>
      <c r="O210" s="35"/>
      <c r="P210" s="191">
        <f t="shared" si="71"/>
        <v>0</v>
      </c>
      <c r="Q210" s="191">
        <v>0</v>
      </c>
      <c r="R210" s="191">
        <f t="shared" si="72"/>
        <v>0</v>
      </c>
      <c r="S210" s="191">
        <v>0</v>
      </c>
      <c r="T210" s="192">
        <f t="shared" si="73"/>
        <v>0</v>
      </c>
      <c r="AR210" s="17" t="s">
        <v>471</v>
      </c>
      <c r="AT210" s="17" t="s">
        <v>155</v>
      </c>
      <c r="AU210" s="17" t="s">
        <v>80</v>
      </c>
      <c r="AY210" s="17" t="s">
        <v>153</v>
      </c>
      <c r="BE210" s="193">
        <f t="shared" si="74"/>
        <v>0</v>
      </c>
      <c r="BF210" s="193">
        <f t="shared" si="75"/>
        <v>0</v>
      </c>
      <c r="BG210" s="193">
        <f t="shared" si="76"/>
        <v>0</v>
      </c>
      <c r="BH210" s="193">
        <f t="shared" si="77"/>
        <v>0</v>
      </c>
      <c r="BI210" s="193">
        <f t="shared" si="78"/>
        <v>0</v>
      </c>
      <c r="BJ210" s="17" t="s">
        <v>78</v>
      </c>
      <c r="BK210" s="193">
        <f t="shared" si="79"/>
        <v>0</v>
      </c>
      <c r="BL210" s="17" t="s">
        <v>471</v>
      </c>
      <c r="BM210" s="17" t="s">
        <v>718</v>
      </c>
    </row>
    <row r="211" spans="2:65" s="1" customFormat="1" ht="22.5" customHeight="1">
      <c r="B211" s="34"/>
      <c r="C211" s="182" t="s">
        <v>674</v>
      </c>
      <c r="D211" s="182" t="s">
        <v>155</v>
      </c>
      <c r="E211" s="183" t="s">
        <v>1947</v>
      </c>
      <c r="F211" s="184" t="s">
        <v>1948</v>
      </c>
      <c r="G211" s="185" t="s">
        <v>207</v>
      </c>
      <c r="H211" s="186">
        <v>2</v>
      </c>
      <c r="I211" s="187"/>
      <c r="J211" s="188">
        <f t="shared" si="70"/>
        <v>0</v>
      </c>
      <c r="K211" s="184" t="s">
        <v>159</v>
      </c>
      <c r="L211" s="54"/>
      <c r="M211" s="189" t="s">
        <v>19</v>
      </c>
      <c r="N211" s="190" t="s">
        <v>42</v>
      </c>
      <c r="O211" s="35"/>
      <c r="P211" s="191">
        <f t="shared" si="71"/>
        <v>0</v>
      </c>
      <c r="Q211" s="191">
        <v>0</v>
      </c>
      <c r="R211" s="191">
        <f t="shared" si="72"/>
        <v>0</v>
      </c>
      <c r="S211" s="191">
        <v>0</v>
      </c>
      <c r="T211" s="192">
        <f t="shared" si="73"/>
        <v>0</v>
      </c>
      <c r="AR211" s="17" t="s">
        <v>471</v>
      </c>
      <c r="AT211" s="17" t="s">
        <v>155</v>
      </c>
      <c r="AU211" s="17" t="s">
        <v>80</v>
      </c>
      <c r="AY211" s="17" t="s">
        <v>153</v>
      </c>
      <c r="BE211" s="193">
        <f t="shared" si="74"/>
        <v>0</v>
      </c>
      <c r="BF211" s="193">
        <f t="shared" si="75"/>
        <v>0</v>
      </c>
      <c r="BG211" s="193">
        <f t="shared" si="76"/>
        <v>0</v>
      </c>
      <c r="BH211" s="193">
        <f t="shared" si="77"/>
        <v>0</v>
      </c>
      <c r="BI211" s="193">
        <f t="shared" si="78"/>
        <v>0</v>
      </c>
      <c r="BJ211" s="17" t="s">
        <v>78</v>
      </c>
      <c r="BK211" s="193">
        <f t="shared" si="79"/>
        <v>0</v>
      </c>
      <c r="BL211" s="17" t="s">
        <v>471</v>
      </c>
      <c r="BM211" s="17" t="s">
        <v>721</v>
      </c>
    </row>
    <row r="212" spans="2:65" s="1" customFormat="1" ht="22.5" customHeight="1">
      <c r="B212" s="34"/>
      <c r="C212" s="182" t="s">
        <v>677</v>
      </c>
      <c r="D212" s="182" t="s">
        <v>155</v>
      </c>
      <c r="E212" s="183" t="s">
        <v>1949</v>
      </c>
      <c r="F212" s="184" t="s">
        <v>1950</v>
      </c>
      <c r="G212" s="185" t="s">
        <v>207</v>
      </c>
      <c r="H212" s="186">
        <v>8</v>
      </c>
      <c r="I212" s="187"/>
      <c r="J212" s="188">
        <f t="shared" si="70"/>
        <v>0</v>
      </c>
      <c r="K212" s="184" t="s">
        <v>159</v>
      </c>
      <c r="L212" s="54"/>
      <c r="M212" s="189" t="s">
        <v>19</v>
      </c>
      <c r="N212" s="190" t="s">
        <v>42</v>
      </c>
      <c r="O212" s="35"/>
      <c r="P212" s="191">
        <f t="shared" si="71"/>
        <v>0</v>
      </c>
      <c r="Q212" s="191">
        <v>0</v>
      </c>
      <c r="R212" s="191">
        <f t="shared" si="72"/>
        <v>0</v>
      </c>
      <c r="S212" s="191">
        <v>0</v>
      </c>
      <c r="T212" s="192">
        <f t="shared" si="73"/>
        <v>0</v>
      </c>
      <c r="AR212" s="17" t="s">
        <v>471</v>
      </c>
      <c r="AT212" s="17" t="s">
        <v>155</v>
      </c>
      <c r="AU212" s="17" t="s">
        <v>80</v>
      </c>
      <c r="AY212" s="17" t="s">
        <v>153</v>
      </c>
      <c r="BE212" s="193">
        <f t="shared" si="74"/>
        <v>0</v>
      </c>
      <c r="BF212" s="193">
        <f t="shared" si="75"/>
        <v>0</v>
      </c>
      <c r="BG212" s="193">
        <f t="shared" si="76"/>
        <v>0</v>
      </c>
      <c r="BH212" s="193">
        <f t="shared" si="77"/>
        <v>0</v>
      </c>
      <c r="BI212" s="193">
        <f t="shared" si="78"/>
        <v>0</v>
      </c>
      <c r="BJ212" s="17" t="s">
        <v>78</v>
      </c>
      <c r="BK212" s="193">
        <f t="shared" si="79"/>
        <v>0</v>
      </c>
      <c r="BL212" s="17" t="s">
        <v>471</v>
      </c>
      <c r="BM212" s="17" t="s">
        <v>725</v>
      </c>
    </row>
    <row r="213" spans="2:65" s="1" customFormat="1" ht="22.5" customHeight="1">
      <c r="B213" s="34"/>
      <c r="C213" s="182" t="s">
        <v>684</v>
      </c>
      <c r="D213" s="182" t="s">
        <v>155</v>
      </c>
      <c r="E213" s="183" t="s">
        <v>1951</v>
      </c>
      <c r="F213" s="184" t="s">
        <v>1952</v>
      </c>
      <c r="G213" s="185" t="s">
        <v>207</v>
      </c>
      <c r="H213" s="186">
        <v>4</v>
      </c>
      <c r="I213" s="187"/>
      <c r="J213" s="188">
        <f t="shared" si="70"/>
        <v>0</v>
      </c>
      <c r="K213" s="184" t="s">
        <v>159</v>
      </c>
      <c r="L213" s="54"/>
      <c r="M213" s="189" t="s">
        <v>19</v>
      </c>
      <c r="N213" s="190" t="s">
        <v>42</v>
      </c>
      <c r="O213" s="35"/>
      <c r="P213" s="191">
        <f t="shared" si="71"/>
        <v>0</v>
      </c>
      <c r="Q213" s="191">
        <v>0</v>
      </c>
      <c r="R213" s="191">
        <f t="shared" si="72"/>
        <v>0</v>
      </c>
      <c r="S213" s="191">
        <v>0</v>
      </c>
      <c r="T213" s="192">
        <f t="shared" si="73"/>
        <v>0</v>
      </c>
      <c r="AR213" s="17" t="s">
        <v>471</v>
      </c>
      <c r="AT213" s="17" t="s">
        <v>155</v>
      </c>
      <c r="AU213" s="17" t="s">
        <v>80</v>
      </c>
      <c r="AY213" s="17" t="s">
        <v>153</v>
      </c>
      <c r="BE213" s="193">
        <f t="shared" si="74"/>
        <v>0</v>
      </c>
      <c r="BF213" s="193">
        <f t="shared" si="75"/>
        <v>0</v>
      </c>
      <c r="BG213" s="193">
        <f t="shared" si="76"/>
        <v>0</v>
      </c>
      <c r="BH213" s="193">
        <f t="shared" si="77"/>
        <v>0</v>
      </c>
      <c r="BI213" s="193">
        <f t="shared" si="78"/>
        <v>0</v>
      </c>
      <c r="BJ213" s="17" t="s">
        <v>78</v>
      </c>
      <c r="BK213" s="193">
        <f t="shared" si="79"/>
        <v>0</v>
      </c>
      <c r="BL213" s="17" t="s">
        <v>471</v>
      </c>
      <c r="BM213" s="17" t="s">
        <v>731</v>
      </c>
    </row>
    <row r="214" spans="2:65" s="1" customFormat="1" ht="22.5" customHeight="1">
      <c r="B214" s="34"/>
      <c r="C214" s="182" t="s">
        <v>689</v>
      </c>
      <c r="D214" s="182" t="s">
        <v>155</v>
      </c>
      <c r="E214" s="183" t="s">
        <v>1953</v>
      </c>
      <c r="F214" s="184" t="s">
        <v>1954</v>
      </c>
      <c r="G214" s="185" t="s">
        <v>207</v>
      </c>
      <c r="H214" s="186">
        <v>3</v>
      </c>
      <c r="I214" s="187"/>
      <c r="J214" s="188">
        <f t="shared" si="70"/>
        <v>0</v>
      </c>
      <c r="K214" s="184" t="s">
        <v>159</v>
      </c>
      <c r="L214" s="54"/>
      <c r="M214" s="189" t="s">
        <v>19</v>
      </c>
      <c r="N214" s="190" t="s">
        <v>42</v>
      </c>
      <c r="O214" s="35"/>
      <c r="P214" s="191">
        <f t="shared" si="71"/>
        <v>0</v>
      </c>
      <c r="Q214" s="191">
        <v>0</v>
      </c>
      <c r="R214" s="191">
        <f t="shared" si="72"/>
        <v>0</v>
      </c>
      <c r="S214" s="191">
        <v>0</v>
      </c>
      <c r="T214" s="192">
        <f t="shared" si="73"/>
        <v>0</v>
      </c>
      <c r="AR214" s="17" t="s">
        <v>471</v>
      </c>
      <c r="AT214" s="17" t="s">
        <v>155</v>
      </c>
      <c r="AU214" s="17" t="s">
        <v>80</v>
      </c>
      <c r="AY214" s="17" t="s">
        <v>153</v>
      </c>
      <c r="BE214" s="193">
        <f t="shared" si="74"/>
        <v>0</v>
      </c>
      <c r="BF214" s="193">
        <f t="shared" si="75"/>
        <v>0</v>
      </c>
      <c r="BG214" s="193">
        <f t="shared" si="76"/>
        <v>0</v>
      </c>
      <c r="BH214" s="193">
        <f t="shared" si="77"/>
        <v>0</v>
      </c>
      <c r="BI214" s="193">
        <f t="shared" si="78"/>
        <v>0</v>
      </c>
      <c r="BJ214" s="17" t="s">
        <v>78</v>
      </c>
      <c r="BK214" s="193">
        <f t="shared" si="79"/>
        <v>0</v>
      </c>
      <c r="BL214" s="17" t="s">
        <v>471</v>
      </c>
      <c r="BM214" s="17" t="s">
        <v>734</v>
      </c>
    </row>
    <row r="215" spans="2:65" s="1" customFormat="1" ht="22.5" customHeight="1">
      <c r="B215" s="34"/>
      <c r="C215" s="182" t="s">
        <v>693</v>
      </c>
      <c r="D215" s="182" t="s">
        <v>155</v>
      </c>
      <c r="E215" s="183" t="s">
        <v>1955</v>
      </c>
      <c r="F215" s="184" t="s">
        <v>1956</v>
      </c>
      <c r="G215" s="185" t="s">
        <v>207</v>
      </c>
      <c r="H215" s="186">
        <v>3</v>
      </c>
      <c r="I215" s="187"/>
      <c r="J215" s="188">
        <f t="shared" si="70"/>
        <v>0</v>
      </c>
      <c r="K215" s="184" t="s">
        <v>159</v>
      </c>
      <c r="L215" s="54"/>
      <c r="M215" s="189" t="s">
        <v>19</v>
      </c>
      <c r="N215" s="190" t="s">
        <v>42</v>
      </c>
      <c r="O215" s="35"/>
      <c r="P215" s="191">
        <f t="shared" si="71"/>
        <v>0</v>
      </c>
      <c r="Q215" s="191">
        <v>0</v>
      </c>
      <c r="R215" s="191">
        <f t="shared" si="72"/>
        <v>0</v>
      </c>
      <c r="S215" s="191">
        <v>0</v>
      </c>
      <c r="T215" s="192">
        <f t="shared" si="73"/>
        <v>0</v>
      </c>
      <c r="AR215" s="17" t="s">
        <v>471</v>
      </c>
      <c r="AT215" s="17" t="s">
        <v>155</v>
      </c>
      <c r="AU215" s="17" t="s">
        <v>80</v>
      </c>
      <c r="AY215" s="17" t="s">
        <v>153</v>
      </c>
      <c r="BE215" s="193">
        <f t="shared" si="74"/>
        <v>0</v>
      </c>
      <c r="BF215" s="193">
        <f t="shared" si="75"/>
        <v>0</v>
      </c>
      <c r="BG215" s="193">
        <f t="shared" si="76"/>
        <v>0</v>
      </c>
      <c r="BH215" s="193">
        <f t="shared" si="77"/>
        <v>0</v>
      </c>
      <c r="BI215" s="193">
        <f t="shared" si="78"/>
        <v>0</v>
      </c>
      <c r="BJ215" s="17" t="s">
        <v>78</v>
      </c>
      <c r="BK215" s="193">
        <f t="shared" si="79"/>
        <v>0</v>
      </c>
      <c r="BL215" s="17" t="s">
        <v>471</v>
      </c>
      <c r="BM215" s="17" t="s">
        <v>738</v>
      </c>
    </row>
    <row r="216" spans="2:65" s="1" customFormat="1" ht="22.5" customHeight="1">
      <c r="B216" s="34"/>
      <c r="C216" s="182" t="s">
        <v>697</v>
      </c>
      <c r="D216" s="182" t="s">
        <v>155</v>
      </c>
      <c r="E216" s="183" t="s">
        <v>1957</v>
      </c>
      <c r="F216" s="184" t="s">
        <v>1958</v>
      </c>
      <c r="G216" s="185" t="s">
        <v>207</v>
      </c>
      <c r="H216" s="186">
        <v>3</v>
      </c>
      <c r="I216" s="187"/>
      <c r="J216" s="188">
        <f t="shared" si="70"/>
        <v>0</v>
      </c>
      <c r="K216" s="184" t="s">
        <v>159</v>
      </c>
      <c r="L216" s="54"/>
      <c r="M216" s="189" t="s">
        <v>19</v>
      </c>
      <c r="N216" s="190" t="s">
        <v>42</v>
      </c>
      <c r="O216" s="35"/>
      <c r="P216" s="191">
        <f t="shared" si="71"/>
        <v>0</v>
      </c>
      <c r="Q216" s="191">
        <v>0</v>
      </c>
      <c r="R216" s="191">
        <f t="shared" si="72"/>
        <v>0</v>
      </c>
      <c r="S216" s="191">
        <v>0</v>
      </c>
      <c r="T216" s="192">
        <f t="shared" si="73"/>
        <v>0</v>
      </c>
      <c r="AR216" s="17" t="s">
        <v>471</v>
      </c>
      <c r="AT216" s="17" t="s">
        <v>155</v>
      </c>
      <c r="AU216" s="17" t="s">
        <v>80</v>
      </c>
      <c r="AY216" s="17" t="s">
        <v>153</v>
      </c>
      <c r="BE216" s="193">
        <f t="shared" si="74"/>
        <v>0</v>
      </c>
      <c r="BF216" s="193">
        <f t="shared" si="75"/>
        <v>0</v>
      </c>
      <c r="BG216" s="193">
        <f t="shared" si="76"/>
        <v>0</v>
      </c>
      <c r="BH216" s="193">
        <f t="shared" si="77"/>
        <v>0</v>
      </c>
      <c r="BI216" s="193">
        <f t="shared" si="78"/>
        <v>0</v>
      </c>
      <c r="BJ216" s="17" t="s">
        <v>78</v>
      </c>
      <c r="BK216" s="193">
        <f t="shared" si="79"/>
        <v>0</v>
      </c>
      <c r="BL216" s="17" t="s">
        <v>471</v>
      </c>
      <c r="BM216" s="17" t="s">
        <v>741</v>
      </c>
    </row>
    <row r="217" spans="2:63" s="10" customFormat="1" ht="29.85" customHeight="1">
      <c r="B217" s="165"/>
      <c r="C217" s="166"/>
      <c r="D217" s="179" t="s">
        <v>70</v>
      </c>
      <c r="E217" s="180" t="s">
        <v>1959</v>
      </c>
      <c r="F217" s="180" t="s">
        <v>1960</v>
      </c>
      <c r="G217" s="166"/>
      <c r="H217" s="166"/>
      <c r="I217" s="169"/>
      <c r="J217" s="181">
        <f>BK217</f>
        <v>0</v>
      </c>
      <c r="K217" s="166"/>
      <c r="L217" s="171"/>
      <c r="M217" s="172"/>
      <c r="N217" s="173"/>
      <c r="O217" s="173"/>
      <c r="P217" s="174">
        <f>SUM(P218:P234)</f>
        <v>0</v>
      </c>
      <c r="Q217" s="173"/>
      <c r="R217" s="174">
        <f>SUM(R218:R234)</f>
        <v>0</v>
      </c>
      <c r="S217" s="173"/>
      <c r="T217" s="175">
        <f>SUM(T218:T234)</f>
        <v>0</v>
      </c>
      <c r="AR217" s="176" t="s">
        <v>169</v>
      </c>
      <c r="AT217" s="177" t="s">
        <v>70</v>
      </c>
      <c r="AU217" s="177" t="s">
        <v>78</v>
      </c>
      <c r="AY217" s="176" t="s">
        <v>153</v>
      </c>
      <c r="BK217" s="178">
        <f>SUM(BK218:BK234)</f>
        <v>0</v>
      </c>
    </row>
    <row r="218" spans="2:65" s="1" customFormat="1" ht="22.5" customHeight="1">
      <c r="B218" s="34"/>
      <c r="C218" s="229" t="s">
        <v>702</v>
      </c>
      <c r="D218" s="229" t="s">
        <v>184</v>
      </c>
      <c r="E218" s="230" t="s">
        <v>1714</v>
      </c>
      <c r="F218" s="231" t="s">
        <v>1715</v>
      </c>
      <c r="G218" s="232" t="s">
        <v>1336</v>
      </c>
      <c r="H218" s="233">
        <v>21</v>
      </c>
      <c r="I218" s="234"/>
      <c r="J218" s="235">
        <f aca="true" t="shared" si="80" ref="J218:J234">ROUND(I218*H218,2)</f>
        <v>0</v>
      </c>
      <c r="K218" s="231" t="s">
        <v>524</v>
      </c>
      <c r="L218" s="236"/>
      <c r="M218" s="237" t="s">
        <v>19</v>
      </c>
      <c r="N218" s="238" t="s">
        <v>42</v>
      </c>
      <c r="O218" s="35"/>
      <c r="P218" s="191">
        <f aca="true" t="shared" si="81" ref="P218:P234">O218*H218</f>
        <v>0</v>
      </c>
      <c r="Q218" s="191">
        <v>0</v>
      </c>
      <c r="R218" s="191">
        <f aca="true" t="shared" si="82" ref="R218:R234">Q218*H218</f>
        <v>0</v>
      </c>
      <c r="S218" s="191">
        <v>0</v>
      </c>
      <c r="T218" s="192">
        <f aca="true" t="shared" si="83" ref="T218:T234">S218*H218</f>
        <v>0</v>
      </c>
      <c r="AR218" s="17" t="s">
        <v>1294</v>
      </c>
      <c r="AT218" s="17" t="s">
        <v>184</v>
      </c>
      <c r="AU218" s="17" t="s">
        <v>80</v>
      </c>
      <c r="AY218" s="17" t="s">
        <v>153</v>
      </c>
      <c r="BE218" s="193">
        <f aca="true" t="shared" si="84" ref="BE218:BE234">IF(N218="základní",J218,0)</f>
        <v>0</v>
      </c>
      <c r="BF218" s="193">
        <f aca="true" t="shared" si="85" ref="BF218:BF234">IF(N218="snížená",J218,0)</f>
        <v>0</v>
      </c>
      <c r="BG218" s="193">
        <f aca="true" t="shared" si="86" ref="BG218:BG234">IF(N218="zákl. přenesená",J218,0)</f>
        <v>0</v>
      </c>
      <c r="BH218" s="193">
        <f aca="true" t="shared" si="87" ref="BH218:BH234">IF(N218="sníž. přenesená",J218,0)</f>
        <v>0</v>
      </c>
      <c r="BI218" s="193">
        <f aca="true" t="shared" si="88" ref="BI218:BI234">IF(N218="nulová",J218,0)</f>
        <v>0</v>
      </c>
      <c r="BJ218" s="17" t="s">
        <v>78</v>
      </c>
      <c r="BK218" s="193">
        <f aca="true" t="shared" si="89" ref="BK218:BK234">ROUND(I218*H218,2)</f>
        <v>0</v>
      </c>
      <c r="BL218" s="17" t="s">
        <v>471</v>
      </c>
      <c r="BM218" s="17" t="s">
        <v>1961</v>
      </c>
    </row>
    <row r="219" spans="2:65" s="1" customFormat="1" ht="22.5" customHeight="1">
      <c r="B219" s="34"/>
      <c r="C219" s="229" t="s">
        <v>706</v>
      </c>
      <c r="D219" s="229" t="s">
        <v>184</v>
      </c>
      <c r="E219" s="230" t="s">
        <v>1962</v>
      </c>
      <c r="F219" s="231" t="s">
        <v>1963</v>
      </c>
      <c r="G219" s="232" t="s">
        <v>1336</v>
      </c>
      <c r="H219" s="233">
        <v>101.64</v>
      </c>
      <c r="I219" s="234"/>
      <c r="J219" s="235">
        <f t="shared" si="80"/>
        <v>0</v>
      </c>
      <c r="K219" s="231" t="s">
        <v>524</v>
      </c>
      <c r="L219" s="236"/>
      <c r="M219" s="237" t="s">
        <v>19</v>
      </c>
      <c r="N219" s="238" t="s">
        <v>42</v>
      </c>
      <c r="O219" s="35"/>
      <c r="P219" s="191">
        <f t="shared" si="81"/>
        <v>0</v>
      </c>
      <c r="Q219" s="191">
        <v>0</v>
      </c>
      <c r="R219" s="191">
        <f t="shared" si="82"/>
        <v>0</v>
      </c>
      <c r="S219" s="191">
        <v>0</v>
      </c>
      <c r="T219" s="192">
        <f t="shared" si="83"/>
        <v>0</v>
      </c>
      <c r="AR219" s="17" t="s">
        <v>1294</v>
      </c>
      <c r="AT219" s="17" t="s">
        <v>184</v>
      </c>
      <c r="AU219" s="17" t="s">
        <v>80</v>
      </c>
      <c r="AY219" s="17" t="s">
        <v>153</v>
      </c>
      <c r="BE219" s="193">
        <f t="shared" si="84"/>
        <v>0</v>
      </c>
      <c r="BF219" s="193">
        <f t="shared" si="85"/>
        <v>0</v>
      </c>
      <c r="BG219" s="193">
        <f t="shared" si="86"/>
        <v>0</v>
      </c>
      <c r="BH219" s="193">
        <f t="shared" si="87"/>
        <v>0</v>
      </c>
      <c r="BI219" s="193">
        <f t="shared" si="88"/>
        <v>0</v>
      </c>
      <c r="BJ219" s="17" t="s">
        <v>78</v>
      </c>
      <c r="BK219" s="193">
        <f t="shared" si="89"/>
        <v>0</v>
      </c>
      <c r="BL219" s="17" t="s">
        <v>471</v>
      </c>
      <c r="BM219" s="17" t="s">
        <v>1964</v>
      </c>
    </row>
    <row r="220" spans="2:65" s="1" customFormat="1" ht="22.5" customHeight="1">
      <c r="B220" s="34"/>
      <c r="C220" s="229" t="s">
        <v>712</v>
      </c>
      <c r="D220" s="229" t="s">
        <v>184</v>
      </c>
      <c r="E220" s="230" t="s">
        <v>1965</v>
      </c>
      <c r="F220" s="231" t="s">
        <v>1966</v>
      </c>
      <c r="G220" s="232" t="s">
        <v>1336</v>
      </c>
      <c r="H220" s="233">
        <v>33.6</v>
      </c>
      <c r="I220" s="234"/>
      <c r="J220" s="235">
        <f t="shared" si="80"/>
        <v>0</v>
      </c>
      <c r="K220" s="231" t="s">
        <v>524</v>
      </c>
      <c r="L220" s="236"/>
      <c r="M220" s="237" t="s">
        <v>19</v>
      </c>
      <c r="N220" s="238" t="s">
        <v>42</v>
      </c>
      <c r="O220" s="35"/>
      <c r="P220" s="191">
        <f t="shared" si="81"/>
        <v>0</v>
      </c>
      <c r="Q220" s="191">
        <v>0</v>
      </c>
      <c r="R220" s="191">
        <f t="shared" si="82"/>
        <v>0</v>
      </c>
      <c r="S220" s="191">
        <v>0</v>
      </c>
      <c r="T220" s="192">
        <f t="shared" si="83"/>
        <v>0</v>
      </c>
      <c r="AR220" s="17" t="s">
        <v>1294</v>
      </c>
      <c r="AT220" s="17" t="s">
        <v>184</v>
      </c>
      <c r="AU220" s="17" t="s">
        <v>80</v>
      </c>
      <c r="AY220" s="17" t="s">
        <v>153</v>
      </c>
      <c r="BE220" s="193">
        <f t="shared" si="84"/>
        <v>0</v>
      </c>
      <c r="BF220" s="193">
        <f t="shared" si="85"/>
        <v>0</v>
      </c>
      <c r="BG220" s="193">
        <f t="shared" si="86"/>
        <v>0</v>
      </c>
      <c r="BH220" s="193">
        <f t="shared" si="87"/>
        <v>0</v>
      </c>
      <c r="BI220" s="193">
        <f t="shared" si="88"/>
        <v>0</v>
      </c>
      <c r="BJ220" s="17" t="s">
        <v>78</v>
      </c>
      <c r="BK220" s="193">
        <f t="shared" si="89"/>
        <v>0</v>
      </c>
      <c r="BL220" s="17" t="s">
        <v>471</v>
      </c>
      <c r="BM220" s="17" t="s">
        <v>1967</v>
      </c>
    </row>
    <row r="221" spans="2:65" s="1" customFormat="1" ht="22.5" customHeight="1">
      <c r="B221" s="34"/>
      <c r="C221" s="229" t="s">
        <v>715</v>
      </c>
      <c r="D221" s="229" t="s">
        <v>184</v>
      </c>
      <c r="E221" s="230" t="s">
        <v>1968</v>
      </c>
      <c r="F221" s="231" t="s">
        <v>1969</v>
      </c>
      <c r="G221" s="232" t="s">
        <v>207</v>
      </c>
      <c r="H221" s="233">
        <v>3</v>
      </c>
      <c r="I221" s="234"/>
      <c r="J221" s="235">
        <f t="shared" si="80"/>
        <v>0</v>
      </c>
      <c r="K221" s="231" t="s">
        <v>524</v>
      </c>
      <c r="L221" s="236"/>
      <c r="M221" s="237" t="s">
        <v>19</v>
      </c>
      <c r="N221" s="238" t="s">
        <v>42</v>
      </c>
      <c r="O221" s="35"/>
      <c r="P221" s="191">
        <f t="shared" si="81"/>
        <v>0</v>
      </c>
      <c r="Q221" s="191">
        <v>0</v>
      </c>
      <c r="R221" s="191">
        <f t="shared" si="82"/>
        <v>0</v>
      </c>
      <c r="S221" s="191">
        <v>0</v>
      </c>
      <c r="T221" s="192">
        <f t="shared" si="83"/>
        <v>0</v>
      </c>
      <c r="AR221" s="17" t="s">
        <v>1294</v>
      </c>
      <c r="AT221" s="17" t="s">
        <v>184</v>
      </c>
      <c r="AU221" s="17" t="s">
        <v>80</v>
      </c>
      <c r="AY221" s="17" t="s">
        <v>153</v>
      </c>
      <c r="BE221" s="193">
        <f t="shared" si="84"/>
        <v>0</v>
      </c>
      <c r="BF221" s="193">
        <f t="shared" si="85"/>
        <v>0</v>
      </c>
      <c r="BG221" s="193">
        <f t="shared" si="86"/>
        <v>0</v>
      </c>
      <c r="BH221" s="193">
        <f t="shared" si="87"/>
        <v>0</v>
      </c>
      <c r="BI221" s="193">
        <f t="shared" si="88"/>
        <v>0</v>
      </c>
      <c r="BJ221" s="17" t="s">
        <v>78</v>
      </c>
      <c r="BK221" s="193">
        <f t="shared" si="89"/>
        <v>0</v>
      </c>
      <c r="BL221" s="17" t="s">
        <v>471</v>
      </c>
      <c r="BM221" s="17" t="s">
        <v>1970</v>
      </c>
    </row>
    <row r="222" spans="2:65" s="1" customFormat="1" ht="22.5" customHeight="1">
      <c r="B222" s="34"/>
      <c r="C222" s="229" t="s">
        <v>718</v>
      </c>
      <c r="D222" s="229" t="s">
        <v>184</v>
      </c>
      <c r="E222" s="230" t="s">
        <v>1971</v>
      </c>
      <c r="F222" s="231" t="s">
        <v>1972</v>
      </c>
      <c r="G222" s="232" t="s">
        <v>207</v>
      </c>
      <c r="H222" s="233">
        <v>9</v>
      </c>
      <c r="I222" s="234"/>
      <c r="J222" s="235">
        <f t="shared" si="80"/>
        <v>0</v>
      </c>
      <c r="K222" s="231" t="s">
        <v>524</v>
      </c>
      <c r="L222" s="236"/>
      <c r="M222" s="237" t="s">
        <v>19</v>
      </c>
      <c r="N222" s="238" t="s">
        <v>42</v>
      </c>
      <c r="O222" s="35"/>
      <c r="P222" s="191">
        <f t="shared" si="81"/>
        <v>0</v>
      </c>
      <c r="Q222" s="191">
        <v>0</v>
      </c>
      <c r="R222" s="191">
        <f t="shared" si="82"/>
        <v>0</v>
      </c>
      <c r="S222" s="191">
        <v>0</v>
      </c>
      <c r="T222" s="192">
        <f t="shared" si="83"/>
        <v>0</v>
      </c>
      <c r="AR222" s="17" t="s">
        <v>1294</v>
      </c>
      <c r="AT222" s="17" t="s">
        <v>184</v>
      </c>
      <c r="AU222" s="17" t="s">
        <v>80</v>
      </c>
      <c r="AY222" s="17" t="s">
        <v>153</v>
      </c>
      <c r="BE222" s="193">
        <f t="shared" si="84"/>
        <v>0</v>
      </c>
      <c r="BF222" s="193">
        <f t="shared" si="85"/>
        <v>0</v>
      </c>
      <c r="BG222" s="193">
        <f t="shared" si="86"/>
        <v>0</v>
      </c>
      <c r="BH222" s="193">
        <f t="shared" si="87"/>
        <v>0</v>
      </c>
      <c r="BI222" s="193">
        <f t="shared" si="88"/>
        <v>0</v>
      </c>
      <c r="BJ222" s="17" t="s">
        <v>78</v>
      </c>
      <c r="BK222" s="193">
        <f t="shared" si="89"/>
        <v>0</v>
      </c>
      <c r="BL222" s="17" t="s">
        <v>471</v>
      </c>
      <c r="BM222" s="17" t="s">
        <v>1973</v>
      </c>
    </row>
    <row r="223" spans="2:65" s="1" customFormat="1" ht="22.5" customHeight="1">
      <c r="B223" s="34"/>
      <c r="C223" s="229" t="s">
        <v>721</v>
      </c>
      <c r="D223" s="229" t="s">
        <v>184</v>
      </c>
      <c r="E223" s="230" t="s">
        <v>1974</v>
      </c>
      <c r="F223" s="231" t="s">
        <v>1975</v>
      </c>
      <c r="G223" s="232" t="s">
        <v>207</v>
      </c>
      <c r="H223" s="233">
        <v>45</v>
      </c>
      <c r="I223" s="234"/>
      <c r="J223" s="235">
        <f t="shared" si="80"/>
        <v>0</v>
      </c>
      <c r="K223" s="231" t="s">
        <v>524</v>
      </c>
      <c r="L223" s="236"/>
      <c r="M223" s="237" t="s">
        <v>19</v>
      </c>
      <c r="N223" s="238" t="s">
        <v>42</v>
      </c>
      <c r="O223" s="35"/>
      <c r="P223" s="191">
        <f t="shared" si="81"/>
        <v>0</v>
      </c>
      <c r="Q223" s="191">
        <v>0</v>
      </c>
      <c r="R223" s="191">
        <f t="shared" si="82"/>
        <v>0</v>
      </c>
      <c r="S223" s="191">
        <v>0</v>
      </c>
      <c r="T223" s="192">
        <f t="shared" si="83"/>
        <v>0</v>
      </c>
      <c r="AR223" s="17" t="s">
        <v>1294</v>
      </c>
      <c r="AT223" s="17" t="s">
        <v>184</v>
      </c>
      <c r="AU223" s="17" t="s">
        <v>80</v>
      </c>
      <c r="AY223" s="17" t="s">
        <v>153</v>
      </c>
      <c r="BE223" s="193">
        <f t="shared" si="84"/>
        <v>0</v>
      </c>
      <c r="BF223" s="193">
        <f t="shared" si="85"/>
        <v>0</v>
      </c>
      <c r="BG223" s="193">
        <f t="shared" si="86"/>
        <v>0</v>
      </c>
      <c r="BH223" s="193">
        <f t="shared" si="87"/>
        <v>0</v>
      </c>
      <c r="BI223" s="193">
        <f t="shared" si="88"/>
        <v>0</v>
      </c>
      <c r="BJ223" s="17" t="s">
        <v>78</v>
      </c>
      <c r="BK223" s="193">
        <f t="shared" si="89"/>
        <v>0</v>
      </c>
      <c r="BL223" s="17" t="s">
        <v>471</v>
      </c>
      <c r="BM223" s="17" t="s">
        <v>1976</v>
      </c>
    </row>
    <row r="224" spans="2:65" s="1" customFormat="1" ht="22.5" customHeight="1">
      <c r="B224" s="34"/>
      <c r="C224" s="229" t="s">
        <v>725</v>
      </c>
      <c r="D224" s="229" t="s">
        <v>184</v>
      </c>
      <c r="E224" s="230" t="s">
        <v>1977</v>
      </c>
      <c r="F224" s="231" t="s">
        <v>1978</v>
      </c>
      <c r="G224" s="232" t="s">
        <v>207</v>
      </c>
      <c r="H224" s="233">
        <v>65</v>
      </c>
      <c r="I224" s="234"/>
      <c r="J224" s="235">
        <f t="shared" si="80"/>
        <v>0</v>
      </c>
      <c r="K224" s="231" t="s">
        <v>524</v>
      </c>
      <c r="L224" s="236"/>
      <c r="M224" s="237" t="s">
        <v>19</v>
      </c>
      <c r="N224" s="238" t="s">
        <v>42</v>
      </c>
      <c r="O224" s="35"/>
      <c r="P224" s="191">
        <f t="shared" si="81"/>
        <v>0</v>
      </c>
      <c r="Q224" s="191">
        <v>0</v>
      </c>
      <c r="R224" s="191">
        <f t="shared" si="82"/>
        <v>0</v>
      </c>
      <c r="S224" s="191">
        <v>0</v>
      </c>
      <c r="T224" s="192">
        <f t="shared" si="83"/>
        <v>0</v>
      </c>
      <c r="AR224" s="17" t="s">
        <v>1294</v>
      </c>
      <c r="AT224" s="17" t="s">
        <v>184</v>
      </c>
      <c r="AU224" s="17" t="s">
        <v>80</v>
      </c>
      <c r="AY224" s="17" t="s">
        <v>153</v>
      </c>
      <c r="BE224" s="193">
        <f t="shared" si="84"/>
        <v>0</v>
      </c>
      <c r="BF224" s="193">
        <f t="shared" si="85"/>
        <v>0</v>
      </c>
      <c r="BG224" s="193">
        <f t="shared" si="86"/>
        <v>0</v>
      </c>
      <c r="BH224" s="193">
        <f t="shared" si="87"/>
        <v>0</v>
      </c>
      <c r="BI224" s="193">
        <f t="shared" si="88"/>
        <v>0</v>
      </c>
      <c r="BJ224" s="17" t="s">
        <v>78</v>
      </c>
      <c r="BK224" s="193">
        <f t="shared" si="89"/>
        <v>0</v>
      </c>
      <c r="BL224" s="17" t="s">
        <v>471</v>
      </c>
      <c r="BM224" s="17" t="s">
        <v>1979</v>
      </c>
    </row>
    <row r="225" spans="2:65" s="1" customFormat="1" ht="22.5" customHeight="1">
      <c r="B225" s="34"/>
      <c r="C225" s="229" t="s">
        <v>731</v>
      </c>
      <c r="D225" s="229" t="s">
        <v>184</v>
      </c>
      <c r="E225" s="230" t="s">
        <v>1980</v>
      </c>
      <c r="F225" s="231" t="s">
        <v>1981</v>
      </c>
      <c r="G225" s="232" t="s">
        <v>207</v>
      </c>
      <c r="H225" s="233">
        <v>3</v>
      </c>
      <c r="I225" s="234"/>
      <c r="J225" s="235">
        <f t="shared" si="80"/>
        <v>0</v>
      </c>
      <c r="K225" s="231" t="s">
        <v>524</v>
      </c>
      <c r="L225" s="236"/>
      <c r="M225" s="237" t="s">
        <v>19</v>
      </c>
      <c r="N225" s="238" t="s">
        <v>42</v>
      </c>
      <c r="O225" s="35"/>
      <c r="P225" s="191">
        <f t="shared" si="81"/>
        <v>0</v>
      </c>
      <c r="Q225" s="191">
        <v>0</v>
      </c>
      <c r="R225" s="191">
        <f t="shared" si="82"/>
        <v>0</v>
      </c>
      <c r="S225" s="191">
        <v>0</v>
      </c>
      <c r="T225" s="192">
        <f t="shared" si="83"/>
        <v>0</v>
      </c>
      <c r="AR225" s="17" t="s">
        <v>1294</v>
      </c>
      <c r="AT225" s="17" t="s">
        <v>184</v>
      </c>
      <c r="AU225" s="17" t="s">
        <v>80</v>
      </c>
      <c r="AY225" s="17" t="s">
        <v>153</v>
      </c>
      <c r="BE225" s="193">
        <f t="shared" si="84"/>
        <v>0</v>
      </c>
      <c r="BF225" s="193">
        <f t="shared" si="85"/>
        <v>0</v>
      </c>
      <c r="BG225" s="193">
        <f t="shared" si="86"/>
        <v>0</v>
      </c>
      <c r="BH225" s="193">
        <f t="shared" si="87"/>
        <v>0</v>
      </c>
      <c r="BI225" s="193">
        <f t="shared" si="88"/>
        <v>0</v>
      </c>
      <c r="BJ225" s="17" t="s">
        <v>78</v>
      </c>
      <c r="BK225" s="193">
        <f t="shared" si="89"/>
        <v>0</v>
      </c>
      <c r="BL225" s="17" t="s">
        <v>471</v>
      </c>
      <c r="BM225" s="17" t="s">
        <v>1982</v>
      </c>
    </row>
    <row r="226" spans="2:65" s="1" customFormat="1" ht="22.5" customHeight="1">
      <c r="B226" s="34"/>
      <c r="C226" s="229" t="s">
        <v>734</v>
      </c>
      <c r="D226" s="229" t="s">
        <v>184</v>
      </c>
      <c r="E226" s="230" t="s">
        <v>1983</v>
      </c>
      <c r="F226" s="231" t="s">
        <v>1984</v>
      </c>
      <c r="G226" s="232" t="s">
        <v>207</v>
      </c>
      <c r="H226" s="233">
        <v>6</v>
      </c>
      <c r="I226" s="234"/>
      <c r="J226" s="235">
        <f t="shared" si="80"/>
        <v>0</v>
      </c>
      <c r="K226" s="231" t="s">
        <v>524</v>
      </c>
      <c r="L226" s="236"/>
      <c r="M226" s="237" t="s">
        <v>19</v>
      </c>
      <c r="N226" s="238" t="s">
        <v>42</v>
      </c>
      <c r="O226" s="35"/>
      <c r="P226" s="191">
        <f t="shared" si="81"/>
        <v>0</v>
      </c>
      <c r="Q226" s="191">
        <v>0</v>
      </c>
      <c r="R226" s="191">
        <f t="shared" si="82"/>
        <v>0</v>
      </c>
      <c r="S226" s="191">
        <v>0</v>
      </c>
      <c r="T226" s="192">
        <f t="shared" si="83"/>
        <v>0</v>
      </c>
      <c r="AR226" s="17" t="s">
        <v>1294</v>
      </c>
      <c r="AT226" s="17" t="s">
        <v>184</v>
      </c>
      <c r="AU226" s="17" t="s">
        <v>80</v>
      </c>
      <c r="AY226" s="17" t="s">
        <v>153</v>
      </c>
      <c r="BE226" s="193">
        <f t="shared" si="84"/>
        <v>0</v>
      </c>
      <c r="BF226" s="193">
        <f t="shared" si="85"/>
        <v>0</v>
      </c>
      <c r="BG226" s="193">
        <f t="shared" si="86"/>
        <v>0</v>
      </c>
      <c r="BH226" s="193">
        <f t="shared" si="87"/>
        <v>0</v>
      </c>
      <c r="BI226" s="193">
        <f t="shared" si="88"/>
        <v>0</v>
      </c>
      <c r="BJ226" s="17" t="s">
        <v>78</v>
      </c>
      <c r="BK226" s="193">
        <f t="shared" si="89"/>
        <v>0</v>
      </c>
      <c r="BL226" s="17" t="s">
        <v>471</v>
      </c>
      <c r="BM226" s="17" t="s">
        <v>1985</v>
      </c>
    </row>
    <row r="227" spans="2:65" s="1" customFormat="1" ht="22.5" customHeight="1">
      <c r="B227" s="34"/>
      <c r="C227" s="229" t="s">
        <v>738</v>
      </c>
      <c r="D227" s="229" t="s">
        <v>184</v>
      </c>
      <c r="E227" s="230" t="s">
        <v>1986</v>
      </c>
      <c r="F227" s="231" t="s">
        <v>1987</v>
      </c>
      <c r="G227" s="232" t="s">
        <v>207</v>
      </c>
      <c r="H227" s="233">
        <v>2</v>
      </c>
      <c r="I227" s="234"/>
      <c r="J227" s="235">
        <f t="shared" si="80"/>
        <v>0</v>
      </c>
      <c r="K227" s="231" t="s">
        <v>524</v>
      </c>
      <c r="L227" s="236"/>
      <c r="M227" s="237" t="s">
        <v>19</v>
      </c>
      <c r="N227" s="238" t="s">
        <v>42</v>
      </c>
      <c r="O227" s="35"/>
      <c r="P227" s="191">
        <f t="shared" si="81"/>
        <v>0</v>
      </c>
      <c r="Q227" s="191">
        <v>0</v>
      </c>
      <c r="R227" s="191">
        <f t="shared" si="82"/>
        <v>0</v>
      </c>
      <c r="S227" s="191">
        <v>0</v>
      </c>
      <c r="T227" s="192">
        <f t="shared" si="83"/>
        <v>0</v>
      </c>
      <c r="AR227" s="17" t="s">
        <v>1294</v>
      </c>
      <c r="AT227" s="17" t="s">
        <v>184</v>
      </c>
      <c r="AU227" s="17" t="s">
        <v>80</v>
      </c>
      <c r="AY227" s="17" t="s">
        <v>153</v>
      </c>
      <c r="BE227" s="193">
        <f t="shared" si="84"/>
        <v>0</v>
      </c>
      <c r="BF227" s="193">
        <f t="shared" si="85"/>
        <v>0</v>
      </c>
      <c r="BG227" s="193">
        <f t="shared" si="86"/>
        <v>0</v>
      </c>
      <c r="BH227" s="193">
        <f t="shared" si="87"/>
        <v>0</v>
      </c>
      <c r="BI227" s="193">
        <f t="shared" si="88"/>
        <v>0</v>
      </c>
      <c r="BJ227" s="17" t="s">
        <v>78</v>
      </c>
      <c r="BK227" s="193">
        <f t="shared" si="89"/>
        <v>0</v>
      </c>
      <c r="BL227" s="17" t="s">
        <v>471</v>
      </c>
      <c r="BM227" s="17" t="s">
        <v>1988</v>
      </c>
    </row>
    <row r="228" spans="2:65" s="1" customFormat="1" ht="22.5" customHeight="1">
      <c r="B228" s="34"/>
      <c r="C228" s="229" t="s">
        <v>741</v>
      </c>
      <c r="D228" s="229" t="s">
        <v>184</v>
      </c>
      <c r="E228" s="230" t="s">
        <v>1989</v>
      </c>
      <c r="F228" s="231" t="s">
        <v>1990</v>
      </c>
      <c r="G228" s="232" t="s">
        <v>207</v>
      </c>
      <c r="H228" s="233">
        <v>3</v>
      </c>
      <c r="I228" s="234"/>
      <c r="J228" s="235">
        <f t="shared" si="80"/>
        <v>0</v>
      </c>
      <c r="K228" s="231" t="s">
        <v>524</v>
      </c>
      <c r="L228" s="236"/>
      <c r="M228" s="237" t="s">
        <v>19</v>
      </c>
      <c r="N228" s="238" t="s">
        <v>42</v>
      </c>
      <c r="O228" s="35"/>
      <c r="P228" s="191">
        <f t="shared" si="81"/>
        <v>0</v>
      </c>
      <c r="Q228" s="191">
        <v>0</v>
      </c>
      <c r="R228" s="191">
        <f t="shared" si="82"/>
        <v>0</v>
      </c>
      <c r="S228" s="191">
        <v>0</v>
      </c>
      <c r="T228" s="192">
        <f t="shared" si="83"/>
        <v>0</v>
      </c>
      <c r="AR228" s="17" t="s">
        <v>1294</v>
      </c>
      <c r="AT228" s="17" t="s">
        <v>184</v>
      </c>
      <c r="AU228" s="17" t="s">
        <v>80</v>
      </c>
      <c r="AY228" s="17" t="s">
        <v>153</v>
      </c>
      <c r="BE228" s="193">
        <f t="shared" si="84"/>
        <v>0</v>
      </c>
      <c r="BF228" s="193">
        <f t="shared" si="85"/>
        <v>0</v>
      </c>
      <c r="BG228" s="193">
        <f t="shared" si="86"/>
        <v>0</v>
      </c>
      <c r="BH228" s="193">
        <f t="shared" si="87"/>
        <v>0</v>
      </c>
      <c r="BI228" s="193">
        <f t="shared" si="88"/>
        <v>0</v>
      </c>
      <c r="BJ228" s="17" t="s">
        <v>78</v>
      </c>
      <c r="BK228" s="193">
        <f t="shared" si="89"/>
        <v>0</v>
      </c>
      <c r="BL228" s="17" t="s">
        <v>471</v>
      </c>
      <c r="BM228" s="17" t="s">
        <v>1991</v>
      </c>
    </row>
    <row r="229" spans="2:65" s="1" customFormat="1" ht="22.5" customHeight="1">
      <c r="B229" s="34"/>
      <c r="C229" s="229" t="s">
        <v>744</v>
      </c>
      <c r="D229" s="229" t="s">
        <v>184</v>
      </c>
      <c r="E229" s="230" t="s">
        <v>1992</v>
      </c>
      <c r="F229" s="231" t="s">
        <v>1993</v>
      </c>
      <c r="G229" s="232" t="s">
        <v>207</v>
      </c>
      <c r="H229" s="233">
        <v>27</v>
      </c>
      <c r="I229" s="234"/>
      <c r="J229" s="235">
        <f t="shared" si="80"/>
        <v>0</v>
      </c>
      <c r="K229" s="231" t="s">
        <v>524</v>
      </c>
      <c r="L229" s="236"/>
      <c r="M229" s="237" t="s">
        <v>19</v>
      </c>
      <c r="N229" s="238" t="s">
        <v>42</v>
      </c>
      <c r="O229" s="35"/>
      <c r="P229" s="191">
        <f t="shared" si="81"/>
        <v>0</v>
      </c>
      <c r="Q229" s="191">
        <v>0</v>
      </c>
      <c r="R229" s="191">
        <f t="shared" si="82"/>
        <v>0</v>
      </c>
      <c r="S229" s="191">
        <v>0</v>
      </c>
      <c r="T229" s="192">
        <f t="shared" si="83"/>
        <v>0</v>
      </c>
      <c r="AR229" s="17" t="s">
        <v>1294</v>
      </c>
      <c r="AT229" s="17" t="s">
        <v>184</v>
      </c>
      <c r="AU229" s="17" t="s">
        <v>80</v>
      </c>
      <c r="AY229" s="17" t="s">
        <v>153</v>
      </c>
      <c r="BE229" s="193">
        <f t="shared" si="84"/>
        <v>0</v>
      </c>
      <c r="BF229" s="193">
        <f t="shared" si="85"/>
        <v>0</v>
      </c>
      <c r="BG229" s="193">
        <f t="shared" si="86"/>
        <v>0</v>
      </c>
      <c r="BH229" s="193">
        <f t="shared" si="87"/>
        <v>0</v>
      </c>
      <c r="BI229" s="193">
        <f t="shared" si="88"/>
        <v>0</v>
      </c>
      <c r="BJ229" s="17" t="s">
        <v>78</v>
      </c>
      <c r="BK229" s="193">
        <f t="shared" si="89"/>
        <v>0</v>
      </c>
      <c r="BL229" s="17" t="s">
        <v>471</v>
      </c>
      <c r="BM229" s="17" t="s">
        <v>1994</v>
      </c>
    </row>
    <row r="230" spans="2:65" s="1" customFormat="1" ht="22.5" customHeight="1">
      <c r="B230" s="34"/>
      <c r="C230" s="229" t="s">
        <v>747</v>
      </c>
      <c r="D230" s="229" t="s">
        <v>184</v>
      </c>
      <c r="E230" s="230" t="s">
        <v>1995</v>
      </c>
      <c r="F230" s="231" t="s">
        <v>1996</v>
      </c>
      <c r="G230" s="232" t="s">
        <v>207</v>
      </c>
      <c r="H230" s="233">
        <v>5</v>
      </c>
      <c r="I230" s="234"/>
      <c r="J230" s="235">
        <f t="shared" si="80"/>
        <v>0</v>
      </c>
      <c r="K230" s="231" t="s">
        <v>524</v>
      </c>
      <c r="L230" s="236"/>
      <c r="M230" s="237" t="s">
        <v>19</v>
      </c>
      <c r="N230" s="238" t="s">
        <v>42</v>
      </c>
      <c r="O230" s="35"/>
      <c r="P230" s="191">
        <f t="shared" si="81"/>
        <v>0</v>
      </c>
      <c r="Q230" s="191">
        <v>0</v>
      </c>
      <c r="R230" s="191">
        <f t="shared" si="82"/>
        <v>0</v>
      </c>
      <c r="S230" s="191">
        <v>0</v>
      </c>
      <c r="T230" s="192">
        <f t="shared" si="83"/>
        <v>0</v>
      </c>
      <c r="AR230" s="17" t="s">
        <v>1294</v>
      </c>
      <c r="AT230" s="17" t="s">
        <v>184</v>
      </c>
      <c r="AU230" s="17" t="s">
        <v>80</v>
      </c>
      <c r="AY230" s="17" t="s">
        <v>153</v>
      </c>
      <c r="BE230" s="193">
        <f t="shared" si="84"/>
        <v>0</v>
      </c>
      <c r="BF230" s="193">
        <f t="shared" si="85"/>
        <v>0</v>
      </c>
      <c r="BG230" s="193">
        <f t="shared" si="86"/>
        <v>0</v>
      </c>
      <c r="BH230" s="193">
        <f t="shared" si="87"/>
        <v>0</v>
      </c>
      <c r="BI230" s="193">
        <f t="shared" si="88"/>
        <v>0</v>
      </c>
      <c r="BJ230" s="17" t="s">
        <v>78</v>
      </c>
      <c r="BK230" s="193">
        <f t="shared" si="89"/>
        <v>0</v>
      </c>
      <c r="BL230" s="17" t="s">
        <v>471</v>
      </c>
      <c r="BM230" s="17" t="s">
        <v>1997</v>
      </c>
    </row>
    <row r="231" spans="2:65" s="1" customFormat="1" ht="22.5" customHeight="1">
      <c r="B231" s="34"/>
      <c r="C231" s="229" t="s">
        <v>751</v>
      </c>
      <c r="D231" s="229" t="s">
        <v>184</v>
      </c>
      <c r="E231" s="230" t="s">
        <v>1998</v>
      </c>
      <c r="F231" s="231" t="s">
        <v>1999</v>
      </c>
      <c r="G231" s="232" t="s">
        <v>207</v>
      </c>
      <c r="H231" s="233">
        <v>3</v>
      </c>
      <c r="I231" s="234"/>
      <c r="J231" s="235">
        <f t="shared" si="80"/>
        <v>0</v>
      </c>
      <c r="K231" s="231" t="s">
        <v>524</v>
      </c>
      <c r="L231" s="236"/>
      <c r="M231" s="237" t="s">
        <v>19</v>
      </c>
      <c r="N231" s="238" t="s">
        <v>42</v>
      </c>
      <c r="O231" s="35"/>
      <c r="P231" s="191">
        <f t="shared" si="81"/>
        <v>0</v>
      </c>
      <c r="Q231" s="191">
        <v>0</v>
      </c>
      <c r="R231" s="191">
        <f t="shared" si="82"/>
        <v>0</v>
      </c>
      <c r="S231" s="191">
        <v>0</v>
      </c>
      <c r="T231" s="192">
        <f t="shared" si="83"/>
        <v>0</v>
      </c>
      <c r="AR231" s="17" t="s">
        <v>1294</v>
      </c>
      <c r="AT231" s="17" t="s">
        <v>184</v>
      </c>
      <c r="AU231" s="17" t="s">
        <v>80</v>
      </c>
      <c r="AY231" s="17" t="s">
        <v>153</v>
      </c>
      <c r="BE231" s="193">
        <f t="shared" si="84"/>
        <v>0</v>
      </c>
      <c r="BF231" s="193">
        <f t="shared" si="85"/>
        <v>0</v>
      </c>
      <c r="BG231" s="193">
        <f t="shared" si="86"/>
        <v>0</v>
      </c>
      <c r="BH231" s="193">
        <f t="shared" si="87"/>
        <v>0</v>
      </c>
      <c r="BI231" s="193">
        <f t="shared" si="88"/>
        <v>0</v>
      </c>
      <c r="BJ231" s="17" t="s">
        <v>78</v>
      </c>
      <c r="BK231" s="193">
        <f t="shared" si="89"/>
        <v>0</v>
      </c>
      <c r="BL231" s="17" t="s">
        <v>471</v>
      </c>
      <c r="BM231" s="17" t="s">
        <v>2000</v>
      </c>
    </row>
    <row r="232" spans="2:65" s="1" customFormat="1" ht="22.5" customHeight="1">
      <c r="B232" s="34"/>
      <c r="C232" s="229" t="s">
        <v>754</v>
      </c>
      <c r="D232" s="229" t="s">
        <v>184</v>
      </c>
      <c r="E232" s="230" t="s">
        <v>2001</v>
      </c>
      <c r="F232" s="231" t="s">
        <v>2002</v>
      </c>
      <c r="G232" s="232" t="s">
        <v>207</v>
      </c>
      <c r="H232" s="233">
        <v>4</v>
      </c>
      <c r="I232" s="234"/>
      <c r="J232" s="235">
        <f t="shared" si="80"/>
        <v>0</v>
      </c>
      <c r="K232" s="231" t="s">
        <v>524</v>
      </c>
      <c r="L232" s="236"/>
      <c r="M232" s="237" t="s">
        <v>19</v>
      </c>
      <c r="N232" s="238" t="s">
        <v>42</v>
      </c>
      <c r="O232" s="35"/>
      <c r="P232" s="191">
        <f t="shared" si="81"/>
        <v>0</v>
      </c>
      <c r="Q232" s="191">
        <v>0</v>
      </c>
      <c r="R232" s="191">
        <f t="shared" si="82"/>
        <v>0</v>
      </c>
      <c r="S232" s="191">
        <v>0</v>
      </c>
      <c r="T232" s="192">
        <f t="shared" si="83"/>
        <v>0</v>
      </c>
      <c r="AR232" s="17" t="s">
        <v>1294</v>
      </c>
      <c r="AT232" s="17" t="s">
        <v>184</v>
      </c>
      <c r="AU232" s="17" t="s">
        <v>80</v>
      </c>
      <c r="AY232" s="17" t="s">
        <v>153</v>
      </c>
      <c r="BE232" s="193">
        <f t="shared" si="84"/>
        <v>0</v>
      </c>
      <c r="BF232" s="193">
        <f t="shared" si="85"/>
        <v>0</v>
      </c>
      <c r="BG232" s="193">
        <f t="shared" si="86"/>
        <v>0</v>
      </c>
      <c r="BH232" s="193">
        <f t="shared" si="87"/>
        <v>0</v>
      </c>
      <c r="BI232" s="193">
        <f t="shared" si="88"/>
        <v>0</v>
      </c>
      <c r="BJ232" s="17" t="s">
        <v>78</v>
      </c>
      <c r="BK232" s="193">
        <f t="shared" si="89"/>
        <v>0</v>
      </c>
      <c r="BL232" s="17" t="s">
        <v>471</v>
      </c>
      <c r="BM232" s="17" t="s">
        <v>2003</v>
      </c>
    </row>
    <row r="233" spans="2:65" s="1" customFormat="1" ht="22.5" customHeight="1">
      <c r="B233" s="34"/>
      <c r="C233" s="229" t="s">
        <v>762</v>
      </c>
      <c r="D233" s="229" t="s">
        <v>184</v>
      </c>
      <c r="E233" s="230" t="s">
        <v>2004</v>
      </c>
      <c r="F233" s="231" t="s">
        <v>2005</v>
      </c>
      <c r="G233" s="232" t="s">
        <v>207</v>
      </c>
      <c r="H233" s="233">
        <v>8</v>
      </c>
      <c r="I233" s="234"/>
      <c r="J233" s="235">
        <f t="shared" si="80"/>
        <v>0</v>
      </c>
      <c r="K233" s="231" t="s">
        <v>524</v>
      </c>
      <c r="L233" s="236"/>
      <c r="M233" s="237" t="s">
        <v>19</v>
      </c>
      <c r="N233" s="238" t="s">
        <v>42</v>
      </c>
      <c r="O233" s="35"/>
      <c r="P233" s="191">
        <f t="shared" si="81"/>
        <v>0</v>
      </c>
      <c r="Q233" s="191">
        <v>0</v>
      </c>
      <c r="R233" s="191">
        <f t="shared" si="82"/>
        <v>0</v>
      </c>
      <c r="S233" s="191">
        <v>0</v>
      </c>
      <c r="T233" s="192">
        <f t="shared" si="83"/>
        <v>0</v>
      </c>
      <c r="AR233" s="17" t="s">
        <v>1294</v>
      </c>
      <c r="AT233" s="17" t="s">
        <v>184</v>
      </c>
      <c r="AU233" s="17" t="s">
        <v>80</v>
      </c>
      <c r="AY233" s="17" t="s">
        <v>153</v>
      </c>
      <c r="BE233" s="193">
        <f t="shared" si="84"/>
        <v>0</v>
      </c>
      <c r="BF233" s="193">
        <f t="shared" si="85"/>
        <v>0</v>
      </c>
      <c r="BG233" s="193">
        <f t="shared" si="86"/>
        <v>0</v>
      </c>
      <c r="BH233" s="193">
        <f t="shared" si="87"/>
        <v>0</v>
      </c>
      <c r="BI233" s="193">
        <f t="shared" si="88"/>
        <v>0</v>
      </c>
      <c r="BJ233" s="17" t="s">
        <v>78</v>
      </c>
      <c r="BK233" s="193">
        <f t="shared" si="89"/>
        <v>0</v>
      </c>
      <c r="BL233" s="17" t="s">
        <v>471</v>
      </c>
      <c r="BM233" s="17" t="s">
        <v>2006</v>
      </c>
    </row>
    <row r="234" spans="2:65" s="1" customFormat="1" ht="22.5" customHeight="1">
      <c r="B234" s="34"/>
      <c r="C234" s="229" t="s">
        <v>777</v>
      </c>
      <c r="D234" s="229" t="s">
        <v>184</v>
      </c>
      <c r="E234" s="230" t="s">
        <v>2007</v>
      </c>
      <c r="F234" s="231" t="s">
        <v>2008</v>
      </c>
      <c r="G234" s="232" t="s">
        <v>207</v>
      </c>
      <c r="H234" s="233">
        <v>3</v>
      </c>
      <c r="I234" s="234"/>
      <c r="J234" s="235">
        <f t="shared" si="80"/>
        <v>0</v>
      </c>
      <c r="K234" s="231" t="s">
        <v>524</v>
      </c>
      <c r="L234" s="236"/>
      <c r="M234" s="237" t="s">
        <v>19</v>
      </c>
      <c r="N234" s="238" t="s">
        <v>42</v>
      </c>
      <c r="O234" s="35"/>
      <c r="P234" s="191">
        <f t="shared" si="81"/>
        <v>0</v>
      </c>
      <c r="Q234" s="191">
        <v>0</v>
      </c>
      <c r="R234" s="191">
        <f t="shared" si="82"/>
        <v>0</v>
      </c>
      <c r="S234" s="191">
        <v>0</v>
      </c>
      <c r="T234" s="192">
        <f t="shared" si="83"/>
        <v>0</v>
      </c>
      <c r="AR234" s="17" t="s">
        <v>1294</v>
      </c>
      <c r="AT234" s="17" t="s">
        <v>184</v>
      </c>
      <c r="AU234" s="17" t="s">
        <v>80</v>
      </c>
      <c r="AY234" s="17" t="s">
        <v>153</v>
      </c>
      <c r="BE234" s="193">
        <f t="shared" si="84"/>
        <v>0</v>
      </c>
      <c r="BF234" s="193">
        <f t="shared" si="85"/>
        <v>0</v>
      </c>
      <c r="BG234" s="193">
        <f t="shared" si="86"/>
        <v>0</v>
      </c>
      <c r="BH234" s="193">
        <f t="shared" si="87"/>
        <v>0</v>
      </c>
      <c r="BI234" s="193">
        <f t="shared" si="88"/>
        <v>0</v>
      </c>
      <c r="BJ234" s="17" t="s">
        <v>78</v>
      </c>
      <c r="BK234" s="193">
        <f t="shared" si="89"/>
        <v>0</v>
      </c>
      <c r="BL234" s="17" t="s">
        <v>471</v>
      </c>
      <c r="BM234" s="17" t="s">
        <v>2009</v>
      </c>
    </row>
    <row r="235" spans="2:63" s="10" customFormat="1" ht="29.85" customHeight="1">
      <c r="B235" s="165"/>
      <c r="C235" s="166"/>
      <c r="D235" s="179" t="s">
        <v>70</v>
      </c>
      <c r="E235" s="180" t="s">
        <v>2010</v>
      </c>
      <c r="F235" s="180" t="s">
        <v>2011</v>
      </c>
      <c r="G235" s="166"/>
      <c r="H235" s="166"/>
      <c r="I235" s="169"/>
      <c r="J235" s="181">
        <f>BK235</f>
        <v>0</v>
      </c>
      <c r="K235" s="166"/>
      <c r="L235" s="171"/>
      <c r="M235" s="172"/>
      <c r="N235" s="173"/>
      <c r="O235" s="173"/>
      <c r="P235" s="174">
        <f>SUM(P236:P240)</f>
        <v>0</v>
      </c>
      <c r="Q235" s="173"/>
      <c r="R235" s="174">
        <f>SUM(R236:R240)</f>
        <v>3.6540000000000004</v>
      </c>
      <c r="S235" s="173"/>
      <c r="T235" s="175">
        <f>SUM(T236:T240)</f>
        <v>0</v>
      </c>
      <c r="AR235" s="176" t="s">
        <v>78</v>
      </c>
      <c r="AT235" s="177" t="s">
        <v>70</v>
      </c>
      <c r="AU235" s="177" t="s">
        <v>78</v>
      </c>
      <c r="AY235" s="176" t="s">
        <v>153</v>
      </c>
      <c r="BK235" s="178">
        <f>SUM(BK236:BK240)</f>
        <v>0</v>
      </c>
    </row>
    <row r="236" spans="2:65" s="1" customFormat="1" ht="44.25" customHeight="1">
      <c r="B236" s="34"/>
      <c r="C236" s="182" t="s">
        <v>780</v>
      </c>
      <c r="D236" s="182" t="s">
        <v>155</v>
      </c>
      <c r="E236" s="183" t="s">
        <v>2012</v>
      </c>
      <c r="F236" s="184" t="s">
        <v>2013</v>
      </c>
      <c r="G236" s="185" t="s">
        <v>246</v>
      </c>
      <c r="H236" s="186">
        <v>18</v>
      </c>
      <c r="I236" s="187"/>
      <c r="J236" s="188">
        <f>ROUND(I236*H236,2)</f>
        <v>0</v>
      </c>
      <c r="K236" s="184" t="s">
        <v>159</v>
      </c>
      <c r="L236" s="54"/>
      <c r="M236" s="189" t="s">
        <v>19</v>
      </c>
      <c r="N236" s="190" t="s">
        <v>42</v>
      </c>
      <c r="O236" s="35"/>
      <c r="P236" s="191">
        <f>O236*H236</f>
        <v>0</v>
      </c>
      <c r="Q236" s="191">
        <v>0</v>
      </c>
      <c r="R236" s="191">
        <f>Q236*H236</f>
        <v>0</v>
      </c>
      <c r="S236" s="191">
        <v>0</v>
      </c>
      <c r="T236" s="192">
        <f>S236*H236</f>
        <v>0</v>
      </c>
      <c r="AR236" s="17" t="s">
        <v>160</v>
      </c>
      <c r="AT236" s="17" t="s">
        <v>155</v>
      </c>
      <c r="AU236" s="17" t="s">
        <v>80</v>
      </c>
      <c r="AY236" s="17" t="s">
        <v>153</v>
      </c>
      <c r="BE236" s="193">
        <f>IF(N236="základní",J236,0)</f>
        <v>0</v>
      </c>
      <c r="BF236" s="193">
        <f>IF(N236="snížená",J236,0)</f>
        <v>0</v>
      </c>
      <c r="BG236" s="193">
        <f>IF(N236="zákl. přenesená",J236,0)</f>
        <v>0</v>
      </c>
      <c r="BH236" s="193">
        <f>IF(N236="sníž. přenesená",J236,0)</f>
        <v>0</v>
      </c>
      <c r="BI236" s="193">
        <f>IF(N236="nulová",J236,0)</f>
        <v>0</v>
      </c>
      <c r="BJ236" s="17" t="s">
        <v>78</v>
      </c>
      <c r="BK236" s="193">
        <f>ROUND(I236*H236,2)</f>
        <v>0</v>
      </c>
      <c r="BL236" s="17" t="s">
        <v>160</v>
      </c>
      <c r="BM236" s="17" t="s">
        <v>2014</v>
      </c>
    </row>
    <row r="237" spans="2:65" s="1" customFormat="1" ht="22.5" customHeight="1">
      <c r="B237" s="34"/>
      <c r="C237" s="182" t="s">
        <v>784</v>
      </c>
      <c r="D237" s="182" t="s">
        <v>155</v>
      </c>
      <c r="E237" s="183" t="s">
        <v>2015</v>
      </c>
      <c r="F237" s="184" t="s">
        <v>2016</v>
      </c>
      <c r="G237" s="185" t="s">
        <v>158</v>
      </c>
      <c r="H237" s="186">
        <v>3.78</v>
      </c>
      <c r="I237" s="187"/>
      <c r="J237" s="188">
        <f>ROUND(I237*H237,2)</f>
        <v>0</v>
      </c>
      <c r="K237" s="184" t="s">
        <v>524</v>
      </c>
      <c r="L237" s="54"/>
      <c r="M237" s="189" t="s">
        <v>19</v>
      </c>
      <c r="N237" s="190" t="s">
        <v>42</v>
      </c>
      <c r="O237" s="35"/>
      <c r="P237" s="191">
        <f>O237*H237</f>
        <v>0</v>
      </c>
      <c r="Q237" s="191">
        <v>0</v>
      </c>
      <c r="R237" s="191">
        <f>Q237*H237</f>
        <v>0</v>
      </c>
      <c r="S237" s="191">
        <v>0</v>
      </c>
      <c r="T237" s="192">
        <f>S237*H237</f>
        <v>0</v>
      </c>
      <c r="AR237" s="17" t="s">
        <v>160</v>
      </c>
      <c r="AT237" s="17" t="s">
        <v>155</v>
      </c>
      <c r="AU237" s="17" t="s">
        <v>80</v>
      </c>
      <c r="AY237" s="17" t="s">
        <v>153</v>
      </c>
      <c r="BE237" s="193">
        <f>IF(N237="základní",J237,0)</f>
        <v>0</v>
      </c>
      <c r="BF237" s="193">
        <f>IF(N237="snížená",J237,0)</f>
        <v>0</v>
      </c>
      <c r="BG237" s="193">
        <f>IF(N237="zákl. přenesená",J237,0)</f>
        <v>0</v>
      </c>
      <c r="BH237" s="193">
        <f>IF(N237="sníž. přenesená",J237,0)</f>
        <v>0</v>
      </c>
      <c r="BI237" s="193">
        <f>IF(N237="nulová",J237,0)</f>
        <v>0</v>
      </c>
      <c r="BJ237" s="17" t="s">
        <v>78</v>
      </c>
      <c r="BK237" s="193">
        <f>ROUND(I237*H237,2)</f>
        <v>0</v>
      </c>
      <c r="BL237" s="17" t="s">
        <v>160</v>
      </c>
      <c r="BM237" s="17" t="s">
        <v>849</v>
      </c>
    </row>
    <row r="238" spans="2:65" s="1" customFormat="1" ht="31.5" customHeight="1">
      <c r="B238" s="34"/>
      <c r="C238" s="182" t="s">
        <v>789</v>
      </c>
      <c r="D238" s="182" t="s">
        <v>155</v>
      </c>
      <c r="E238" s="183" t="s">
        <v>2017</v>
      </c>
      <c r="F238" s="184" t="s">
        <v>2018</v>
      </c>
      <c r="G238" s="185" t="s">
        <v>246</v>
      </c>
      <c r="H238" s="186">
        <v>18</v>
      </c>
      <c r="I238" s="187"/>
      <c r="J238" s="188">
        <f>ROUND(I238*H238,2)</f>
        <v>0</v>
      </c>
      <c r="K238" s="184" t="s">
        <v>159</v>
      </c>
      <c r="L238" s="54"/>
      <c r="M238" s="189" t="s">
        <v>19</v>
      </c>
      <c r="N238" s="190" t="s">
        <v>42</v>
      </c>
      <c r="O238" s="35"/>
      <c r="P238" s="191">
        <f>O238*H238</f>
        <v>0</v>
      </c>
      <c r="Q238" s="191">
        <v>0.203</v>
      </c>
      <c r="R238" s="191">
        <f>Q238*H238</f>
        <v>3.6540000000000004</v>
      </c>
      <c r="S238" s="191">
        <v>0</v>
      </c>
      <c r="T238" s="192">
        <f>S238*H238</f>
        <v>0</v>
      </c>
      <c r="AR238" s="17" t="s">
        <v>160</v>
      </c>
      <c r="AT238" s="17" t="s">
        <v>155</v>
      </c>
      <c r="AU238" s="17" t="s">
        <v>80</v>
      </c>
      <c r="AY238" s="17" t="s">
        <v>153</v>
      </c>
      <c r="BE238" s="193">
        <f>IF(N238="základní",J238,0)</f>
        <v>0</v>
      </c>
      <c r="BF238" s="193">
        <f>IF(N238="snížená",J238,0)</f>
        <v>0</v>
      </c>
      <c r="BG238" s="193">
        <f>IF(N238="zákl. přenesená",J238,0)</f>
        <v>0</v>
      </c>
      <c r="BH238" s="193">
        <f>IF(N238="sníž. přenesená",J238,0)</f>
        <v>0</v>
      </c>
      <c r="BI238" s="193">
        <f>IF(N238="nulová",J238,0)</f>
        <v>0</v>
      </c>
      <c r="BJ238" s="17" t="s">
        <v>78</v>
      </c>
      <c r="BK238" s="193">
        <f>ROUND(I238*H238,2)</f>
        <v>0</v>
      </c>
      <c r="BL238" s="17" t="s">
        <v>160</v>
      </c>
      <c r="BM238" s="17" t="s">
        <v>2019</v>
      </c>
    </row>
    <row r="239" spans="2:65" s="1" customFormat="1" ht="22.5" customHeight="1">
      <c r="B239" s="34"/>
      <c r="C239" s="182" t="s">
        <v>793</v>
      </c>
      <c r="D239" s="182" t="s">
        <v>155</v>
      </c>
      <c r="E239" s="183" t="s">
        <v>2020</v>
      </c>
      <c r="F239" s="184" t="s">
        <v>2021</v>
      </c>
      <c r="G239" s="185" t="s">
        <v>246</v>
      </c>
      <c r="H239" s="186">
        <v>18</v>
      </c>
      <c r="I239" s="187"/>
      <c r="J239" s="188">
        <f>ROUND(I239*H239,2)</f>
        <v>0</v>
      </c>
      <c r="K239" s="184" t="s">
        <v>159</v>
      </c>
      <c r="L239" s="54"/>
      <c r="M239" s="189" t="s">
        <v>19</v>
      </c>
      <c r="N239" s="190" t="s">
        <v>42</v>
      </c>
      <c r="O239" s="35"/>
      <c r="P239" s="191">
        <f>O239*H239</f>
        <v>0</v>
      </c>
      <c r="Q239" s="191">
        <v>0</v>
      </c>
      <c r="R239" s="191">
        <f>Q239*H239</f>
        <v>0</v>
      </c>
      <c r="S239" s="191">
        <v>0</v>
      </c>
      <c r="T239" s="192">
        <f>S239*H239</f>
        <v>0</v>
      </c>
      <c r="AR239" s="17" t="s">
        <v>160</v>
      </c>
      <c r="AT239" s="17" t="s">
        <v>155</v>
      </c>
      <c r="AU239" s="17" t="s">
        <v>80</v>
      </c>
      <c r="AY239" s="17" t="s">
        <v>153</v>
      </c>
      <c r="BE239" s="193">
        <f>IF(N239="základní",J239,0)</f>
        <v>0</v>
      </c>
      <c r="BF239" s="193">
        <f>IF(N239="snížená",J239,0)</f>
        <v>0</v>
      </c>
      <c r="BG239" s="193">
        <f>IF(N239="zákl. přenesená",J239,0)</f>
        <v>0</v>
      </c>
      <c r="BH239" s="193">
        <f>IF(N239="sníž. přenesená",J239,0)</f>
        <v>0</v>
      </c>
      <c r="BI239" s="193">
        <f>IF(N239="nulová",J239,0)</f>
        <v>0</v>
      </c>
      <c r="BJ239" s="17" t="s">
        <v>78</v>
      </c>
      <c r="BK239" s="193">
        <f>ROUND(I239*H239,2)</f>
        <v>0</v>
      </c>
      <c r="BL239" s="17" t="s">
        <v>160</v>
      </c>
      <c r="BM239" s="17" t="s">
        <v>855</v>
      </c>
    </row>
    <row r="240" spans="2:65" s="1" customFormat="1" ht="22.5" customHeight="1">
      <c r="B240" s="34"/>
      <c r="C240" s="182" t="s">
        <v>796</v>
      </c>
      <c r="D240" s="182" t="s">
        <v>155</v>
      </c>
      <c r="E240" s="183" t="s">
        <v>2022</v>
      </c>
      <c r="F240" s="184" t="s">
        <v>2023</v>
      </c>
      <c r="G240" s="185" t="s">
        <v>224</v>
      </c>
      <c r="H240" s="186">
        <v>6.3</v>
      </c>
      <c r="I240" s="187"/>
      <c r="J240" s="188">
        <f>ROUND(I240*H240,2)</f>
        <v>0</v>
      </c>
      <c r="K240" s="184" t="s">
        <v>159</v>
      </c>
      <c r="L240" s="54"/>
      <c r="M240" s="189" t="s">
        <v>19</v>
      </c>
      <c r="N240" s="190" t="s">
        <v>42</v>
      </c>
      <c r="O240" s="35"/>
      <c r="P240" s="191">
        <f>O240*H240</f>
        <v>0</v>
      </c>
      <c r="Q240" s="191">
        <v>0</v>
      </c>
      <c r="R240" s="191">
        <f>Q240*H240</f>
        <v>0</v>
      </c>
      <c r="S240" s="191">
        <v>0</v>
      </c>
      <c r="T240" s="192">
        <f>S240*H240</f>
        <v>0</v>
      </c>
      <c r="AR240" s="17" t="s">
        <v>160</v>
      </c>
      <c r="AT240" s="17" t="s">
        <v>155</v>
      </c>
      <c r="AU240" s="17" t="s">
        <v>80</v>
      </c>
      <c r="AY240" s="17" t="s">
        <v>153</v>
      </c>
      <c r="BE240" s="193">
        <f>IF(N240="základní",J240,0)</f>
        <v>0</v>
      </c>
      <c r="BF240" s="193">
        <f>IF(N240="snížená",J240,0)</f>
        <v>0</v>
      </c>
      <c r="BG240" s="193">
        <f>IF(N240="zákl. přenesená",J240,0)</f>
        <v>0</v>
      </c>
      <c r="BH240" s="193">
        <f>IF(N240="sníž. přenesená",J240,0)</f>
        <v>0</v>
      </c>
      <c r="BI240" s="193">
        <f>IF(N240="nulová",J240,0)</f>
        <v>0</v>
      </c>
      <c r="BJ240" s="17" t="s">
        <v>78</v>
      </c>
      <c r="BK240" s="193">
        <f>ROUND(I240*H240,2)</f>
        <v>0</v>
      </c>
      <c r="BL240" s="17" t="s">
        <v>160</v>
      </c>
      <c r="BM240" s="17" t="s">
        <v>858</v>
      </c>
    </row>
    <row r="241" spans="2:63" s="10" customFormat="1" ht="29.85" customHeight="1">
      <c r="B241" s="165"/>
      <c r="C241" s="166"/>
      <c r="D241" s="179" t="s">
        <v>70</v>
      </c>
      <c r="E241" s="180" t="s">
        <v>2024</v>
      </c>
      <c r="F241" s="180" t="s">
        <v>2025</v>
      </c>
      <c r="G241" s="166"/>
      <c r="H241" s="166"/>
      <c r="I241" s="169"/>
      <c r="J241" s="181">
        <f>BK241</f>
        <v>0</v>
      </c>
      <c r="K241" s="166"/>
      <c r="L241" s="171"/>
      <c r="M241" s="172"/>
      <c r="N241" s="173"/>
      <c r="O241" s="173"/>
      <c r="P241" s="174">
        <f>SUM(P242:P244)</f>
        <v>0</v>
      </c>
      <c r="Q241" s="173"/>
      <c r="R241" s="174">
        <f>SUM(R242:R244)</f>
        <v>0</v>
      </c>
      <c r="S241" s="173"/>
      <c r="T241" s="175">
        <f>SUM(T242:T244)</f>
        <v>0</v>
      </c>
      <c r="AR241" s="176" t="s">
        <v>169</v>
      </c>
      <c r="AT241" s="177" t="s">
        <v>70</v>
      </c>
      <c r="AU241" s="177" t="s">
        <v>78</v>
      </c>
      <c r="AY241" s="176" t="s">
        <v>153</v>
      </c>
      <c r="BK241" s="178">
        <f>SUM(BK242:BK244)</f>
        <v>0</v>
      </c>
    </row>
    <row r="242" spans="2:65" s="1" customFormat="1" ht="22.5" customHeight="1">
      <c r="B242" s="34"/>
      <c r="C242" s="182" t="s">
        <v>802</v>
      </c>
      <c r="D242" s="182" t="s">
        <v>155</v>
      </c>
      <c r="E242" s="183" t="s">
        <v>2026</v>
      </c>
      <c r="F242" s="184" t="s">
        <v>2027</v>
      </c>
      <c r="G242" s="185" t="s">
        <v>207</v>
      </c>
      <c r="H242" s="186">
        <v>56</v>
      </c>
      <c r="I242" s="187"/>
      <c r="J242" s="188">
        <f>ROUND(I242*H242,2)</f>
        <v>0</v>
      </c>
      <c r="K242" s="184" t="s">
        <v>524</v>
      </c>
      <c r="L242" s="54"/>
      <c r="M242" s="189" t="s">
        <v>19</v>
      </c>
      <c r="N242" s="190" t="s">
        <v>42</v>
      </c>
      <c r="O242" s="35"/>
      <c r="P242" s="191">
        <f>O242*H242</f>
        <v>0</v>
      </c>
      <c r="Q242" s="191">
        <v>0</v>
      </c>
      <c r="R242" s="191">
        <f>Q242*H242</f>
        <v>0</v>
      </c>
      <c r="S242" s="191">
        <v>0</v>
      </c>
      <c r="T242" s="192">
        <f>S242*H242</f>
        <v>0</v>
      </c>
      <c r="AR242" s="17" t="s">
        <v>471</v>
      </c>
      <c r="AT242" s="17" t="s">
        <v>155</v>
      </c>
      <c r="AU242" s="17" t="s">
        <v>80</v>
      </c>
      <c r="AY242" s="17" t="s">
        <v>153</v>
      </c>
      <c r="BE242" s="193">
        <f>IF(N242="základní",J242,0)</f>
        <v>0</v>
      </c>
      <c r="BF242" s="193">
        <f>IF(N242="snížená",J242,0)</f>
        <v>0</v>
      </c>
      <c r="BG242" s="193">
        <f>IF(N242="zákl. přenesená",J242,0)</f>
        <v>0</v>
      </c>
      <c r="BH242" s="193">
        <f>IF(N242="sníž. přenesená",J242,0)</f>
        <v>0</v>
      </c>
      <c r="BI242" s="193">
        <f>IF(N242="nulová",J242,0)</f>
        <v>0</v>
      </c>
      <c r="BJ242" s="17" t="s">
        <v>78</v>
      </c>
      <c r="BK242" s="193">
        <f>ROUND(I242*H242,2)</f>
        <v>0</v>
      </c>
      <c r="BL242" s="17" t="s">
        <v>471</v>
      </c>
      <c r="BM242" s="17" t="s">
        <v>864</v>
      </c>
    </row>
    <row r="243" spans="2:65" s="1" customFormat="1" ht="22.5" customHeight="1">
      <c r="B243" s="34"/>
      <c r="C243" s="182" t="s">
        <v>805</v>
      </c>
      <c r="D243" s="182" t="s">
        <v>155</v>
      </c>
      <c r="E243" s="183" t="s">
        <v>2028</v>
      </c>
      <c r="F243" s="184" t="s">
        <v>2027</v>
      </c>
      <c r="G243" s="185" t="s">
        <v>207</v>
      </c>
      <c r="H243" s="186">
        <v>98</v>
      </c>
      <c r="I243" s="187"/>
      <c r="J243" s="188">
        <f>ROUND(I243*H243,2)</f>
        <v>0</v>
      </c>
      <c r="K243" s="184" t="s">
        <v>524</v>
      </c>
      <c r="L243" s="54"/>
      <c r="M243" s="189" t="s">
        <v>19</v>
      </c>
      <c r="N243" s="190" t="s">
        <v>42</v>
      </c>
      <c r="O243" s="35"/>
      <c r="P243" s="191">
        <f>O243*H243</f>
        <v>0</v>
      </c>
      <c r="Q243" s="191">
        <v>0</v>
      </c>
      <c r="R243" s="191">
        <f>Q243*H243</f>
        <v>0</v>
      </c>
      <c r="S243" s="191">
        <v>0</v>
      </c>
      <c r="T243" s="192">
        <f>S243*H243</f>
        <v>0</v>
      </c>
      <c r="AR243" s="17" t="s">
        <v>471</v>
      </c>
      <c r="AT243" s="17" t="s">
        <v>155</v>
      </c>
      <c r="AU243" s="17" t="s">
        <v>80</v>
      </c>
      <c r="AY243" s="17" t="s">
        <v>153</v>
      </c>
      <c r="BE243" s="193">
        <f>IF(N243="základní",J243,0)</f>
        <v>0</v>
      </c>
      <c r="BF243" s="193">
        <f>IF(N243="snížená",J243,0)</f>
        <v>0</v>
      </c>
      <c r="BG243" s="193">
        <f>IF(N243="zákl. přenesená",J243,0)</f>
        <v>0</v>
      </c>
      <c r="BH243" s="193">
        <f>IF(N243="sníž. přenesená",J243,0)</f>
        <v>0</v>
      </c>
      <c r="BI243" s="193">
        <f>IF(N243="nulová",J243,0)</f>
        <v>0</v>
      </c>
      <c r="BJ243" s="17" t="s">
        <v>78</v>
      </c>
      <c r="BK243" s="193">
        <f>ROUND(I243*H243,2)</f>
        <v>0</v>
      </c>
      <c r="BL243" s="17" t="s">
        <v>471</v>
      </c>
      <c r="BM243" s="17" t="s">
        <v>874</v>
      </c>
    </row>
    <row r="244" spans="2:65" s="1" customFormat="1" ht="22.5" customHeight="1">
      <c r="B244" s="34"/>
      <c r="C244" s="182" t="s">
        <v>808</v>
      </c>
      <c r="D244" s="182" t="s">
        <v>155</v>
      </c>
      <c r="E244" s="183" t="s">
        <v>2029</v>
      </c>
      <c r="F244" s="184" t="s">
        <v>2027</v>
      </c>
      <c r="G244" s="185" t="s">
        <v>207</v>
      </c>
      <c r="H244" s="186">
        <v>1</v>
      </c>
      <c r="I244" s="187"/>
      <c r="J244" s="188">
        <f>ROUND(I244*H244,2)</f>
        <v>0</v>
      </c>
      <c r="K244" s="184" t="s">
        <v>524</v>
      </c>
      <c r="L244" s="54"/>
      <c r="M244" s="189" t="s">
        <v>19</v>
      </c>
      <c r="N244" s="190" t="s">
        <v>42</v>
      </c>
      <c r="O244" s="35"/>
      <c r="P244" s="191">
        <f>O244*H244</f>
        <v>0</v>
      </c>
      <c r="Q244" s="191">
        <v>0</v>
      </c>
      <c r="R244" s="191">
        <f>Q244*H244</f>
        <v>0</v>
      </c>
      <c r="S244" s="191">
        <v>0</v>
      </c>
      <c r="T244" s="192">
        <f>S244*H244</f>
        <v>0</v>
      </c>
      <c r="AR244" s="17" t="s">
        <v>471</v>
      </c>
      <c r="AT244" s="17" t="s">
        <v>155</v>
      </c>
      <c r="AU244" s="17" t="s">
        <v>80</v>
      </c>
      <c r="AY244" s="17" t="s">
        <v>153</v>
      </c>
      <c r="BE244" s="193">
        <f>IF(N244="základní",J244,0)</f>
        <v>0</v>
      </c>
      <c r="BF244" s="193">
        <f>IF(N244="snížená",J244,0)</f>
        <v>0</v>
      </c>
      <c r="BG244" s="193">
        <f>IF(N244="zákl. přenesená",J244,0)</f>
        <v>0</v>
      </c>
      <c r="BH244" s="193">
        <f>IF(N244="sníž. přenesená",J244,0)</f>
        <v>0</v>
      </c>
      <c r="BI244" s="193">
        <f>IF(N244="nulová",J244,0)</f>
        <v>0</v>
      </c>
      <c r="BJ244" s="17" t="s">
        <v>78</v>
      </c>
      <c r="BK244" s="193">
        <f>ROUND(I244*H244,2)</f>
        <v>0</v>
      </c>
      <c r="BL244" s="17" t="s">
        <v>471</v>
      </c>
      <c r="BM244" s="17" t="s">
        <v>883</v>
      </c>
    </row>
    <row r="245" spans="2:63" s="10" customFormat="1" ht="29.85" customHeight="1">
      <c r="B245" s="165"/>
      <c r="C245" s="166"/>
      <c r="D245" s="179" t="s">
        <v>70</v>
      </c>
      <c r="E245" s="180" t="s">
        <v>2030</v>
      </c>
      <c r="F245" s="180" t="s">
        <v>2031</v>
      </c>
      <c r="G245" s="166"/>
      <c r="H245" s="166"/>
      <c r="I245" s="169"/>
      <c r="J245" s="181">
        <f>BK245</f>
        <v>0</v>
      </c>
      <c r="K245" s="166"/>
      <c r="L245" s="171"/>
      <c r="M245" s="172"/>
      <c r="N245" s="173"/>
      <c r="O245" s="173"/>
      <c r="P245" s="174">
        <f>SUM(P246:P252)</f>
        <v>0</v>
      </c>
      <c r="Q245" s="173"/>
      <c r="R245" s="174">
        <f>SUM(R246:R252)</f>
        <v>0</v>
      </c>
      <c r="S245" s="173"/>
      <c r="T245" s="175">
        <f>SUM(T246:T252)</f>
        <v>0</v>
      </c>
      <c r="AR245" s="176" t="s">
        <v>169</v>
      </c>
      <c r="AT245" s="177" t="s">
        <v>70</v>
      </c>
      <c r="AU245" s="177" t="s">
        <v>78</v>
      </c>
      <c r="AY245" s="176" t="s">
        <v>153</v>
      </c>
      <c r="BK245" s="178">
        <f>SUM(BK246:BK252)</f>
        <v>0</v>
      </c>
    </row>
    <row r="246" spans="2:65" s="1" customFormat="1" ht="22.5" customHeight="1">
      <c r="B246" s="34"/>
      <c r="C246" s="182" t="s">
        <v>812</v>
      </c>
      <c r="D246" s="182" t="s">
        <v>155</v>
      </c>
      <c r="E246" s="183" t="s">
        <v>2032</v>
      </c>
      <c r="F246" s="184" t="s">
        <v>2033</v>
      </c>
      <c r="G246" s="185" t="s">
        <v>612</v>
      </c>
      <c r="H246" s="186">
        <v>6</v>
      </c>
      <c r="I246" s="187"/>
      <c r="J246" s="188">
        <f aca="true" t="shared" si="90" ref="J246:J252">ROUND(I246*H246,2)</f>
        <v>0</v>
      </c>
      <c r="K246" s="184" t="s">
        <v>524</v>
      </c>
      <c r="L246" s="54"/>
      <c r="M246" s="189" t="s">
        <v>19</v>
      </c>
      <c r="N246" s="190" t="s">
        <v>42</v>
      </c>
      <c r="O246" s="35"/>
      <c r="P246" s="191">
        <f aca="true" t="shared" si="91" ref="P246:P252">O246*H246</f>
        <v>0</v>
      </c>
      <c r="Q246" s="191">
        <v>0</v>
      </c>
      <c r="R246" s="191">
        <f aca="true" t="shared" si="92" ref="R246:R252">Q246*H246</f>
        <v>0</v>
      </c>
      <c r="S246" s="191">
        <v>0</v>
      </c>
      <c r="T246" s="192">
        <f aca="true" t="shared" si="93" ref="T246:T252">S246*H246</f>
        <v>0</v>
      </c>
      <c r="AR246" s="17" t="s">
        <v>471</v>
      </c>
      <c r="AT246" s="17" t="s">
        <v>155</v>
      </c>
      <c r="AU246" s="17" t="s">
        <v>80</v>
      </c>
      <c r="AY246" s="17" t="s">
        <v>153</v>
      </c>
      <c r="BE246" s="193">
        <f aca="true" t="shared" si="94" ref="BE246:BE252">IF(N246="základní",J246,0)</f>
        <v>0</v>
      </c>
      <c r="BF246" s="193">
        <f aca="true" t="shared" si="95" ref="BF246:BF252">IF(N246="snížená",J246,0)</f>
        <v>0</v>
      </c>
      <c r="BG246" s="193">
        <f aca="true" t="shared" si="96" ref="BG246:BG252">IF(N246="zákl. přenesená",J246,0)</f>
        <v>0</v>
      </c>
      <c r="BH246" s="193">
        <f aca="true" t="shared" si="97" ref="BH246:BH252">IF(N246="sníž. přenesená",J246,0)</f>
        <v>0</v>
      </c>
      <c r="BI246" s="193">
        <f aca="true" t="shared" si="98" ref="BI246:BI252">IF(N246="nulová",J246,0)</f>
        <v>0</v>
      </c>
      <c r="BJ246" s="17" t="s">
        <v>78</v>
      </c>
      <c r="BK246" s="193">
        <f aca="true" t="shared" si="99" ref="BK246:BK252">ROUND(I246*H246,2)</f>
        <v>0</v>
      </c>
      <c r="BL246" s="17" t="s">
        <v>471</v>
      </c>
      <c r="BM246" s="17" t="s">
        <v>890</v>
      </c>
    </row>
    <row r="247" spans="2:65" s="1" customFormat="1" ht="22.5" customHeight="1">
      <c r="B247" s="34"/>
      <c r="C247" s="182" t="s">
        <v>817</v>
      </c>
      <c r="D247" s="182" t="s">
        <v>155</v>
      </c>
      <c r="E247" s="183" t="s">
        <v>2034</v>
      </c>
      <c r="F247" s="184" t="s">
        <v>2035</v>
      </c>
      <c r="G247" s="185" t="s">
        <v>612</v>
      </c>
      <c r="H247" s="186">
        <v>4</v>
      </c>
      <c r="I247" s="187"/>
      <c r="J247" s="188">
        <f t="shared" si="90"/>
        <v>0</v>
      </c>
      <c r="K247" s="184" t="s">
        <v>524</v>
      </c>
      <c r="L247" s="54"/>
      <c r="M247" s="189" t="s">
        <v>19</v>
      </c>
      <c r="N247" s="190" t="s">
        <v>42</v>
      </c>
      <c r="O247" s="35"/>
      <c r="P247" s="191">
        <f t="shared" si="91"/>
        <v>0</v>
      </c>
      <c r="Q247" s="191">
        <v>0</v>
      </c>
      <c r="R247" s="191">
        <f t="shared" si="92"/>
        <v>0</v>
      </c>
      <c r="S247" s="191">
        <v>0</v>
      </c>
      <c r="T247" s="192">
        <f t="shared" si="93"/>
        <v>0</v>
      </c>
      <c r="AR247" s="17" t="s">
        <v>471</v>
      </c>
      <c r="AT247" s="17" t="s">
        <v>155</v>
      </c>
      <c r="AU247" s="17" t="s">
        <v>80</v>
      </c>
      <c r="AY247" s="17" t="s">
        <v>153</v>
      </c>
      <c r="BE247" s="193">
        <f t="shared" si="94"/>
        <v>0</v>
      </c>
      <c r="BF247" s="193">
        <f t="shared" si="95"/>
        <v>0</v>
      </c>
      <c r="BG247" s="193">
        <f t="shared" si="96"/>
        <v>0</v>
      </c>
      <c r="BH247" s="193">
        <f t="shared" si="97"/>
        <v>0</v>
      </c>
      <c r="BI247" s="193">
        <f t="shared" si="98"/>
        <v>0</v>
      </c>
      <c r="BJ247" s="17" t="s">
        <v>78</v>
      </c>
      <c r="BK247" s="193">
        <f t="shared" si="99"/>
        <v>0</v>
      </c>
      <c r="BL247" s="17" t="s">
        <v>471</v>
      </c>
      <c r="BM247" s="17" t="s">
        <v>893</v>
      </c>
    </row>
    <row r="248" spans="2:65" s="1" customFormat="1" ht="22.5" customHeight="1">
      <c r="B248" s="34"/>
      <c r="C248" s="182" t="s">
        <v>824</v>
      </c>
      <c r="D248" s="182" t="s">
        <v>155</v>
      </c>
      <c r="E248" s="183" t="s">
        <v>2036</v>
      </c>
      <c r="F248" s="184" t="s">
        <v>2037</v>
      </c>
      <c r="G248" s="185" t="s">
        <v>612</v>
      </c>
      <c r="H248" s="186">
        <v>15</v>
      </c>
      <c r="I248" s="187"/>
      <c r="J248" s="188">
        <f t="shared" si="90"/>
        <v>0</v>
      </c>
      <c r="K248" s="184" t="s">
        <v>524</v>
      </c>
      <c r="L248" s="54"/>
      <c r="M248" s="189" t="s">
        <v>19</v>
      </c>
      <c r="N248" s="190" t="s">
        <v>42</v>
      </c>
      <c r="O248" s="35"/>
      <c r="P248" s="191">
        <f t="shared" si="91"/>
        <v>0</v>
      </c>
      <c r="Q248" s="191">
        <v>0</v>
      </c>
      <c r="R248" s="191">
        <f t="shared" si="92"/>
        <v>0</v>
      </c>
      <c r="S248" s="191">
        <v>0</v>
      </c>
      <c r="T248" s="192">
        <f t="shared" si="93"/>
        <v>0</v>
      </c>
      <c r="AR248" s="17" t="s">
        <v>471</v>
      </c>
      <c r="AT248" s="17" t="s">
        <v>155</v>
      </c>
      <c r="AU248" s="17" t="s">
        <v>80</v>
      </c>
      <c r="AY248" s="17" t="s">
        <v>153</v>
      </c>
      <c r="BE248" s="193">
        <f t="shared" si="94"/>
        <v>0</v>
      </c>
      <c r="BF248" s="193">
        <f t="shared" si="95"/>
        <v>0</v>
      </c>
      <c r="BG248" s="193">
        <f t="shared" si="96"/>
        <v>0</v>
      </c>
      <c r="BH248" s="193">
        <f t="shared" si="97"/>
        <v>0</v>
      </c>
      <c r="BI248" s="193">
        <f t="shared" si="98"/>
        <v>0</v>
      </c>
      <c r="BJ248" s="17" t="s">
        <v>78</v>
      </c>
      <c r="BK248" s="193">
        <f t="shared" si="99"/>
        <v>0</v>
      </c>
      <c r="BL248" s="17" t="s">
        <v>471</v>
      </c>
      <c r="BM248" s="17" t="s">
        <v>898</v>
      </c>
    </row>
    <row r="249" spans="2:65" s="1" customFormat="1" ht="22.5" customHeight="1">
      <c r="B249" s="34"/>
      <c r="C249" s="182" t="s">
        <v>838</v>
      </c>
      <c r="D249" s="182" t="s">
        <v>155</v>
      </c>
      <c r="E249" s="183" t="s">
        <v>2038</v>
      </c>
      <c r="F249" s="184" t="s">
        <v>2039</v>
      </c>
      <c r="G249" s="185" t="s">
        <v>612</v>
      </c>
      <c r="H249" s="186">
        <v>10</v>
      </c>
      <c r="I249" s="187"/>
      <c r="J249" s="188">
        <f t="shared" si="90"/>
        <v>0</v>
      </c>
      <c r="K249" s="184" t="s">
        <v>524</v>
      </c>
      <c r="L249" s="54"/>
      <c r="M249" s="189" t="s">
        <v>19</v>
      </c>
      <c r="N249" s="190" t="s">
        <v>42</v>
      </c>
      <c r="O249" s="35"/>
      <c r="P249" s="191">
        <f t="shared" si="91"/>
        <v>0</v>
      </c>
      <c r="Q249" s="191">
        <v>0</v>
      </c>
      <c r="R249" s="191">
        <f t="shared" si="92"/>
        <v>0</v>
      </c>
      <c r="S249" s="191">
        <v>0</v>
      </c>
      <c r="T249" s="192">
        <f t="shared" si="93"/>
        <v>0</v>
      </c>
      <c r="AR249" s="17" t="s">
        <v>471</v>
      </c>
      <c r="AT249" s="17" t="s">
        <v>155</v>
      </c>
      <c r="AU249" s="17" t="s">
        <v>80</v>
      </c>
      <c r="AY249" s="17" t="s">
        <v>153</v>
      </c>
      <c r="BE249" s="193">
        <f t="shared" si="94"/>
        <v>0</v>
      </c>
      <c r="BF249" s="193">
        <f t="shared" si="95"/>
        <v>0</v>
      </c>
      <c r="BG249" s="193">
        <f t="shared" si="96"/>
        <v>0</v>
      </c>
      <c r="BH249" s="193">
        <f t="shared" si="97"/>
        <v>0</v>
      </c>
      <c r="BI249" s="193">
        <f t="shared" si="98"/>
        <v>0</v>
      </c>
      <c r="BJ249" s="17" t="s">
        <v>78</v>
      </c>
      <c r="BK249" s="193">
        <f t="shared" si="99"/>
        <v>0</v>
      </c>
      <c r="BL249" s="17" t="s">
        <v>471</v>
      </c>
      <c r="BM249" s="17" t="s">
        <v>901</v>
      </c>
    </row>
    <row r="250" spans="2:65" s="1" customFormat="1" ht="22.5" customHeight="1">
      <c r="B250" s="34"/>
      <c r="C250" s="182" t="s">
        <v>842</v>
      </c>
      <c r="D250" s="182" t="s">
        <v>155</v>
      </c>
      <c r="E250" s="183" t="s">
        <v>2040</v>
      </c>
      <c r="F250" s="184" t="s">
        <v>2041</v>
      </c>
      <c r="G250" s="185" t="s">
        <v>612</v>
      </c>
      <c r="H250" s="186">
        <v>160</v>
      </c>
      <c r="I250" s="187"/>
      <c r="J250" s="188">
        <f t="shared" si="90"/>
        <v>0</v>
      </c>
      <c r="K250" s="184" t="s">
        <v>524</v>
      </c>
      <c r="L250" s="54"/>
      <c r="M250" s="189" t="s">
        <v>19</v>
      </c>
      <c r="N250" s="190" t="s">
        <v>42</v>
      </c>
      <c r="O250" s="35"/>
      <c r="P250" s="191">
        <f t="shared" si="91"/>
        <v>0</v>
      </c>
      <c r="Q250" s="191">
        <v>0</v>
      </c>
      <c r="R250" s="191">
        <f t="shared" si="92"/>
        <v>0</v>
      </c>
      <c r="S250" s="191">
        <v>0</v>
      </c>
      <c r="T250" s="192">
        <f t="shared" si="93"/>
        <v>0</v>
      </c>
      <c r="AR250" s="17" t="s">
        <v>471</v>
      </c>
      <c r="AT250" s="17" t="s">
        <v>155</v>
      </c>
      <c r="AU250" s="17" t="s">
        <v>80</v>
      </c>
      <c r="AY250" s="17" t="s">
        <v>153</v>
      </c>
      <c r="BE250" s="193">
        <f t="shared" si="94"/>
        <v>0</v>
      </c>
      <c r="BF250" s="193">
        <f t="shared" si="95"/>
        <v>0</v>
      </c>
      <c r="BG250" s="193">
        <f t="shared" si="96"/>
        <v>0</v>
      </c>
      <c r="BH250" s="193">
        <f t="shared" si="97"/>
        <v>0</v>
      </c>
      <c r="BI250" s="193">
        <f t="shared" si="98"/>
        <v>0</v>
      </c>
      <c r="BJ250" s="17" t="s">
        <v>78</v>
      </c>
      <c r="BK250" s="193">
        <f t="shared" si="99"/>
        <v>0</v>
      </c>
      <c r="BL250" s="17" t="s">
        <v>471</v>
      </c>
      <c r="BM250" s="17" t="s">
        <v>905</v>
      </c>
    </row>
    <row r="251" spans="2:65" s="1" customFormat="1" ht="22.5" customHeight="1">
      <c r="B251" s="34"/>
      <c r="C251" s="182" t="s">
        <v>845</v>
      </c>
      <c r="D251" s="182" t="s">
        <v>155</v>
      </c>
      <c r="E251" s="183" t="s">
        <v>2042</v>
      </c>
      <c r="F251" s="184" t="s">
        <v>2043</v>
      </c>
      <c r="G251" s="185" t="s">
        <v>612</v>
      </c>
      <c r="H251" s="186">
        <v>20</v>
      </c>
      <c r="I251" s="187"/>
      <c r="J251" s="188">
        <f t="shared" si="90"/>
        <v>0</v>
      </c>
      <c r="K251" s="184" t="s">
        <v>524</v>
      </c>
      <c r="L251" s="54"/>
      <c r="M251" s="189" t="s">
        <v>19</v>
      </c>
      <c r="N251" s="190" t="s">
        <v>42</v>
      </c>
      <c r="O251" s="35"/>
      <c r="P251" s="191">
        <f t="shared" si="91"/>
        <v>0</v>
      </c>
      <c r="Q251" s="191">
        <v>0</v>
      </c>
      <c r="R251" s="191">
        <f t="shared" si="92"/>
        <v>0</v>
      </c>
      <c r="S251" s="191">
        <v>0</v>
      </c>
      <c r="T251" s="192">
        <f t="shared" si="93"/>
        <v>0</v>
      </c>
      <c r="AR251" s="17" t="s">
        <v>471</v>
      </c>
      <c r="AT251" s="17" t="s">
        <v>155</v>
      </c>
      <c r="AU251" s="17" t="s">
        <v>80</v>
      </c>
      <c r="AY251" s="17" t="s">
        <v>153</v>
      </c>
      <c r="BE251" s="193">
        <f t="shared" si="94"/>
        <v>0</v>
      </c>
      <c r="BF251" s="193">
        <f t="shared" si="95"/>
        <v>0</v>
      </c>
      <c r="BG251" s="193">
        <f t="shared" si="96"/>
        <v>0</v>
      </c>
      <c r="BH251" s="193">
        <f t="shared" si="97"/>
        <v>0</v>
      </c>
      <c r="BI251" s="193">
        <f t="shared" si="98"/>
        <v>0</v>
      </c>
      <c r="BJ251" s="17" t="s">
        <v>78</v>
      </c>
      <c r="BK251" s="193">
        <f t="shared" si="99"/>
        <v>0</v>
      </c>
      <c r="BL251" s="17" t="s">
        <v>471</v>
      </c>
      <c r="BM251" s="17" t="s">
        <v>909</v>
      </c>
    </row>
    <row r="252" spans="2:65" s="1" customFormat="1" ht="22.5" customHeight="1">
      <c r="B252" s="34"/>
      <c r="C252" s="182" t="s">
        <v>849</v>
      </c>
      <c r="D252" s="182" t="s">
        <v>155</v>
      </c>
      <c r="E252" s="183" t="s">
        <v>2044</v>
      </c>
      <c r="F252" s="184" t="s">
        <v>2045</v>
      </c>
      <c r="G252" s="185" t="s">
        <v>612</v>
      </c>
      <c r="H252" s="186">
        <v>250</v>
      </c>
      <c r="I252" s="187"/>
      <c r="J252" s="188">
        <f t="shared" si="90"/>
        <v>0</v>
      </c>
      <c r="K252" s="184" t="s">
        <v>524</v>
      </c>
      <c r="L252" s="54"/>
      <c r="M252" s="189" t="s">
        <v>19</v>
      </c>
      <c r="N252" s="190" t="s">
        <v>42</v>
      </c>
      <c r="O252" s="35"/>
      <c r="P252" s="191">
        <f t="shared" si="91"/>
        <v>0</v>
      </c>
      <c r="Q252" s="191">
        <v>0</v>
      </c>
      <c r="R252" s="191">
        <f t="shared" si="92"/>
        <v>0</v>
      </c>
      <c r="S252" s="191">
        <v>0</v>
      </c>
      <c r="T252" s="192">
        <f t="shared" si="93"/>
        <v>0</v>
      </c>
      <c r="AR252" s="17" t="s">
        <v>160</v>
      </c>
      <c r="AT252" s="17" t="s">
        <v>155</v>
      </c>
      <c r="AU252" s="17" t="s">
        <v>80</v>
      </c>
      <c r="AY252" s="17" t="s">
        <v>153</v>
      </c>
      <c r="BE252" s="193">
        <f t="shared" si="94"/>
        <v>0</v>
      </c>
      <c r="BF252" s="193">
        <f t="shared" si="95"/>
        <v>0</v>
      </c>
      <c r="BG252" s="193">
        <f t="shared" si="96"/>
        <v>0</v>
      </c>
      <c r="BH252" s="193">
        <f t="shared" si="97"/>
        <v>0</v>
      </c>
      <c r="BI252" s="193">
        <f t="shared" si="98"/>
        <v>0</v>
      </c>
      <c r="BJ252" s="17" t="s">
        <v>78</v>
      </c>
      <c r="BK252" s="193">
        <f t="shared" si="99"/>
        <v>0</v>
      </c>
      <c r="BL252" s="17" t="s">
        <v>160</v>
      </c>
      <c r="BM252" s="17" t="s">
        <v>911</v>
      </c>
    </row>
    <row r="253" spans="2:63" s="10" customFormat="1" ht="29.85" customHeight="1">
      <c r="B253" s="165"/>
      <c r="C253" s="166"/>
      <c r="D253" s="179" t="s">
        <v>70</v>
      </c>
      <c r="E253" s="180" t="s">
        <v>2046</v>
      </c>
      <c r="F253" s="180" t="s">
        <v>2047</v>
      </c>
      <c r="G253" s="166"/>
      <c r="H253" s="166"/>
      <c r="I253" s="169"/>
      <c r="J253" s="181">
        <f>BK253</f>
        <v>0</v>
      </c>
      <c r="K253" s="166"/>
      <c r="L253" s="171"/>
      <c r="M253" s="172"/>
      <c r="N253" s="173"/>
      <c r="O253" s="173"/>
      <c r="P253" s="174">
        <f>SUM(P254:P260)</f>
        <v>0</v>
      </c>
      <c r="Q253" s="173"/>
      <c r="R253" s="174">
        <f>SUM(R254:R260)</f>
        <v>0</v>
      </c>
      <c r="S253" s="173"/>
      <c r="T253" s="175">
        <f>SUM(T254:T260)</f>
        <v>0</v>
      </c>
      <c r="AR253" s="176" t="s">
        <v>169</v>
      </c>
      <c r="AT253" s="177" t="s">
        <v>70</v>
      </c>
      <c r="AU253" s="177" t="s">
        <v>78</v>
      </c>
      <c r="AY253" s="176" t="s">
        <v>153</v>
      </c>
      <c r="BK253" s="178">
        <f>SUM(BK254:BK260)</f>
        <v>0</v>
      </c>
    </row>
    <row r="254" spans="2:65" s="1" customFormat="1" ht="22.5" customHeight="1">
      <c r="B254" s="34"/>
      <c r="C254" s="229" t="s">
        <v>852</v>
      </c>
      <c r="D254" s="229" t="s">
        <v>184</v>
      </c>
      <c r="E254" s="230" t="s">
        <v>2048</v>
      </c>
      <c r="F254" s="231" t="s">
        <v>2049</v>
      </c>
      <c r="G254" s="232" t="s">
        <v>207</v>
      </c>
      <c r="H254" s="233">
        <v>1</v>
      </c>
      <c r="I254" s="234"/>
      <c r="J254" s="235">
        <f aca="true" t="shared" si="100" ref="J254:J260">ROUND(I254*H254,2)</f>
        <v>0</v>
      </c>
      <c r="K254" s="231" t="s">
        <v>524</v>
      </c>
      <c r="L254" s="236"/>
      <c r="M254" s="237" t="s">
        <v>19</v>
      </c>
      <c r="N254" s="238" t="s">
        <v>42</v>
      </c>
      <c r="O254" s="35"/>
      <c r="P254" s="191">
        <f aca="true" t="shared" si="101" ref="P254:P260">O254*H254</f>
        <v>0</v>
      </c>
      <c r="Q254" s="191">
        <v>0</v>
      </c>
      <c r="R254" s="191">
        <f aca="true" t="shared" si="102" ref="R254:R260">Q254*H254</f>
        <v>0</v>
      </c>
      <c r="S254" s="191">
        <v>0</v>
      </c>
      <c r="T254" s="192">
        <f aca="true" t="shared" si="103" ref="T254:T260">S254*H254</f>
        <v>0</v>
      </c>
      <c r="AR254" s="17" t="s">
        <v>1294</v>
      </c>
      <c r="AT254" s="17" t="s">
        <v>184</v>
      </c>
      <c r="AU254" s="17" t="s">
        <v>80</v>
      </c>
      <c r="AY254" s="17" t="s">
        <v>153</v>
      </c>
      <c r="BE254" s="193">
        <f aca="true" t="shared" si="104" ref="BE254:BE260">IF(N254="základní",J254,0)</f>
        <v>0</v>
      </c>
      <c r="BF254" s="193">
        <f aca="true" t="shared" si="105" ref="BF254:BF260">IF(N254="snížená",J254,0)</f>
        <v>0</v>
      </c>
      <c r="BG254" s="193">
        <f aca="true" t="shared" si="106" ref="BG254:BG260">IF(N254="zákl. přenesená",J254,0)</f>
        <v>0</v>
      </c>
      <c r="BH254" s="193">
        <f aca="true" t="shared" si="107" ref="BH254:BH260">IF(N254="sníž. přenesená",J254,0)</f>
        <v>0</v>
      </c>
      <c r="BI254" s="193">
        <f aca="true" t="shared" si="108" ref="BI254:BI260">IF(N254="nulová",J254,0)</f>
        <v>0</v>
      </c>
      <c r="BJ254" s="17" t="s">
        <v>78</v>
      </c>
      <c r="BK254" s="193">
        <f aca="true" t="shared" si="109" ref="BK254:BK260">ROUND(I254*H254,2)</f>
        <v>0</v>
      </c>
      <c r="BL254" s="17" t="s">
        <v>471</v>
      </c>
      <c r="BM254" s="17" t="s">
        <v>2050</v>
      </c>
    </row>
    <row r="255" spans="2:65" s="1" customFormat="1" ht="22.5" customHeight="1">
      <c r="B255" s="34"/>
      <c r="C255" s="229" t="s">
        <v>855</v>
      </c>
      <c r="D255" s="229" t="s">
        <v>184</v>
      </c>
      <c r="E255" s="230" t="s">
        <v>2051</v>
      </c>
      <c r="F255" s="231" t="s">
        <v>2052</v>
      </c>
      <c r="G255" s="232" t="s">
        <v>207</v>
      </c>
      <c r="H255" s="233">
        <v>1</v>
      </c>
      <c r="I255" s="234"/>
      <c r="J255" s="235">
        <f t="shared" si="100"/>
        <v>0</v>
      </c>
      <c r="K255" s="231" t="s">
        <v>524</v>
      </c>
      <c r="L255" s="236"/>
      <c r="M255" s="237" t="s">
        <v>19</v>
      </c>
      <c r="N255" s="238" t="s">
        <v>42</v>
      </c>
      <c r="O255" s="35"/>
      <c r="P255" s="191">
        <f t="shared" si="101"/>
        <v>0</v>
      </c>
      <c r="Q255" s="191">
        <v>0</v>
      </c>
      <c r="R255" s="191">
        <f t="shared" si="102"/>
        <v>0</v>
      </c>
      <c r="S255" s="191">
        <v>0</v>
      </c>
      <c r="T255" s="192">
        <f t="shared" si="103"/>
        <v>0</v>
      </c>
      <c r="AR255" s="17" t="s">
        <v>1294</v>
      </c>
      <c r="AT255" s="17" t="s">
        <v>184</v>
      </c>
      <c r="AU255" s="17" t="s">
        <v>80</v>
      </c>
      <c r="AY255" s="17" t="s">
        <v>153</v>
      </c>
      <c r="BE255" s="193">
        <f t="shared" si="104"/>
        <v>0</v>
      </c>
      <c r="BF255" s="193">
        <f t="shared" si="105"/>
        <v>0</v>
      </c>
      <c r="BG255" s="193">
        <f t="shared" si="106"/>
        <v>0</v>
      </c>
      <c r="BH255" s="193">
        <f t="shared" si="107"/>
        <v>0</v>
      </c>
      <c r="BI255" s="193">
        <f t="shared" si="108"/>
        <v>0</v>
      </c>
      <c r="BJ255" s="17" t="s">
        <v>78</v>
      </c>
      <c r="BK255" s="193">
        <f t="shared" si="109"/>
        <v>0</v>
      </c>
      <c r="BL255" s="17" t="s">
        <v>471</v>
      </c>
      <c r="BM255" s="17" t="s">
        <v>2053</v>
      </c>
    </row>
    <row r="256" spans="2:65" s="1" customFormat="1" ht="22.5" customHeight="1">
      <c r="B256" s="34"/>
      <c r="C256" s="229" t="s">
        <v>858</v>
      </c>
      <c r="D256" s="229" t="s">
        <v>184</v>
      </c>
      <c r="E256" s="230" t="s">
        <v>2054</v>
      </c>
      <c r="F256" s="231" t="s">
        <v>2055</v>
      </c>
      <c r="G256" s="232" t="s">
        <v>207</v>
      </c>
      <c r="H256" s="233">
        <v>1</v>
      </c>
      <c r="I256" s="234"/>
      <c r="J256" s="235">
        <f t="shared" si="100"/>
        <v>0</v>
      </c>
      <c r="K256" s="231" t="s">
        <v>524</v>
      </c>
      <c r="L256" s="236"/>
      <c r="M256" s="237" t="s">
        <v>19</v>
      </c>
      <c r="N256" s="238" t="s">
        <v>42</v>
      </c>
      <c r="O256" s="35"/>
      <c r="P256" s="191">
        <f t="shared" si="101"/>
        <v>0</v>
      </c>
      <c r="Q256" s="191">
        <v>0</v>
      </c>
      <c r="R256" s="191">
        <f t="shared" si="102"/>
        <v>0</v>
      </c>
      <c r="S256" s="191">
        <v>0</v>
      </c>
      <c r="T256" s="192">
        <f t="shared" si="103"/>
        <v>0</v>
      </c>
      <c r="AR256" s="17" t="s">
        <v>1294</v>
      </c>
      <c r="AT256" s="17" t="s">
        <v>184</v>
      </c>
      <c r="AU256" s="17" t="s">
        <v>80</v>
      </c>
      <c r="AY256" s="17" t="s">
        <v>153</v>
      </c>
      <c r="BE256" s="193">
        <f t="shared" si="104"/>
        <v>0</v>
      </c>
      <c r="BF256" s="193">
        <f t="shared" si="105"/>
        <v>0</v>
      </c>
      <c r="BG256" s="193">
        <f t="shared" si="106"/>
        <v>0</v>
      </c>
      <c r="BH256" s="193">
        <f t="shared" si="107"/>
        <v>0</v>
      </c>
      <c r="BI256" s="193">
        <f t="shared" si="108"/>
        <v>0</v>
      </c>
      <c r="BJ256" s="17" t="s">
        <v>78</v>
      </c>
      <c r="BK256" s="193">
        <f t="shared" si="109"/>
        <v>0</v>
      </c>
      <c r="BL256" s="17" t="s">
        <v>471</v>
      </c>
      <c r="BM256" s="17" t="s">
        <v>2056</v>
      </c>
    </row>
    <row r="257" spans="2:65" s="1" customFormat="1" ht="22.5" customHeight="1">
      <c r="B257" s="34"/>
      <c r="C257" s="229" t="s">
        <v>864</v>
      </c>
      <c r="D257" s="229" t="s">
        <v>184</v>
      </c>
      <c r="E257" s="230" t="s">
        <v>2057</v>
      </c>
      <c r="F257" s="231" t="s">
        <v>2058</v>
      </c>
      <c r="G257" s="232" t="s">
        <v>207</v>
      </c>
      <c r="H257" s="233">
        <v>1</v>
      </c>
      <c r="I257" s="234"/>
      <c r="J257" s="235">
        <f t="shared" si="100"/>
        <v>0</v>
      </c>
      <c r="K257" s="231" t="s">
        <v>524</v>
      </c>
      <c r="L257" s="236"/>
      <c r="M257" s="237" t="s">
        <v>19</v>
      </c>
      <c r="N257" s="238" t="s">
        <v>42</v>
      </c>
      <c r="O257" s="35"/>
      <c r="P257" s="191">
        <f t="shared" si="101"/>
        <v>0</v>
      </c>
      <c r="Q257" s="191">
        <v>0</v>
      </c>
      <c r="R257" s="191">
        <f t="shared" si="102"/>
        <v>0</v>
      </c>
      <c r="S257" s="191">
        <v>0</v>
      </c>
      <c r="T257" s="192">
        <f t="shared" si="103"/>
        <v>0</v>
      </c>
      <c r="AR257" s="17" t="s">
        <v>1294</v>
      </c>
      <c r="AT257" s="17" t="s">
        <v>184</v>
      </c>
      <c r="AU257" s="17" t="s">
        <v>80</v>
      </c>
      <c r="AY257" s="17" t="s">
        <v>153</v>
      </c>
      <c r="BE257" s="193">
        <f t="shared" si="104"/>
        <v>0</v>
      </c>
      <c r="BF257" s="193">
        <f t="shared" si="105"/>
        <v>0</v>
      </c>
      <c r="BG257" s="193">
        <f t="shared" si="106"/>
        <v>0</v>
      </c>
      <c r="BH257" s="193">
        <f t="shared" si="107"/>
        <v>0</v>
      </c>
      <c r="BI257" s="193">
        <f t="shared" si="108"/>
        <v>0</v>
      </c>
      <c r="BJ257" s="17" t="s">
        <v>78</v>
      </c>
      <c r="BK257" s="193">
        <f t="shared" si="109"/>
        <v>0</v>
      </c>
      <c r="BL257" s="17" t="s">
        <v>471</v>
      </c>
      <c r="BM257" s="17" t="s">
        <v>2059</v>
      </c>
    </row>
    <row r="258" spans="2:65" s="1" customFormat="1" ht="22.5" customHeight="1">
      <c r="B258" s="34"/>
      <c r="C258" s="229" t="s">
        <v>870</v>
      </c>
      <c r="D258" s="229" t="s">
        <v>184</v>
      </c>
      <c r="E258" s="230" t="s">
        <v>2060</v>
      </c>
      <c r="F258" s="231" t="s">
        <v>2061</v>
      </c>
      <c r="G258" s="232" t="s">
        <v>207</v>
      </c>
      <c r="H258" s="233">
        <v>1</v>
      </c>
      <c r="I258" s="234"/>
      <c r="J258" s="235">
        <f t="shared" si="100"/>
        <v>0</v>
      </c>
      <c r="K258" s="231" t="s">
        <v>524</v>
      </c>
      <c r="L258" s="236"/>
      <c r="M258" s="237" t="s">
        <v>19</v>
      </c>
      <c r="N258" s="238" t="s">
        <v>42</v>
      </c>
      <c r="O258" s="35"/>
      <c r="P258" s="191">
        <f t="shared" si="101"/>
        <v>0</v>
      </c>
      <c r="Q258" s="191">
        <v>0</v>
      </c>
      <c r="R258" s="191">
        <f t="shared" si="102"/>
        <v>0</v>
      </c>
      <c r="S258" s="191">
        <v>0</v>
      </c>
      <c r="T258" s="192">
        <f t="shared" si="103"/>
        <v>0</v>
      </c>
      <c r="AR258" s="17" t="s">
        <v>1294</v>
      </c>
      <c r="AT258" s="17" t="s">
        <v>184</v>
      </c>
      <c r="AU258" s="17" t="s">
        <v>80</v>
      </c>
      <c r="AY258" s="17" t="s">
        <v>153</v>
      </c>
      <c r="BE258" s="193">
        <f t="shared" si="104"/>
        <v>0</v>
      </c>
      <c r="BF258" s="193">
        <f t="shared" si="105"/>
        <v>0</v>
      </c>
      <c r="BG258" s="193">
        <f t="shared" si="106"/>
        <v>0</v>
      </c>
      <c r="BH258" s="193">
        <f t="shared" si="107"/>
        <v>0</v>
      </c>
      <c r="BI258" s="193">
        <f t="shared" si="108"/>
        <v>0</v>
      </c>
      <c r="BJ258" s="17" t="s">
        <v>78</v>
      </c>
      <c r="BK258" s="193">
        <f t="shared" si="109"/>
        <v>0</v>
      </c>
      <c r="BL258" s="17" t="s">
        <v>471</v>
      </c>
      <c r="BM258" s="17" t="s">
        <v>2062</v>
      </c>
    </row>
    <row r="259" spans="2:65" s="1" customFormat="1" ht="22.5" customHeight="1">
      <c r="B259" s="34"/>
      <c r="C259" s="229" t="s">
        <v>874</v>
      </c>
      <c r="D259" s="229" t="s">
        <v>184</v>
      </c>
      <c r="E259" s="230" t="s">
        <v>2063</v>
      </c>
      <c r="F259" s="231" t="s">
        <v>2064</v>
      </c>
      <c r="G259" s="232" t="s">
        <v>207</v>
      </c>
      <c r="H259" s="233">
        <v>1</v>
      </c>
      <c r="I259" s="234"/>
      <c r="J259" s="235">
        <f t="shared" si="100"/>
        <v>0</v>
      </c>
      <c r="K259" s="231" t="s">
        <v>524</v>
      </c>
      <c r="L259" s="236"/>
      <c r="M259" s="237" t="s">
        <v>19</v>
      </c>
      <c r="N259" s="238" t="s">
        <v>42</v>
      </c>
      <c r="O259" s="35"/>
      <c r="P259" s="191">
        <f t="shared" si="101"/>
        <v>0</v>
      </c>
      <c r="Q259" s="191">
        <v>0</v>
      </c>
      <c r="R259" s="191">
        <f t="shared" si="102"/>
        <v>0</v>
      </c>
      <c r="S259" s="191">
        <v>0</v>
      </c>
      <c r="T259" s="192">
        <f t="shared" si="103"/>
        <v>0</v>
      </c>
      <c r="AR259" s="17" t="s">
        <v>1294</v>
      </c>
      <c r="AT259" s="17" t="s">
        <v>184</v>
      </c>
      <c r="AU259" s="17" t="s">
        <v>80</v>
      </c>
      <c r="AY259" s="17" t="s">
        <v>153</v>
      </c>
      <c r="BE259" s="193">
        <f t="shared" si="104"/>
        <v>0</v>
      </c>
      <c r="BF259" s="193">
        <f t="shared" si="105"/>
        <v>0</v>
      </c>
      <c r="BG259" s="193">
        <f t="shared" si="106"/>
        <v>0</v>
      </c>
      <c r="BH259" s="193">
        <f t="shared" si="107"/>
        <v>0</v>
      </c>
      <c r="BI259" s="193">
        <f t="shared" si="108"/>
        <v>0</v>
      </c>
      <c r="BJ259" s="17" t="s">
        <v>78</v>
      </c>
      <c r="BK259" s="193">
        <f t="shared" si="109"/>
        <v>0</v>
      </c>
      <c r="BL259" s="17" t="s">
        <v>471</v>
      </c>
      <c r="BM259" s="17" t="s">
        <v>2065</v>
      </c>
    </row>
    <row r="260" spans="2:65" s="1" customFormat="1" ht="22.5" customHeight="1">
      <c r="B260" s="34"/>
      <c r="C260" s="229" t="s">
        <v>877</v>
      </c>
      <c r="D260" s="229" t="s">
        <v>184</v>
      </c>
      <c r="E260" s="230" t="s">
        <v>2066</v>
      </c>
      <c r="F260" s="231" t="s">
        <v>2067</v>
      </c>
      <c r="G260" s="232" t="s">
        <v>207</v>
      </c>
      <c r="H260" s="233">
        <v>1</v>
      </c>
      <c r="I260" s="234"/>
      <c r="J260" s="235">
        <f t="shared" si="100"/>
        <v>0</v>
      </c>
      <c r="K260" s="231" t="s">
        <v>524</v>
      </c>
      <c r="L260" s="236"/>
      <c r="M260" s="237" t="s">
        <v>19</v>
      </c>
      <c r="N260" s="252" t="s">
        <v>42</v>
      </c>
      <c r="O260" s="249"/>
      <c r="P260" s="250">
        <f t="shared" si="101"/>
        <v>0</v>
      </c>
      <c r="Q260" s="250">
        <v>0</v>
      </c>
      <c r="R260" s="250">
        <f t="shared" si="102"/>
        <v>0</v>
      </c>
      <c r="S260" s="250">
        <v>0</v>
      </c>
      <c r="T260" s="251">
        <f t="shared" si="103"/>
        <v>0</v>
      </c>
      <c r="AR260" s="17" t="s">
        <v>1294</v>
      </c>
      <c r="AT260" s="17" t="s">
        <v>184</v>
      </c>
      <c r="AU260" s="17" t="s">
        <v>80</v>
      </c>
      <c r="AY260" s="17" t="s">
        <v>153</v>
      </c>
      <c r="BE260" s="193">
        <f t="shared" si="104"/>
        <v>0</v>
      </c>
      <c r="BF260" s="193">
        <f t="shared" si="105"/>
        <v>0</v>
      </c>
      <c r="BG260" s="193">
        <f t="shared" si="106"/>
        <v>0</v>
      </c>
      <c r="BH260" s="193">
        <f t="shared" si="107"/>
        <v>0</v>
      </c>
      <c r="BI260" s="193">
        <f t="shared" si="108"/>
        <v>0</v>
      </c>
      <c r="BJ260" s="17" t="s">
        <v>78</v>
      </c>
      <c r="BK260" s="193">
        <f t="shared" si="109"/>
        <v>0</v>
      </c>
      <c r="BL260" s="17" t="s">
        <v>471</v>
      </c>
      <c r="BM260" s="17" t="s">
        <v>2068</v>
      </c>
    </row>
    <row r="261" spans="2:12" s="1" customFormat="1" ht="6.95" customHeight="1">
      <c r="B261" s="49"/>
      <c r="C261" s="50"/>
      <c r="D261" s="50"/>
      <c r="E261" s="50"/>
      <c r="F261" s="50"/>
      <c r="G261" s="50"/>
      <c r="H261" s="50"/>
      <c r="I261" s="128"/>
      <c r="J261" s="50"/>
      <c r="K261" s="50"/>
      <c r="L261" s="54"/>
    </row>
  </sheetData>
  <sheetProtection password="CC35" sheet="1" objects="1" scenarios="1" formatColumns="0" formatRows="0" sort="0" autoFilter="0"/>
  <autoFilter ref="C91:K91"/>
  <mergeCells count="9">
    <mergeCell ref="E82:H82"/>
    <mergeCell ref="E84:H84"/>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91"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62"/>
      <c r="C1" s="262"/>
      <c r="D1" s="261" t="s">
        <v>1</v>
      </c>
      <c r="E1" s="262"/>
      <c r="F1" s="263" t="s">
        <v>2794</v>
      </c>
      <c r="G1" s="387" t="s">
        <v>2795</v>
      </c>
      <c r="H1" s="387"/>
      <c r="I1" s="267"/>
      <c r="J1" s="263" t="s">
        <v>2796</v>
      </c>
      <c r="K1" s="261" t="s">
        <v>102</v>
      </c>
      <c r="L1" s="263" t="s">
        <v>2797</v>
      </c>
      <c r="M1" s="263"/>
      <c r="N1" s="263"/>
      <c r="O1" s="263"/>
      <c r="P1" s="263"/>
      <c r="Q1" s="263"/>
      <c r="R1" s="263"/>
      <c r="S1" s="263"/>
      <c r="T1" s="263"/>
      <c r="U1" s="259"/>
      <c r="V1" s="259"/>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349"/>
      <c r="M2" s="349"/>
      <c r="N2" s="349"/>
      <c r="O2" s="349"/>
      <c r="P2" s="349"/>
      <c r="Q2" s="349"/>
      <c r="R2" s="349"/>
      <c r="S2" s="349"/>
      <c r="T2" s="349"/>
      <c r="U2" s="349"/>
      <c r="V2" s="349"/>
      <c r="AT2" s="17" t="s">
        <v>92</v>
      </c>
    </row>
    <row r="3" spans="2:46" ht="6.95" customHeight="1">
      <c r="B3" s="18"/>
      <c r="C3" s="19"/>
      <c r="D3" s="19"/>
      <c r="E3" s="19"/>
      <c r="F3" s="19"/>
      <c r="G3" s="19"/>
      <c r="H3" s="19"/>
      <c r="I3" s="105"/>
      <c r="J3" s="19"/>
      <c r="K3" s="20"/>
      <c r="AT3" s="17" t="s">
        <v>80</v>
      </c>
    </row>
    <row r="4" spans="2:46" ht="36.95" customHeight="1">
      <c r="B4" s="21"/>
      <c r="C4" s="22"/>
      <c r="D4" s="23" t="s">
        <v>103</v>
      </c>
      <c r="E4" s="22"/>
      <c r="F4" s="22"/>
      <c r="G4" s="22"/>
      <c r="H4" s="22"/>
      <c r="I4" s="106"/>
      <c r="J4" s="22"/>
      <c r="K4" s="24"/>
      <c r="M4" s="25" t="s">
        <v>10</v>
      </c>
      <c r="AT4" s="17" t="s">
        <v>4</v>
      </c>
    </row>
    <row r="5" spans="2:11" ht="6.95" customHeight="1">
      <c r="B5" s="21"/>
      <c r="C5" s="22"/>
      <c r="D5" s="22"/>
      <c r="E5" s="22"/>
      <c r="F5" s="22"/>
      <c r="G5" s="22"/>
      <c r="H5" s="22"/>
      <c r="I5" s="106"/>
      <c r="J5" s="22"/>
      <c r="K5" s="24"/>
    </row>
    <row r="6" spans="2:11" ht="15">
      <c r="B6" s="21"/>
      <c r="C6" s="22"/>
      <c r="D6" s="30" t="s">
        <v>16</v>
      </c>
      <c r="E6" s="22"/>
      <c r="F6" s="22"/>
      <c r="G6" s="22"/>
      <c r="H6" s="22"/>
      <c r="I6" s="106"/>
      <c r="J6" s="22"/>
      <c r="K6" s="24"/>
    </row>
    <row r="7" spans="2:11" ht="22.5" customHeight="1">
      <c r="B7" s="21"/>
      <c r="C7" s="22"/>
      <c r="D7" s="22"/>
      <c r="E7" s="388" t="str">
        <f>'Rekapitulace stavby'!K6</f>
        <v>Rekonstrukce části domu č.p. 1345, ul. Míru, k.ú. Frýdek</v>
      </c>
      <c r="F7" s="379"/>
      <c r="G7" s="379"/>
      <c r="H7" s="379"/>
      <c r="I7" s="106"/>
      <c r="J7" s="22"/>
      <c r="K7" s="24"/>
    </row>
    <row r="8" spans="2:11" s="1" customFormat="1" ht="15">
      <c r="B8" s="34"/>
      <c r="C8" s="35"/>
      <c r="D8" s="30" t="s">
        <v>104</v>
      </c>
      <c r="E8" s="35"/>
      <c r="F8" s="35"/>
      <c r="G8" s="35"/>
      <c r="H8" s="35"/>
      <c r="I8" s="107"/>
      <c r="J8" s="35"/>
      <c r="K8" s="38"/>
    </row>
    <row r="9" spans="2:11" s="1" customFormat="1" ht="36.95" customHeight="1">
      <c r="B9" s="34"/>
      <c r="C9" s="35"/>
      <c r="D9" s="35"/>
      <c r="E9" s="389" t="s">
        <v>2069</v>
      </c>
      <c r="F9" s="363"/>
      <c r="G9" s="363"/>
      <c r="H9" s="363"/>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22</v>
      </c>
      <c r="G12" s="35"/>
      <c r="H12" s="35"/>
      <c r="I12" s="108" t="s">
        <v>23</v>
      </c>
      <c r="J12" s="109" t="str">
        <f>'Rekapitulace stavby'!AN8</f>
        <v>26. 10. 2016</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27</v>
      </c>
      <c r="K14" s="38"/>
    </row>
    <row r="15" spans="2:11" s="1" customFormat="1" ht="18" customHeight="1">
      <c r="B15" s="34"/>
      <c r="C15" s="35"/>
      <c r="D15" s="35"/>
      <c r="E15" s="28" t="s">
        <v>28</v>
      </c>
      <c r="F15" s="35"/>
      <c r="G15" s="35"/>
      <c r="H15" s="35"/>
      <c r="I15" s="108" t="s">
        <v>29</v>
      </c>
      <c r="J15" s="28" t="s">
        <v>30</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31</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29</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33</v>
      </c>
      <c r="E20" s="35"/>
      <c r="F20" s="35"/>
      <c r="G20" s="35"/>
      <c r="H20" s="35"/>
      <c r="I20" s="108" t="s">
        <v>26</v>
      </c>
      <c r="J20" s="28" t="str">
        <f>IF('Rekapitulace stavby'!AN16="","",'Rekapitulace stavby'!AN16)</f>
        <v/>
      </c>
      <c r="K20" s="38"/>
    </row>
    <row r="21" spans="2:11" s="1" customFormat="1" ht="18" customHeight="1">
      <c r="B21" s="34"/>
      <c r="C21" s="35"/>
      <c r="D21" s="35"/>
      <c r="E21" s="28" t="str">
        <f>IF('Rekapitulace stavby'!E17="","",'Rekapitulace stavby'!E17)</f>
        <v xml:space="preserve"> </v>
      </c>
      <c r="F21" s="35"/>
      <c r="G21" s="35"/>
      <c r="H21" s="35"/>
      <c r="I21" s="108" t="s">
        <v>29</v>
      </c>
      <c r="J21" s="28" t="str">
        <f>IF('Rekapitulace stavby'!AN17="","",'Rekapitulace stavby'!AN17)</f>
        <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35</v>
      </c>
      <c r="E23" s="35"/>
      <c r="F23" s="35"/>
      <c r="G23" s="35"/>
      <c r="H23" s="35"/>
      <c r="I23" s="107"/>
      <c r="J23" s="35"/>
      <c r="K23" s="38"/>
    </row>
    <row r="24" spans="2:11" s="6" customFormat="1" ht="120" customHeight="1">
      <c r="B24" s="110"/>
      <c r="C24" s="111"/>
      <c r="D24" s="111"/>
      <c r="E24" s="382" t="s">
        <v>36</v>
      </c>
      <c r="F24" s="390"/>
      <c r="G24" s="390"/>
      <c r="H24" s="390"/>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37</v>
      </c>
      <c r="E27" s="35"/>
      <c r="F27" s="35"/>
      <c r="G27" s="35"/>
      <c r="H27" s="35"/>
      <c r="I27" s="107"/>
      <c r="J27" s="117">
        <f>ROUND(J80,2)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39</v>
      </c>
      <c r="G29" s="35"/>
      <c r="H29" s="35"/>
      <c r="I29" s="118" t="s">
        <v>38</v>
      </c>
      <c r="J29" s="39" t="s">
        <v>40</v>
      </c>
      <c r="K29" s="38"/>
    </row>
    <row r="30" spans="2:11" s="1" customFormat="1" ht="14.45" customHeight="1">
      <c r="B30" s="34"/>
      <c r="C30" s="35"/>
      <c r="D30" s="42" t="s">
        <v>41</v>
      </c>
      <c r="E30" s="42" t="s">
        <v>42</v>
      </c>
      <c r="F30" s="119">
        <f>ROUND(SUM(BE80:BE129),2)</f>
        <v>0</v>
      </c>
      <c r="G30" s="35"/>
      <c r="H30" s="35"/>
      <c r="I30" s="120">
        <v>0.21</v>
      </c>
      <c r="J30" s="119">
        <f>ROUND(ROUND((SUM(BE80:BE129)),2)*I30,2)</f>
        <v>0</v>
      </c>
      <c r="K30" s="38"/>
    </row>
    <row r="31" spans="2:11" s="1" customFormat="1" ht="14.45" customHeight="1">
      <c r="B31" s="34"/>
      <c r="C31" s="35"/>
      <c r="D31" s="35"/>
      <c r="E31" s="42" t="s">
        <v>43</v>
      </c>
      <c r="F31" s="119">
        <f>ROUND(SUM(BF80:BF129),2)</f>
        <v>0</v>
      </c>
      <c r="G31" s="35"/>
      <c r="H31" s="35"/>
      <c r="I31" s="120">
        <v>0.15</v>
      </c>
      <c r="J31" s="119">
        <f>ROUND(ROUND((SUM(BF80:BF129)),2)*I31,2)</f>
        <v>0</v>
      </c>
      <c r="K31" s="38"/>
    </row>
    <row r="32" spans="2:11" s="1" customFormat="1" ht="14.45" customHeight="1" hidden="1">
      <c r="B32" s="34"/>
      <c r="C32" s="35"/>
      <c r="D32" s="35"/>
      <c r="E32" s="42" t="s">
        <v>44</v>
      </c>
      <c r="F32" s="119">
        <f>ROUND(SUM(BG80:BG129),2)</f>
        <v>0</v>
      </c>
      <c r="G32" s="35"/>
      <c r="H32" s="35"/>
      <c r="I32" s="120">
        <v>0.21</v>
      </c>
      <c r="J32" s="119">
        <v>0</v>
      </c>
      <c r="K32" s="38"/>
    </row>
    <row r="33" spans="2:11" s="1" customFormat="1" ht="14.45" customHeight="1" hidden="1">
      <c r="B33" s="34"/>
      <c r="C33" s="35"/>
      <c r="D33" s="35"/>
      <c r="E33" s="42" t="s">
        <v>45</v>
      </c>
      <c r="F33" s="119">
        <f>ROUND(SUM(BH80:BH129),2)</f>
        <v>0</v>
      </c>
      <c r="G33" s="35"/>
      <c r="H33" s="35"/>
      <c r="I33" s="120">
        <v>0.15</v>
      </c>
      <c r="J33" s="119">
        <v>0</v>
      </c>
      <c r="K33" s="38"/>
    </row>
    <row r="34" spans="2:11" s="1" customFormat="1" ht="14.45" customHeight="1" hidden="1">
      <c r="B34" s="34"/>
      <c r="C34" s="35"/>
      <c r="D34" s="35"/>
      <c r="E34" s="42" t="s">
        <v>46</v>
      </c>
      <c r="F34" s="119">
        <f>ROUND(SUM(BI80:BI129),2)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47</v>
      </c>
      <c r="E36" s="73"/>
      <c r="F36" s="73"/>
      <c r="G36" s="123" t="s">
        <v>48</v>
      </c>
      <c r="H36" s="124" t="s">
        <v>49</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106</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388" t="str">
        <f>E7</f>
        <v>Rekonstrukce části domu č.p. 1345, ul. Míru, k.ú. Frýdek</v>
      </c>
      <c r="F45" s="363"/>
      <c r="G45" s="363"/>
      <c r="H45" s="363"/>
      <c r="I45" s="107"/>
      <c r="J45" s="35"/>
      <c r="K45" s="38"/>
    </row>
    <row r="46" spans="2:11" s="1" customFormat="1" ht="14.45" customHeight="1">
      <c r="B46" s="34"/>
      <c r="C46" s="30" t="s">
        <v>104</v>
      </c>
      <c r="D46" s="35"/>
      <c r="E46" s="35"/>
      <c r="F46" s="35"/>
      <c r="G46" s="35"/>
      <c r="H46" s="35"/>
      <c r="I46" s="107"/>
      <c r="J46" s="35"/>
      <c r="K46" s="38"/>
    </row>
    <row r="47" spans="2:11" s="1" customFormat="1" ht="23.25" customHeight="1">
      <c r="B47" s="34"/>
      <c r="C47" s="35"/>
      <c r="D47" s="35"/>
      <c r="E47" s="389" t="str">
        <f>E9</f>
        <v>031 - Plynoinstalace</v>
      </c>
      <c r="F47" s="363"/>
      <c r="G47" s="363"/>
      <c r="H47" s="363"/>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26. 10. 2016</v>
      </c>
      <c r="K49" s="38"/>
    </row>
    <row r="50" spans="2:11" s="1" customFormat="1" ht="6.95" customHeight="1">
      <c r="B50" s="34"/>
      <c r="C50" s="35"/>
      <c r="D50" s="35"/>
      <c r="E50" s="35"/>
      <c r="F50" s="35"/>
      <c r="G50" s="35"/>
      <c r="H50" s="35"/>
      <c r="I50" s="107"/>
      <c r="J50" s="35"/>
      <c r="K50" s="38"/>
    </row>
    <row r="51" spans="2:11" s="1" customFormat="1" ht="15">
      <c r="B51" s="34"/>
      <c r="C51" s="30" t="s">
        <v>25</v>
      </c>
      <c r="D51" s="35"/>
      <c r="E51" s="35"/>
      <c r="F51" s="28" t="str">
        <f>E15</f>
        <v xml:space="preserve">Statutární město Frýdek - Místek, Radniční 1148, </v>
      </c>
      <c r="G51" s="35"/>
      <c r="H51" s="35"/>
      <c r="I51" s="108" t="s">
        <v>33</v>
      </c>
      <c r="J51" s="28" t="str">
        <f>E21</f>
        <v xml:space="preserve"> </v>
      </c>
      <c r="K51" s="38"/>
    </row>
    <row r="52" spans="2:11" s="1" customFormat="1" ht="14.45" customHeight="1">
      <c r="B52" s="34"/>
      <c r="C52" s="30" t="s">
        <v>31</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107</v>
      </c>
      <c r="D54" s="121"/>
      <c r="E54" s="121"/>
      <c r="F54" s="121"/>
      <c r="G54" s="121"/>
      <c r="H54" s="121"/>
      <c r="I54" s="134"/>
      <c r="J54" s="135" t="s">
        <v>108</v>
      </c>
      <c r="K54" s="136"/>
    </row>
    <row r="55" spans="2:11" s="1" customFormat="1" ht="10.35" customHeight="1">
      <c r="B55" s="34"/>
      <c r="C55" s="35"/>
      <c r="D55" s="35"/>
      <c r="E55" s="35"/>
      <c r="F55" s="35"/>
      <c r="G55" s="35"/>
      <c r="H55" s="35"/>
      <c r="I55" s="107"/>
      <c r="J55" s="35"/>
      <c r="K55" s="38"/>
    </row>
    <row r="56" spans="2:47" s="1" customFormat="1" ht="29.25" customHeight="1">
      <c r="B56" s="34"/>
      <c r="C56" s="137" t="s">
        <v>109</v>
      </c>
      <c r="D56" s="35"/>
      <c r="E56" s="35"/>
      <c r="F56" s="35"/>
      <c r="G56" s="35"/>
      <c r="H56" s="35"/>
      <c r="I56" s="107"/>
      <c r="J56" s="117">
        <f>J80</f>
        <v>0</v>
      </c>
      <c r="K56" s="38"/>
      <c r="AU56" s="17" t="s">
        <v>110</v>
      </c>
    </row>
    <row r="57" spans="2:11" s="7" customFormat="1" ht="24.95" customHeight="1">
      <c r="B57" s="138"/>
      <c r="C57" s="139"/>
      <c r="D57" s="140" t="s">
        <v>121</v>
      </c>
      <c r="E57" s="141"/>
      <c r="F57" s="141"/>
      <c r="G57" s="141"/>
      <c r="H57" s="141"/>
      <c r="I57" s="142"/>
      <c r="J57" s="143">
        <f>J81</f>
        <v>0</v>
      </c>
      <c r="K57" s="144"/>
    </row>
    <row r="58" spans="2:11" s="7" customFormat="1" ht="24.95" customHeight="1">
      <c r="B58" s="138"/>
      <c r="C58" s="139"/>
      <c r="D58" s="140" t="s">
        <v>2070</v>
      </c>
      <c r="E58" s="141"/>
      <c r="F58" s="141"/>
      <c r="G58" s="141"/>
      <c r="H58" s="141"/>
      <c r="I58" s="142"/>
      <c r="J58" s="143">
        <f>J82</f>
        <v>0</v>
      </c>
      <c r="K58" s="144"/>
    </row>
    <row r="59" spans="2:11" s="7" customFormat="1" ht="24.95" customHeight="1">
      <c r="B59" s="138"/>
      <c r="C59" s="139"/>
      <c r="D59" s="140" t="s">
        <v>2071</v>
      </c>
      <c r="E59" s="141"/>
      <c r="F59" s="141"/>
      <c r="G59" s="141"/>
      <c r="H59" s="141"/>
      <c r="I59" s="142"/>
      <c r="J59" s="143">
        <f>J88</f>
        <v>0</v>
      </c>
      <c r="K59" s="144"/>
    </row>
    <row r="60" spans="2:11" s="7" customFormat="1" ht="24.95" customHeight="1">
      <c r="B60" s="138"/>
      <c r="C60" s="139"/>
      <c r="D60" s="140" t="s">
        <v>2072</v>
      </c>
      <c r="E60" s="141"/>
      <c r="F60" s="141"/>
      <c r="G60" s="141"/>
      <c r="H60" s="141"/>
      <c r="I60" s="142"/>
      <c r="J60" s="143">
        <f>J122</f>
        <v>0</v>
      </c>
      <c r="K60" s="144"/>
    </row>
    <row r="61" spans="2:11" s="1" customFormat="1" ht="21.75" customHeight="1">
      <c r="B61" s="34"/>
      <c r="C61" s="35"/>
      <c r="D61" s="35"/>
      <c r="E61" s="35"/>
      <c r="F61" s="35"/>
      <c r="G61" s="35"/>
      <c r="H61" s="35"/>
      <c r="I61" s="107"/>
      <c r="J61" s="35"/>
      <c r="K61" s="38"/>
    </row>
    <row r="62" spans="2:11" s="1" customFormat="1" ht="6.95" customHeight="1">
      <c r="B62" s="49"/>
      <c r="C62" s="50"/>
      <c r="D62" s="50"/>
      <c r="E62" s="50"/>
      <c r="F62" s="50"/>
      <c r="G62" s="50"/>
      <c r="H62" s="50"/>
      <c r="I62" s="128"/>
      <c r="J62" s="50"/>
      <c r="K62" s="51"/>
    </row>
    <row r="66" spans="2:12" s="1" customFormat="1" ht="6.95" customHeight="1">
      <c r="B66" s="52"/>
      <c r="C66" s="53"/>
      <c r="D66" s="53"/>
      <c r="E66" s="53"/>
      <c r="F66" s="53"/>
      <c r="G66" s="53"/>
      <c r="H66" s="53"/>
      <c r="I66" s="131"/>
      <c r="J66" s="53"/>
      <c r="K66" s="53"/>
      <c r="L66" s="54"/>
    </row>
    <row r="67" spans="2:12" s="1" customFormat="1" ht="36.95" customHeight="1">
      <c r="B67" s="34"/>
      <c r="C67" s="55" t="s">
        <v>137</v>
      </c>
      <c r="D67" s="56"/>
      <c r="E67" s="56"/>
      <c r="F67" s="56"/>
      <c r="G67" s="56"/>
      <c r="H67" s="56"/>
      <c r="I67" s="152"/>
      <c r="J67" s="56"/>
      <c r="K67" s="56"/>
      <c r="L67" s="54"/>
    </row>
    <row r="68" spans="2:12" s="1" customFormat="1" ht="6.95" customHeight="1">
      <c r="B68" s="34"/>
      <c r="C68" s="56"/>
      <c r="D68" s="56"/>
      <c r="E68" s="56"/>
      <c r="F68" s="56"/>
      <c r="G68" s="56"/>
      <c r="H68" s="56"/>
      <c r="I68" s="152"/>
      <c r="J68" s="56"/>
      <c r="K68" s="56"/>
      <c r="L68" s="54"/>
    </row>
    <row r="69" spans="2:12" s="1" customFormat="1" ht="14.45" customHeight="1">
      <c r="B69" s="34"/>
      <c r="C69" s="58" t="s">
        <v>16</v>
      </c>
      <c r="D69" s="56"/>
      <c r="E69" s="56"/>
      <c r="F69" s="56"/>
      <c r="G69" s="56"/>
      <c r="H69" s="56"/>
      <c r="I69" s="152"/>
      <c r="J69" s="56"/>
      <c r="K69" s="56"/>
      <c r="L69" s="54"/>
    </row>
    <row r="70" spans="2:12" s="1" customFormat="1" ht="22.5" customHeight="1">
      <c r="B70" s="34"/>
      <c r="C70" s="56"/>
      <c r="D70" s="56"/>
      <c r="E70" s="386" t="str">
        <f>E7</f>
        <v>Rekonstrukce části domu č.p. 1345, ul. Míru, k.ú. Frýdek</v>
      </c>
      <c r="F70" s="356"/>
      <c r="G70" s="356"/>
      <c r="H70" s="356"/>
      <c r="I70" s="152"/>
      <c r="J70" s="56"/>
      <c r="K70" s="56"/>
      <c r="L70" s="54"/>
    </row>
    <row r="71" spans="2:12" s="1" customFormat="1" ht="14.45" customHeight="1">
      <c r="B71" s="34"/>
      <c r="C71" s="58" t="s">
        <v>104</v>
      </c>
      <c r="D71" s="56"/>
      <c r="E71" s="56"/>
      <c r="F71" s="56"/>
      <c r="G71" s="56"/>
      <c r="H71" s="56"/>
      <c r="I71" s="152"/>
      <c r="J71" s="56"/>
      <c r="K71" s="56"/>
      <c r="L71" s="54"/>
    </row>
    <row r="72" spans="2:12" s="1" customFormat="1" ht="23.25" customHeight="1">
      <c r="B72" s="34"/>
      <c r="C72" s="56"/>
      <c r="D72" s="56"/>
      <c r="E72" s="353" t="str">
        <f>E9</f>
        <v>031 - Plynoinstalace</v>
      </c>
      <c r="F72" s="356"/>
      <c r="G72" s="356"/>
      <c r="H72" s="356"/>
      <c r="I72" s="152"/>
      <c r="J72" s="56"/>
      <c r="K72" s="56"/>
      <c r="L72" s="54"/>
    </row>
    <row r="73" spans="2:12" s="1" customFormat="1" ht="6.95" customHeight="1">
      <c r="B73" s="34"/>
      <c r="C73" s="56"/>
      <c r="D73" s="56"/>
      <c r="E73" s="56"/>
      <c r="F73" s="56"/>
      <c r="G73" s="56"/>
      <c r="H73" s="56"/>
      <c r="I73" s="152"/>
      <c r="J73" s="56"/>
      <c r="K73" s="56"/>
      <c r="L73" s="54"/>
    </row>
    <row r="74" spans="2:12" s="1" customFormat="1" ht="18" customHeight="1">
      <c r="B74" s="34"/>
      <c r="C74" s="58" t="s">
        <v>21</v>
      </c>
      <c r="D74" s="56"/>
      <c r="E74" s="56"/>
      <c r="F74" s="153" t="str">
        <f>F12</f>
        <v xml:space="preserve"> </v>
      </c>
      <c r="G74" s="56"/>
      <c r="H74" s="56"/>
      <c r="I74" s="154" t="s">
        <v>23</v>
      </c>
      <c r="J74" s="66" t="str">
        <f>IF(J12="","",J12)</f>
        <v>26. 10. 2016</v>
      </c>
      <c r="K74" s="56"/>
      <c r="L74" s="54"/>
    </row>
    <row r="75" spans="2:12" s="1" customFormat="1" ht="6.95" customHeight="1">
      <c r="B75" s="34"/>
      <c r="C75" s="56"/>
      <c r="D75" s="56"/>
      <c r="E75" s="56"/>
      <c r="F75" s="56"/>
      <c r="G75" s="56"/>
      <c r="H75" s="56"/>
      <c r="I75" s="152"/>
      <c r="J75" s="56"/>
      <c r="K75" s="56"/>
      <c r="L75" s="54"/>
    </row>
    <row r="76" spans="2:12" s="1" customFormat="1" ht="15">
      <c r="B76" s="34"/>
      <c r="C76" s="58" t="s">
        <v>25</v>
      </c>
      <c r="D76" s="56"/>
      <c r="E76" s="56"/>
      <c r="F76" s="153" t="str">
        <f>E15</f>
        <v xml:space="preserve">Statutární město Frýdek - Místek, Radniční 1148, </v>
      </c>
      <c r="G76" s="56"/>
      <c r="H76" s="56"/>
      <c r="I76" s="154" t="s">
        <v>33</v>
      </c>
      <c r="J76" s="153" t="str">
        <f>E21</f>
        <v xml:space="preserve"> </v>
      </c>
      <c r="K76" s="56"/>
      <c r="L76" s="54"/>
    </row>
    <row r="77" spans="2:12" s="1" customFormat="1" ht="14.45" customHeight="1">
      <c r="B77" s="34"/>
      <c r="C77" s="58" t="s">
        <v>31</v>
      </c>
      <c r="D77" s="56"/>
      <c r="E77" s="56"/>
      <c r="F77" s="153" t="str">
        <f>IF(E18="","",E18)</f>
        <v/>
      </c>
      <c r="G77" s="56"/>
      <c r="H77" s="56"/>
      <c r="I77" s="152"/>
      <c r="J77" s="56"/>
      <c r="K77" s="56"/>
      <c r="L77" s="54"/>
    </row>
    <row r="78" spans="2:12" s="1" customFormat="1" ht="10.35" customHeight="1">
      <c r="B78" s="34"/>
      <c r="C78" s="56"/>
      <c r="D78" s="56"/>
      <c r="E78" s="56"/>
      <c r="F78" s="56"/>
      <c r="G78" s="56"/>
      <c r="H78" s="56"/>
      <c r="I78" s="152"/>
      <c r="J78" s="56"/>
      <c r="K78" s="56"/>
      <c r="L78" s="54"/>
    </row>
    <row r="79" spans="2:20" s="9" customFormat="1" ht="29.25" customHeight="1">
      <c r="B79" s="155"/>
      <c r="C79" s="156" t="s">
        <v>138</v>
      </c>
      <c r="D79" s="157" t="s">
        <v>56</v>
      </c>
      <c r="E79" s="157" t="s">
        <v>52</v>
      </c>
      <c r="F79" s="157" t="s">
        <v>139</v>
      </c>
      <c r="G79" s="157" t="s">
        <v>140</v>
      </c>
      <c r="H79" s="157" t="s">
        <v>141</v>
      </c>
      <c r="I79" s="158" t="s">
        <v>142</v>
      </c>
      <c r="J79" s="157" t="s">
        <v>108</v>
      </c>
      <c r="K79" s="159" t="s">
        <v>143</v>
      </c>
      <c r="L79" s="160"/>
      <c r="M79" s="75" t="s">
        <v>144</v>
      </c>
      <c r="N79" s="76" t="s">
        <v>41</v>
      </c>
      <c r="O79" s="76" t="s">
        <v>145</v>
      </c>
      <c r="P79" s="76" t="s">
        <v>146</v>
      </c>
      <c r="Q79" s="76" t="s">
        <v>147</v>
      </c>
      <c r="R79" s="76" t="s">
        <v>148</v>
      </c>
      <c r="S79" s="76" t="s">
        <v>149</v>
      </c>
      <c r="T79" s="77" t="s">
        <v>150</v>
      </c>
    </row>
    <row r="80" spans="2:63" s="1" customFormat="1" ht="29.25" customHeight="1">
      <c r="B80" s="34"/>
      <c r="C80" s="81" t="s">
        <v>109</v>
      </c>
      <c r="D80" s="56"/>
      <c r="E80" s="56"/>
      <c r="F80" s="56"/>
      <c r="G80" s="56"/>
      <c r="H80" s="56"/>
      <c r="I80" s="152"/>
      <c r="J80" s="161">
        <f>BK80</f>
        <v>0</v>
      </c>
      <c r="K80" s="56"/>
      <c r="L80" s="54"/>
      <c r="M80" s="78"/>
      <c r="N80" s="79"/>
      <c r="O80" s="79"/>
      <c r="P80" s="162">
        <f>P81+P82+P88+P122</f>
        <v>0</v>
      </c>
      <c r="Q80" s="79"/>
      <c r="R80" s="162">
        <f>R81+R82+R88+R122</f>
        <v>0.038098789999999993</v>
      </c>
      <c r="S80" s="79"/>
      <c r="T80" s="163">
        <f>T81+T82+T88+T122</f>
        <v>0.03871</v>
      </c>
      <c r="AT80" s="17" t="s">
        <v>70</v>
      </c>
      <c r="AU80" s="17" t="s">
        <v>110</v>
      </c>
      <c r="BK80" s="164">
        <f>BK81+BK82+BK88+BK122</f>
        <v>0</v>
      </c>
    </row>
    <row r="81" spans="2:63" s="10" customFormat="1" ht="37.35" customHeight="1">
      <c r="B81" s="165"/>
      <c r="C81" s="166"/>
      <c r="D81" s="167" t="s">
        <v>70</v>
      </c>
      <c r="E81" s="168" t="s">
        <v>820</v>
      </c>
      <c r="F81" s="168" t="s">
        <v>821</v>
      </c>
      <c r="G81" s="166"/>
      <c r="H81" s="166"/>
      <c r="I81" s="169"/>
      <c r="J81" s="170">
        <f>BK81</f>
        <v>0</v>
      </c>
      <c r="K81" s="166"/>
      <c r="L81" s="171"/>
      <c r="M81" s="172"/>
      <c r="N81" s="173"/>
      <c r="O81" s="173"/>
      <c r="P81" s="174">
        <v>0</v>
      </c>
      <c r="Q81" s="173"/>
      <c r="R81" s="174">
        <v>0</v>
      </c>
      <c r="S81" s="173"/>
      <c r="T81" s="175">
        <v>0</v>
      </c>
      <c r="AR81" s="176" t="s">
        <v>78</v>
      </c>
      <c r="AT81" s="177" t="s">
        <v>70</v>
      </c>
      <c r="AU81" s="177" t="s">
        <v>71</v>
      </c>
      <c r="AY81" s="176" t="s">
        <v>153</v>
      </c>
      <c r="BK81" s="178">
        <v>0</v>
      </c>
    </row>
    <row r="82" spans="2:63" s="10" customFormat="1" ht="24.95" customHeight="1">
      <c r="B82" s="165"/>
      <c r="C82" s="166"/>
      <c r="D82" s="179" t="s">
        <v>70</v>
      </c>
      <c r="E82" s="253" t="s">
        <v>2073</v>
      </c>
      <c r="F82" s="253" t="s">
        <v>2074</v>
      </c>
      <c r="G82" s="166"/>
      <c r="H82" s="166"/>
      <c r="I82" s="169"/>
      <c r="J82" s="254">
        <f>BK82</f>
        <v>0</v>
      </c>
      <c r="K82" s="166"/>
      <c r="L82" s="171"/>
      <c r="M82" s="172"/>
      <c r="N82" s="173"/>
      <c r="O82" s="173"/>
      <c r="P82" s="174">
        <f>SUM(P83:P87)</f>
        <v>0</v>
      </c>
      <c r="Q82" s="173"/>
      <c r="R82" s="174">
        <f>SUM(R83:R87)</f>
        <v>0</v>
      </c>
      <c r="S82" s="173"/>
      <c r="T82" s="175">
        <f>SUM(T83:T87)</f>
        <v>0</v>
      </c>
      <c r="AR82" s="176" t="s">
        <v>78</v>
      </c>
      <c r="AT82" s="177" t="s">
        <v>70</v>
      </c>
      <c r="AU82" s="177" t="s">
        <v>71</v>
      </c>
      <c r="AY82" s="176" t="s">
        <v>153</v>
      </c>
      <c r="BK82" s="178">
        <f>SUM(BK83:BK87)</f>
        <v>0</v>
      </c>
    </row>
    <row r="83" spans="2:65" s="1" customFormat="1" ht="22.5" customHeight="1">
      <c r="B83" s="34"/>
      <c r="C83" s="182" t="s">
        <v>78</v>
      </c>
      <c r="D83" s="182" t="s">
        <v>155</v>
      </c>
      <c r="E83" s="183" t="s">
        <v>2075</v>
      </c>
      <c r="F83" s="184" t="s">
        <v>2076</v>
      </c>
      <c r="G83" s="185" t="s">
        <v>2077</v>
      </c>
      <c r="H83" s="186">
        <v>1</v>
      </c>
      <c r="I83" s="187"/>
      <c r="J83" s="188">
        <f>ROUND(I83*H83,2)</f>
        <v>0</v>
      </c>
      <c r="K83" s="184" t="s">
        <v>524</v>
      </c>
      <c r="L83" s="54"/>
      <c r="M83" s="189" t="s">
        <v>19</v>
      </c>
      <c r="N83" s="190" t="s">
        <v>42</v>
      </c>
      <c r="O83" s="35"/>
      <c r="P83" s="191">
        <f>O83*H83</f>
        <v>0</v>
      </c>
      <c r="Q83" s="191">
        <v>0</v>
      </c>
      <c r="R83" s="191">
        <f>Q83*H83</f>
        <v>0</v>
      </c>
      <c r="S83" s="191">
        <v>0</v>
      </c>
      <c r="T83" s="192">
        <f>S83*H83</f>
        <v>0</v>
      </c>
      <c r="AR83" s="17" t="s">
        <v>160</v>
      </c>
      <c r="AT83" s="17" t="s">
        <v>155</v>
      </c>
      <c r="AU83" s="17" t="s">
        <v>78</v>
      </c>
      <c r="AY83" s="17" t="s">
        <v>153</v>
      </c>
      <c r="BE83" s="193">
        <f>IF(N83="základní",J83,0)</f>
        <v>0</v>
      </c>
      <c r="BF83" s="193">
        <f>IF(N83="snížená",J83,0)</f>
        <v>0</v>
      </c>
      <c r="BG83" s="193">
        <f>IF(N83="zákl. přenesená",J83,0)</f>
        <v>0</v>
      </c>
      <c r="BH83" s="193">
        <f>IF(N83="sníž. přenesená",J83,0)</f>
        <v>0</v>
      </c>
      <c r="BI83" s="193">
        <f>IF(N83="nulová",J83,0)</f>
        <v>0</v>
      </c>
      <c r="BJ83" s="17" t="s">
        <v>78</v>
      </c>
      <c r="BK83" s="193">
        <f>ROUND(I83*H83,2)</f>
        <v>0</v>
      </c>
      <c r="BL83" s="17" t="s">
        <v>160</v>
      </c>
      <c r="BM83" s="17" t="s">
        <v>2078</v>
      </c>
    </row>
    <row r="84" spans="2:65" s="1" customFormat="1" ht="22.5" customHeight="1">
      <c r="B84" s="34"/>
      <c r="C84" s="182" t="s">
        <v>80</v>
      </c>
      <c r="D84" s="182" t="s">
        <v>155</v>
      </c>
      <c r="E84" s="183" t="s">
        <v>2079</v>
      </c>
      <c r="F84" s="184" t="s">
        <v>2080</v>
      </c>
      <c r="G84" s="185" t="s">
        <v>2077</v>
      </c>
      <c r="H84" s="186">
        <v>1</v>
      </c>
      <c r="I84" s="187"/>
      <c r="J84" s="188">
        <f>ROUND(I84*H84,2)</f>
        <v>0</v>
      </c>
      <c r="K84" s="184" t="s">
        <v>524</v>
      </c>
      <c r="L84" s="54"/>
      <c r="M84" s="189" t="s">
        <v>19</v>
      </c>
      <c r="N84" s="190" t="s">
        <v>42</v>
      </c>
      <c r="O84" s="35"/>
      <c r="P84" s="191">
        <f>O84*H84</f>
        <v>0</v>
      </c>
      <c r="Q84" s="191">
        <v>0</v>
      </c>
      <c r="R84" s="191">
        <f>Q84*H84</f>
        <v>0</v>
      </c>
      <c r="S84" s="191">
        <v>0</v>
      </c>
      <c r="T84" s="192">
        <f>S84*H84</f>
        <v>0</v>
      </c>
      <c r="AR84" s="17" t="s">
        <v>230</v>
      </c>
      <c r="AT84" s="17" t="s">
        <v>155</v>
      </c>
      <c r="AU84" s="17" t="s">
        <v>78</v>
      </c>
      <c r="AY84" s="17" t="s">
        <v>153</v>
      </c>
      <c r="BE84" s="193">
        <f>IF(N84="základní",J84,0)</f>
        <v>0</v>
      </c>
      <c r="BF84" s="193">
        <f>IF(N84="snížená",J84,0)</f>
        <v>0</v>
      </c>
      <c r="BG84" s="193">
        <f>IF(N84="zákl. přenesená",J84,0)</f>
        <v>0</v>
      </c>
      <c r="BH84" s="193">
        <f>IF(N84="sníž. přenesená",J84,0)</f>
        <v>0</v>
      </c>
      <c r="BI84" s="193">
        <f>IF(N84="nulová",J84,0)</f>
        <v>0</v>
      </c>
      <c r="BJ84" s="17" t="s">
        <v>78</v>
      </c>
      <c r="BK84" s="193">
        <f>ROUND(I84*H84,2)</f>
        <v>0</v>
      </c>
      <c r="BL84" s="17" t="s">
        <v>230</v>
      </c>
      <c r="BM84" s="17" t="s">
        <v>2081</v>
      </c>
    </row>
    <row r="85" spans="2:65" s="1" customFormat="1" ht="22.5" customHeight="1">
      <c r="B85" s="34"/>
      <c r="C85" s="182" t="s">
        <v>169</v>
      </c>
      <c r="D85" s="182" t="s">
        <v>155</v>
      </c>
      <c r="E85" s="183" t="s">
        <v>2082</v>
      </c>
      <c r="F85" s="184" t="s">
        <v>2083</v>
      </c>
      <c r="G85" s="185" t="s">
        <v>2077</v>
      </c>
      <c r="H85" s="186">
        <v>1</v>
      </c>
      <c r="I85" s="187"/>
      <c r="J85" s="188">
        <f>ROUND(I85*H85,2)</f>
        <v>0</v>
      </c>
      <c r="K85" s="184" t="s">
        <v>524</v>
      </c>
      <c r="L85" s="54"/>
      <c r="M85" s="189" t="s">
        <v>19</v>
      </c>
      <c r="N85" s="190" t="s">
        <v>42</v>
      </c>
      <c r="O85" s="35"/>
      <c r="P85" s="191">
        <f>O85*H85</f>
        <v>0</v>
      </c>
      <c r="Q85" s="191">
        <v>0</v>
      </c>
      <c r="R85" s="191">
        <f>Q85*H85</f>
        <v>0</v>
      </c>
      <c r="S85" s="191">
        <v>0</v>
      </c>
      <c r="T85" s="192">
        <f>S85*H85</f>
        <v>0</v>
      </c>
      <c r="AR85" s="17" t="s">
        <v>230</v>
      </c>
      <c r="AT85" s="17" t="s">
        <v>155</v>
      </c>
      <c r="AU85" s="17" t="s">
        <v>78</v>
      </c>
      <c r="AY85" s="17" t="s">
        <v>153</v>
      </c>
      <c r="BE85" s="193">
        <f>IF(N85="základní",J85,0)</f>
        <v>0</v>
      </c>
      <c r="BF85" s="193">
        <f>IF(N85="snížená",J85,0)</f>
        <v>0</v>
      </c>
      <c r="BG85" s="193">
        <f>IF(N85="zákl. přenesená",J85,0)</f>
        <v>0</v>
      </c>
      <c r="BH85" s="193">
        <f>IF(N85="sníž. přenesená",J85,0)</f>
        <v>0</v>
      </c>
      <c r="BI85" s="193">
        <f>IF(N85="nulová",J85,0)</f>
        <v>0</v>
      </c>
      <c r="BJ85" s="17" t="s">
        <v>78</v>
      </c>
      <c r="BK85" s="193">
        <f>ROUND(I85*H85,2)</f>
        <v>0</v>
      </c>
      <c r="BL85" s="17" t="s">
        <v>230</v>
      </c>
      <c r="BM85" s="17" t="s">
        <v>2084</v>
      </c>
    </row>
    <row r="86" spans="2:65" s="1" customFormat="1" ht="22.5" customHeight="1">
      <c r="B86" s="34"/>
      <c r="C86" s="182" t="s">
        <v>160</v>
      </c>
      <c r="D86" s="182" t="s">
        <v>155</v>
      </c>
      <c r="E86" s="183" t="s">
        <v>2085</v>
      </c>
      <c r="F86" s="184" t="s">
        <v>2086</v>
      </c>
      <c r="G86" s="185" t="s">
        <v>2077</v>
      </c>
      <c r="H86" s="186">
        <v>1</v>
      </c>
      <c r="I86" s="187"/>
      <c r="J86" s="188">
        <f>ROUND(I86*H86,2)</f>
        <v>0</v>
      </c>
      <c r="K86" s="184" t="s">
        <v>524</v>
      </c>
      <c r="L86" s="54"/>
      <c r="M86" s="189" t="s">
        <v>19</v>
      </c>
      <c r="N86" s="190" t="s">
        <v>42</v>
      </c>
      <c r="O86" s="35"/>
      <c r="P86" s="191">
        <f>O86*H86</f>
        <v>0</v>
      </c>
      <c r="Q86" s="191">
        <v>0</v>
      </c>
      <c r="R86" s="191">
        <f>Q86*H86</f>
        <v>0</v>
      </c>
      <c r="S86" s="191">
        <v>0</v>
      </c>
      <c r="T86" s="192">
        <f>S86*H86</f>
        <v>0</v>
      </c>
      <c r="AR86" s="17" t="s">
        <v>230</v>
      </c>
      <c r="AT86" s="17" t="s">
        <v>155</v>
      </c>
      <c r="AU86" s="17" t="s">
        <v>78</v>
      </c>
      <c r="AY86" s="17" t="s">
        <v>153</v>
      </c>
      <c r="BE86" s="193">
        <f>IF(N86="základní",J86,0)</f>
        <v>0</v>
      </c>
      <c r="BF86" s="193">
        <f>IF(N86="snížená",J86,0)</f>
        <v>0</v>
      </c>
      <c r="BG86" s="193">
        <f>IF(N86="zákl. přenesená",J86,0)</f>
        <v>0</v>
      </c>
      <c r="BH86" s="193">
        <f>IF(N86="sníž. přenesená",J86,0)</f>
        <v>0</v>
      </c>
      <c r="BI86" s="193">
        <f>IF(N86="nulová",J86,0)</f>
        <v>0</v>
      </c>
      <c r="BJ86" s="17" t="s">
        <v>78</v>
      </c>
      <c r="BK86" s="193">
        <f>ROUND(I86*H86,2)</f>
        <v>0</v>
      </c>
      <c r="BL86" s="17" t="s">
        <v>230</v>
      </c>
      <c r="BM86" s="17" t="s">
        <v>2087</v>
      </c>
    </row>
    <row r="87" spans="2:65" s="1" customFormat="1" ht="22.5" customHeight="1">
      <c r="B87" s="34"/>
      <c r="C87" s="182" t="s">
        <v>175</v>
      </c>
      <c r="D87" s="182" t="s">
        <v>155</v>
      </c>
      <c r="E87" s="183" t="s">
        <v>2088</v>
      </c>
      <c r="F87" s="184" t="s">
        <v>2089</v>
      </c>
      <c r="G87" s="185" t="s">
        <v>2077</v>
      </c>
      <c r="H87" s="186">
        <v>1</v>
      </c>
      <c r="I87" s="187"/>
      <c r="J87" s="188">
        <f>ROUND(I87*H87,2)</f>
        <v>0</v>
      </c>
      <c r="K87" s="184" t="s">
        <v>524</v>
      </c>
      <c r="L87" s="54"/>
      <c r="M87" s="189" t="s">
        <v>19</v>
      </c>
      <c r="N87" s="190" t="s">
        <v>42</v>
      </c>
      <c r="O87" s="35"/>
      <c r="P87" s="191">
        <f>O87*H87</f>
        <v>0</v>
      </c>
      <c r="Q87" s="191">
        <v>0</v>
      </c>
      <c r="R87" s="191">
        <f>Q87*H87</f>
        <v>0</v>
      </c>
      <c r="S87" s="191">
        <v>0</v>
      </c>
      <c r="T87" s="192">
        <f>S87*H87</f>
        <v>0</v>
      </c>
      <c r="AR87" s="17" t="s">
        <v>160</v>
      </c>
      <c r="AT87" s="17" t="s">
        <v>155</v>
      </c>
      <c r="AU87" s="17" t="s">
        <v>78</v>
      </c>
      <c r="AY87" s="17" t="s">
        <v>153</v>
      </c>
      <c r="BE87" s="193">
        <f>IF(N87="základní",J87,0)</f>
        <v>0</v>
      </c>
      <c r="BF87" s="193">
        <f>IF(N87="snížená",J87,0)</f>
        <v>0</v>
      </c>
      <c r="BG87" s="193">
        <f>IF(N87="zákl. přenesená",J87,0)</f>
        <v>0</v>
      </c>
      <c r="BH87" s="193">
        <f>IF(N87="sníž. přenesená",J87,0)</f>
        <v>0</v>
      </c>
      <c r="BI87" s="193">
        <f>IF(N87="nulová",J87,0)</f>
        <v>0</v>
      </c>
      <c r="BJ87" s="17" t="s">
        <v>78</v>
      </c>
      <c r="BK87" s="193">
        <f>ROUND(I87*H87,2)</f>
        <v>0</v>
      </c>
      <c r="BL87" s="17" t="s">
        <v>160</v>
      </c>
      <c r="BM87" s="17" t="s">
        <v>2090</v>
      </c>
    </row>
    <row r="88" spans="2:63" s="10" customFormat="1" ht="37.35" customHeight="1">
      <c r="B88" s="165"/>
      <c r="C88" s="166"/>
      <c r="D88" s="179" t="s">
        <v>70</v>
      </c>
      <c r="E88" s="253" t="s">
        <v>2091</v>
      </c>
      <c r="F88" s="253" t="s">
        <v>2092</v>
      </c>
      <c r="G88" s="166"/>
      <c r="H88" s="166"/>
      <c r="I88" s="169"/>
      <c r="J88" s="254">
        <f>BK88</f>
        <v>0</v>
      </c>
      <c r="K88" s="166"/>
      <c r="L88" s="171"/>
      <c r="M88" s="172"/>
      <c r="N88" s="173"/>
      <c r="O88" s="173"/>
      <c r="P88" s="174">
        <f>SUM(P89:P121)</f>
        <v>0</v>
      </c>
      <c r="Q88" s="173"/>
      <c r="R88" s="174">
        <f>SUM(R89:R121)</f>
        <v>0.038098789999999993</v>
      </c>
      <c r="S88" s="173"/>
      <c r="T88" s="175">
        <f>SUM(T89:T121)</f>
        <v>0.03871</v>
      </c>
      <c r="AR88" s="176" t="s">
        <v>78</v>
      </c>
      <c r="AT88" s="177" t="s">
        <v>70</v>
      </c>
      <c r="AU88" s="177" t="s">
        <v>71</v>
      </c>
      <c r="AY88" s="176" t="s">
        <v>153</v>
      </c>
      <c r="BK88" s="178">
        <f>SUM(BK89:BK121)</f>
        <v>0</v>
      </c>
    </row>
    <row r="89" spans="2:65" s="1" customFormat="1" ht="22.5" customHeight="1">
      <c r="B89" s="34"/>
      <c r="C89" s="182" t="s">
        <v>180</v>
      </c>
      <c r="D89" s="182" t="s">
        <v>155</v>
      </c>
      <c r="E89" s="183" t="s">
        <v>2093</v>
      </c>
      <c r="F89" s="184" t="s">
        <v>2094</v>
      </c>
      <c r="G89" s="185" t="s">
        <v>246</v>
      </c>
      <c r="H89" s="186">
        <v>2</v>
      </c>
      <c r="I89" s="187"/>
      <c r="J89" s="188">
        <f>ROUND(I89*H89,2)</f>
        <v>0</v>
      </c>
      <c r="K89" s="184" t="s">
        <v>159</v>
      </c>
      <c r="L89" s="54"/>
      <c r="M89" s="189" t="s">
        <v>19</v>
      </c>
      <c r="N89" s="190" t="s">
        <v>42</v>
      </c>
      <c r="O89" s="35"/>
      <c r="P89" s="191">
        <f>O89*H89</f>
        <v>0</v>
      </c>
      <c r="Q89" s="191">
        <v>0</v>
      </c>
      <c r="R89" s="191">
        <f>Q89*H89</f>
        <v>0</v>
      </c>
      <c r="S89" s="191">
        <v>0</v>
      </c>
      <c r="T89" s="192">
        <f>S89*H89</f>
        <v>0</v>
      </c>
      <c r="AR89" s="17" t="s">
        <v>471</v>
      </c>
      <c r="AT89" s="17" t="s">
        <v>155</v>
      </c>
      <c r="AU89" s="17" t="s">
        <v>78</v>
      </c>
      <c r="AY89" s="17" t="s">
        <v>153</v>
      </c>
      <c r="BE89" s="193">
        <f>IF(N89="základní",J89,0)</f>
        <v>0</v>
      </c>
      <c r="BF89" s="193">
        <f>IF(N89="snížená",J89,0)</f>
        <v>0</v>
      </c>
      <c r="BG89" s="193">
        <f>IF(N89="zákl. přenesená",J89,0)</f>
        <v>0</v>
      </c>
      <c r="BH89" s="193">
        <f>IF(N89="sníž. přenesená",J89,0)</f>
        <v>0</v>
      </c>
      <c r="BI89" s="193">
        <f>IF(N89="nulová",J89,0)</f>
        <v>0</v>
      </c>
      <c r="BJ89" s="17" t="s">
        <v>78</v>
      </c>
      <c r="BK89" s="193">
        <f>ROUND(I89*H89,2)</f>
        <v>0</v>
      </c>
      <c r="BL89" s="17" t="s">
        <v>471</v>
      </c>
      <c r="BM89" s="17" t="s">
        <v>2095</v>
      </c>
    </row>
    <row r="90" spans="2:47" s="1" customFormat="1" ht="94.5">
      <c r="B90" s="34"/>
      <c r="C90" s="56"/>
      <c r="D90" s="208" t="s">
        <v>2096</v>
      </c>
      <c r="E90" s="56"/>
      <c r="F90" s="246" t="s">
        <v>2097</v>
      </c>
      <c r="G90" s="56"/>
      <c r="H90" s="56"/>
      <c r="I90" s="152"/>
      <c r="J90" s="56"/>
      <c r="K90" s="56"/>
      <c r="L90" s="54"/>
      <c r="M90" s="71"/>
      <c r="N90" s="35"/>
      <c r="O90" s="35"/>
      <c r="P90" s="35"/>
      <c r="Q90" s="35"/>
      <c r="R90" s="35"/>
      <c r="S90" s="35"/>
      <c r="T90" s="72"/>
      <c r="AT90" s="17" t="s">
        <v>2096</v>
      </c>
      <c r="AU90" s="17" t="s">
        <v>78</v>
      </c>
    </row>
    <row r="91" spans="2:65" s="1" customFormat="1" ht="22.5" customHeight="1">
      <c r="B91" s="34"/>
      <c r="C91" s="182" t="s">
        <v>183</v>
      </c>
      <c r="D91" s="182" t="s">
        <v>155</v>
      </c>
      <c r="E91" s="183" t="s">
        <v>2098</v>
      </c>
      <c r="F91" s="184" t="s">
        <v>2099</v>
      </c>
      <c r="G91" s="185" t="s">
        <v>2100</v>
      </c>
      <c r="H91" s="186">
        <v>1</v>
      </c>
      <c r="I91" s="187"/>
      <c r="J91" s="188">
        <f aca="true" t="shared" si="0" ref="J91:J98">ROUND(I91*H91,2)</f>
        <v>0</v>
      </c>
      <c r="K91" s="184" t="s">
        <v>159</v>
      </c>
      <c r="L91" s="54"/>
      <c r="M91" s="189" t="s">
        <v>19</v>
      </c>
      <c r="N91" s="190" t="s">
        <v>42</v>
      </c>
      <c r="O91" s="35"/>
      <c r="P91" s="191">
        <f aca="true" t="shared" si="1" ref="P91:P98">O91*H91</f>
        <v>0</v>
      </c>
      <c r="Q91" s="191">
        <v>0</v>
      </c>
      <c r="R91" s="191">
        <f aca="true" t="shared" si="2" ref="R91:R98">Q91*H91</f>
        <v>0</v>
      </c>
      <c r="S91" s="191">
        <v>0</v>
      </c>
      <c r="T91" s="192">
        <f aca="true" t="shared" si="3" ref="T91:T98">S91*H91</f>
        <v>0</v>
      </c>
      <c r="AR91" s="17" t="s">
        <v>471</v>
      </c>
      <c r="AT91" s="17" t="s">
        <v>155</v>
      </c>
      <c r="AU91" s="17" t="s">
        <v>78</v>
      </c>
      <c r="AY91" s="17" t="s">
        <v>153</v>
      </c>
      <c r="BE91" s="193">
        <f aca="true" t="shared" si="4" ref="BE91:BE98">IF(N91="základní",J91,0)</f>
        <v>0</v>
      </c>
      <c r="BF91" s="193">
        <f aca="true" t="shared" si="5" ref="BF91:BF98">IF(N91="snížená",J91,0)</f>
        <v>0</v>
      </c>
      <c r="BG91" s="193">
        <f aca="true" t="shared" si="6" ref="BG91:BG98">IF(N91="zákl. přenesená",J91,0)</f>
        <v>0</v>
      </c>
      <c r="BH91" s="193">
        <f aca="true" t="shared" si="7" ref="BH91:BH98">IF(N91="sníž. přenesená",J91,0)</f>
        <v>0</v>
      </c>
      <c r="BI91" s="193">
        <f aca="true" t="shared" si="8" ref="BI91:BI98">IF(N91="nulová",J91,0)</f>
        <v>0</v>
      </c>
      <c r="BJ91" s="17" t="s">
        <v>78</v>
      </c>
      <c r="BK91" s="193">
        <f aca="true" t="shared" si="9" ref="BK91:BK98">ROUND(I91*H91,2)</f>
        <v>0</v>
      </c>
      <c r="BL91" s="17" t="s">
        <v>471</v>
      </c>
      <c r="BM91" s="17" t="s">
        <v>183</v>
      </c>
    </row>
    <row r="92" spans="2:65" s="1" customFormat="1" ht="22.5" customHeight="1">
      <c r="B92" s="34"/>
      <c r="C92" s="182" t="s">
        <v>188</v>
      </c>
      <c r="D92" s="182" t="s">
        <v>155</v>
      </c>
      <c r="E92" s="183" t="s">
        <v>2101</v>
      </c>
      <c r="F92" s="184" t="s">
        <v>2102</v>
      </c>
      <c r="G92" s="185" t="s">
        <v>246</v>
      </c>
      <c r="H92" s="186">
        <v>2</v>
      </c>
      <c r="I92" s="187"/>
      <c r="J92" s="188">
        <f t="shared" si="0"/>
        <v>0</v>
      </c>
      <c r="K92" s="184" t="s">
        <v>159</v>
      </c>
      <c r="L92" s="54"/>
      <c r="M92" s="189" t="s">
        <v>19</v>
      </c>
      <c r="N92" s="190" t="s">
        <v>42</v>
      </c>
      <c r="O92" s="35"/>
      <c r="P92" s="191">
        <f t="shared" si="1"/>
        <v>0</v>
      </c>
      <c r="Q92" s="191">
        <v>0</v>
      </c>
      <c r="R92" s="191">
        <f t="shared" si="2"/>
        <v>0</v>
      </c>
      <c r="S92" s="191">
        <v>0</v>
      </c>
      <c r="T92" s="192">
        <f t="shared" si="3"/>
        <v>0</v>
      </c>
      <c r="AR92" s="17" t="s">
        <v>471</v>
      </c>
      <c r="AT92" s="17" t="s">
        <v>155</v>
      </c>
      <c r="AU92" s="17" t="s">
        <v>78</v>
      </c>
      <c r="AY92" s="17" t="s">
        <v>153</v>
      </c>
      <c r="BE92" s="193">
        <f t="shared" si="4"/>
        <v>0</v>
      </c>
      <c r="BF92" s="193">
        <f t="shared" si="5"/>
        <v>0</v>
      </c>
      <c r="BG92" s="193">
        <f t="shared" si="6"/>
        <v>0</v>
      </c>
      <c r="BH92" s="193">
        <f t="shared" si="7"/>
        <v>0</v>
      </c>
      <c r="BI92" s="193">
        <f t="shared" si="8"/>
        <v>0</v>
      </c>
      <c r="BJ92" s="17" t="s">
        <v>78</v>
      </c>
      <c r="BK92" s="193">
        <f t="shared" si="9"/>
        <v>0</v>
      </c>
      <c r="BL92" s="17" t="s">
        <v>471</v>
      </c>
      <c r="BM92" s="17" t="s">
        <v>188</v>
      </c>
    </row>
    <row r="93" spans="2:65" s="1" customFormat="1" ht="22.5" customHeight="1">
      <c r="B93" s="34"/>
      <c r="C93" s="229" t="s">
        <v>196</v>
      </c>
      <c r="D93" s="229" t="s">
        <v>184</v>
      </c>
      <c r="E93" s="230" t="s">
        <v>725</v>
      </c>
      <c r="F93" s="231" t="s">
        <v>2103</v>
      </c>
      <c r="G93" s="232" t="s">
        <v>2077</v>
      </c>
      <c r="H93" s="233">
        <v>4</v>
      </c>
      <c r="I93" s="234"/>
      <c r="J93" s="235">
        <f t="shared" si="0"/>
        <v>0</v>
      </c>
      <c r="K93" s="231" t="s">
        <v>524</v>
      </c>
      <c r="L93" s="236"/>
      <c r="M93" s="237" t="s">
        <v>19</v>
      </c>
      <c r="N93" s="238" t="s">
        <v>42</v>
      </c>
      <c r="O93" s="35"/>
      <c r="P93" s="191">
        <f t="shared" si="1"/>
        <v>0</v>
      </c>
      <c r="Q93" s="191">
        <v>0</v>
      </c>
      <c r="R93" s="191">
        <f t="shared" si="2"/>
        <v>0</v>
      </c>
      <c r="S93" s="191">
        <v>0</v>
      </c>
      <c r="T93" s="192">
        <f t="shared" si="3"/>
        <v>0</v>
      </c>
      <c r="AR93" s="17" t="s">
        <v>188</v>
      </c>
      <c r="AT93" s="17" t="s">
        <v>184</v>
      </c>
      <c r="AU93" s="17" t="s">
        <v>78</v>
      </c>
      <c r="AY93" s="17" t="s">
        <v>153</v>
      </c>
      <c r="BE93" s="193">
        <f t="shared" si="4"/>
        <v>0</v>
      </c>
      <c r="BF93" s="193">
        <f t="shared" si="5"/>
        <v>0</v>
      </c>
      <c r="BG93" s="193">
        <f t="shared" si="6"/>
        <v>0</v>
      </c>
      <c r="BH93" s="193">
        <f t="shared" si="7"/>
        <v>0</v>
      </c>
      <c r="BI93" s="193">
        <f t="shared" si="8"/>
        <v>0</v>
      </c>
      <c r="BJ93" s="17" t="s">
        <v>78</v>
      </c>
      <c r="BK93" s="193">
        <f t="shared" si="9"/>
        <v>0</v>
      </c>
      <c r="BL93" s="17" t="s">
        <v>160</v>
      </c>
      <c r="BM93" s="17" t="s">
        <v>196</v>
      </c>
    </row>
    <row r="94" spans="2:65" s="1" customFormat="1" ht="22.5" customHeight="1">
      <c r="B94" s="34"/>
      <c r="C94" s="229" t="s">
        <v>200</v>
      </c>
      <c r="D94" s="229" t="s">
        <v>184</v>
      </c>
      <c r="E94" s="230" t="s">
        <v>731</v>
      </c>
      <c r="F94" s="231" t="s">
        <v>2104</v>
      </c>
      <c r="G94" s="232" t="s">
        <v>1336</v>
      </c>
      <c r="H94" s="233">
        <v>3</v>
      </c>
      <c r="I94" s="234"/>
      <c r="J94" s="235">
        <f t="shared" si="0"/>
        <v>0</v>
      </c>
      <c r="K94" s="231" t="s">
        <v>524</v>
      </c>
      <c r="L94" s="236"/>
      <c r="M94" s="237" t="s">
        <v>19</v>
      </c>
      <c r="N94" s="238" t="s">
        <v>42</v>
      </c>
      <c r="O94" s="35"/>
      <c r="P94" s="191">
        <f t="shared" si="1"/>
        <v>0</v>
      </c>
      <c r="Q94" s="191">
        <v>0</v>
      </c>
      <c r="R94" s="191">
        <f t="shared" si="2"/>
        <v>0</v>
      </c>
      <c r="S94" s="191">
        <v>0</v>
      </c>
      <c r="T94" s="192">
        <f t="shared" si="3"/>
        <v>0</v>
      </c>
      <c r="AR94" s="17" t="s">
        <v>188</v>
      </c>
      <c r="AT94" s="17" t="s">
        <v>184</v>
      </c>
      <c r="AU94" s="17" t="s">
        <v>78</v>
      </c>
      <c r="AY94" s="17" t="s">
        <v>153</v>
      </c>
      <c r="BE94" s="193">
        <f t="shared" si="4"/>
        <v>0</v>
      </c>
      <c r="BF94" s="193">
        <f t="shared" si="5"/>
        <v>0</v>
      </c>
      <c r="BG94" s="193">
        <f t="shared" si="6"/>
        <v>0</v>
      </c>
      <c r="BH94" s="193">
        <f t="shared" si="7"/>
        <v>0</v>
      </c>
      <c r="BI94" s="193">
        <f t="shared" si="8"/>
        <v>0</v>
      </c>
      <c r="BJ94" s="17" t="s">
        <v>78</v>
      </c>
      <c r="BK94" s="193">
        <f t="shared" si="9"/>
        <v>0</v>
      </c>
      <c r="BL94" s="17" t="s">
        <v>160</v>
      </c>
      <c r="BM94" s="17" t="s">
        <v>200</v>
      </c>
    </row>
    <row r="95" spans="2:65" s="1" customFormat="1" ht="22.5" customHeight="1">
      <c r="B95" s="34"/>
      <c r="C95" s="182" t="s">
        <v>204</v>
      </c>
      <c r="D95" s="182" t="s">
        <v>155</v>
      </c>
      <c r="E95" s="183" t="s">
        <v>2105</v>
      </c>
      <c r="F95" s="184" t="s">
        <v>2106</v>
      </c>
      <c r="G95" s="185" t="s">
        <v>246</v>
      </c>
      <c r="H95" s="186">
        <v>0.5</v>
      </c>
      <c r="I95" s="187"/>
      <c r="J95" s="188">
        <f t="shared" si="0"/>
        <v>0</v>
      </c>
      <c r="K95" s="184" t="s">
        <v>159</v>
      </c>
      <c r="L95" s="54"/>
      <c r="M95" s="189" t="s">
        <v>19</v>
      </c>
      <c r="N95" s="190" t="s">
        <v>42</v>
      </c>
      <c r="O95" s="35"/>
      <c r="P95" s="191">
        <f t="shared" si="1"/>
        <v>0</v>
      </c>
      <c r="Q95" s="191">
        <v>0.00256348</v>
      </c>
      <c r="R95" s="191">
        <f t="shared" si="2"/>
        <v>0.00128174</v>
      </c>
      <c r="S95" s="191">
        <v>0</v>
      </c>
      <c r="T95" s="192">
        <f t="shared" si="3"/>
        <v>0</v>
      </c>
      <c r="AR95" s="17" t="s">
        <v>230</v>
      </c>
      <c r="AT95" s="17" t="s">
        <v>155</v>
      </c>
      <c r="AU95" s="17" t="s">
        <v>78</v>
      </c>
      <c r="AY95" s="17" t="s">
        <v>153</v>
      </c>
      <c r="BE95" s="193">
        <f t="shared" si="4"/>
        <v>0</v>
      </c>
      <c r="BF95" s="193">
        <f t="shared" si="5"/>
        <v>0</v>
      </c>
      <c r="BG95" s="193">
        <f t="shared" si="6"/>
        <v>0</v>
      </c>
      <c r="BH95" s="193">
        <f t="shared" si="7"/>
        <v>0</v>
      </c>
      <c r="BI95" s="193">
        <f t="shared" si="8"/>
        <v>0</v>
      </c>
      <c r="BJ95" s="17" t="s">
        <v>78</v>
      </c>
      <c r="BK95" s="193">
        <f t="shared" si="9"/>
        <v>0</v>
      </c>
      <c r="BL95" s="17" t="s">
        <v>230</v>
      </c>
      <c r="BM95" s="17" t="s">
        <v>204</v>
      </c>
    </row>
    <row r="96" spans="2:65" s="1" customFormat="1" ht="22.5" customHeight="1">
      <c r="B96" s="34"/>
      <c r="C96" s="182" t="s">
        <v>209</v>
      </c>
      <c r="D96" s="182" t="s">
        <v>155</v>
      </c>
      <c r="E96" s="183" t="s">
        <v>2107</v>
      </c>
      <c r="F96" s="184" t="s">
        <v>2108</v>
      </c>
      <c r="G96" s="185" t="s">
        <v>246</v>
      </c>
      <c r="H96" s="186">
        <v>0.5</v>
      </c>
      <c r="I96" s="187"/>
      <c r="J96" s="188">
        <f t="shared" si="0"/>
        <v>0</v>
      </c>
      <c r="K96" s="184" t="s">
        <v>159</v>
      </c>
      <c r="L96" s="54"/>
      <c r="M96" s="189" t="s">
        <v>19</v>
      </c>
      <c r="N96" s="190" t="s">
        <v>42</v>
      </c>
      <c r="O96" s="35"/>
      <c r="P96" s="191">
        <f t="shared" si="1"/>
        <v>0</v>
      </c>
      <c r="Q96" s="191">
        <v>0.05083938</v>
      </c>
      <c r="R96" s="191">
        <f t="shared" si="2"/>
        <v>0.02541969</v>
      </c>
      <c r="S96" s="191">
        <v>0</v>
      </c>
      <c r="T96" s="192">
        <f t="shared" si="3"/>
        <v>0</v>
      </c>
      <c r="AR96" s="17" t="s">
        <v>230</v>
      </c>
      <c r="AT96" s="17" t="s">
        <v>155</v>
      </c>
      <c r="AU96" s="17" t="s">
        <v>78</v>
      </c>
      <c r="AY96" s="17" t="s">
        <v>153</v>
      </c>
      <c r="BE96" s="193">
        <f t="shared" si="4"/>
        <v>0</v>
      </c>
      <c r="BF96" s="193">
        <f t="shared" si="5"/>
        <v>0</v>
      </c>
      <c r="BG96" s="193">
        <f t="shared" si="6"/>
        <v>0</v>
      </c>
      <c r="BH96" s="193">
        <f t="shared" si="7"/>
        <v>0</v>
      </c>
      <c r="BI96" s="193">
        <f t="shared" si="8"/>
        <v>0</v>
      </c>
      <c r="BJ96" s="17" t="s">
        <v>78</v>
      </c>
      <c r="BK96" s="193">
        <f t="shared" si="9"/>
        <v>0</v>
      </c>
      <c r="BL96" s="17" t="s">
        <v>230</v>
      </c>
      <c r="BM96" s="17" t="s">
        <v>209</v>
      </c>
    </row>
    <row r="97" spans="2:65" s="1" customFormat="1" ht="22.5" customHeight="1">
      <c r="B97" s="34"/>
      <c r="C97" s="182" t="s">
        <v>212</v>
      </c>
      <c r="D97" s="182" t="s">
        <v>155</v>
      </c>
      <c r="E97" s="183" t="s">
        <v>2109</v>
      </c>
      <c r="F97" s="184" t="s">
        <v>2110</v>
      </c>
      <c r="G97" s="185" t="s">
        <v>246</v>
      </c>
      <c r="H97" s="186">
        <v>7</v>
      </c>
      <c r="I97" s="187"/>
      <c r="J97" s="188">
        <f t="shared" si="0"/>
        <v>0</v>
      </c>
      <c r="K97" s="184" t="s">
        <v>159</v>
      </c>
      <c r="L97" s="54"/>
      <c r="M97" s="189" t="s">
        <v>19</v>
      </c>
      <c r="N97" s="190" t="s">
        <v>42</v>
      </c>
      <c r="O97" s="35"/>
      <c r="P97" s="191">
        <f t="shared" si="1"/>
        <v>0</v>
      </c>
      <c r="Q97" s="191">
        <v>0.0002442</v>
      </c>
      <c r="R97" s="191">
        <f t="shared" si="2"/>
        <v>0.0017094000000000002</v>
      </c>
      <c r="S97" s="191">
        <v>0.00553</v>
      </c>
      <c r="T97" s="192">
        <f t="shared" si="3"/>
        <v>0.03871</v>
      </c>
      <c r="AR97" s="17" t="s">
        <v>230</v>
      </c>
      <c r="AT97" s="17" t="s">
        <v>155</v>
      </c>
      <c r="AU97" s="17" t="s">
        <v>78</v>
      </c>
      <c r="AY97" s="17" t="s">
        <v>153</v>
      </c>
      <c r="BE97" s="193">
        <f t="shared" si="4"/>
        <v>0</v>
      </c>
      <c r="BF97" s="193">
        <f t="shared" si="5"/>
        <v>0</v>
      </c>
      <c r="BG97" s="193">
        <f t="shared" si="6"/>
        <v>0</v>
      </c>
      <c r="BH97" s="193">
        <f t="shared" si="7"/>
        <v>0</v>
      </c>
      <c r="BI97" s="193">
        <f t="shared" si="8"/>
        <v>0</v>
      </c>
      <c r="BJ97" s="17" t="s">
        <v>78</v>
      </c>
      <c r="BK97" s="193">
        <f t="shared" si="9"/>
        <v>0</v>
      </c>
      <c r="BL97" s="17" t="s">
        <v>230</v>
      </c>
      <c r="BM97" s="17" t="s">
        <v>212</v>
      </c>
    </row>
    <row r="98" spans="2:65" s="1" customFormat="1" ht="22.5" customHeight="1">
      <c r="B98" s="34"/>
      <c r="C98" s="182" t="s">
        <v>216</v>
      </c>
      <c r="D98" s="182" t="s">
        <v>155</v>
      </c>
      <c r="E98" s="183" t="s">
        <v>2111</v>
      </c>
      <c r="F98" s="184" t="s">
        <v>2112</v>
      </c>
      <c r="G98" s="185" t="s">
        <v>2113</v>
      </c>
      <c r="H98" s="186">
        <v>1</v>
      </c>
      <c r="I98" s="187"/>
      <c r="J98" s="188">
        <f t="shared" si="0"/>
        <v>0</v>
      </c>
      <c r="K98" s="184" t="s">
        <v>159</v>
      </c>
      <c r="L98" s="54"/>
      <c r="M98" s="189" t="s">
        <v>19</v>
      </c>
      <c r="N98" s="190" t="s">
        <v>42</v>
      </c>
      <c r="O98" s="35"/>
      <c r="P98" s="191">
        <f t="shared" si="1"/>
        <v>0</v>
      </c>
      <c r="Q98" s="191">
        <v>0.0045553</v>
      </c>
      <c r="R98" s="191">
        <f t="shared" si="2"/>
        <v>0.0045553</v>
      </c>
      <c r="S98" s="191">
        <v>0</v>
      </c>
      <c r="T98" s="192">
        <f t="shared" si="3"/>
        <v>0</v>
      </c>
      <c r="AR98" s="17" t="s">
        <v>230</v>
      </c>
      <c r="AT98" s="17" t="s">
        <v>155</v>
      </c>
      <c r="AU98" s="17" t="s">
        <v>78</v>
      </c>
      <c r="AY98" s="17" t="s">
        <v>153</v>
      </c>
      <c r="BE98" s="193">
        <f t="shared" si="4"/>
        <v>0</v>
      </c>
      <c r="BF98" s="193">
        <f t="shared" si="5"/>
        <v>0</v>
      </c>
      <c r="BG98" s="193">
        <f t="shared" si="6"/>
        <v>0</v>
      </c>
      <c r="BH98" s="193">
        <f t="shared" si="7"/>
        <v>0</v>
      </c>
      <c r="BI98" s="193">
        <f t="shared" si="8"/>
        <v>0</v>
      </c>
      <c r="BJ98" s="17" t="s">
        <v>78</v>
      </c>
      <c r="BK98" s="193">
        <f t="shared" si="9"/>
        <v>0</v>
      </c>
      <c r="BL98" s="17" t="s">
        <v>230</v>
      </c>
      <c r="BM98" s="17" t="s">
        <v>216</v>
      </c>
    </row>
    <row r="99" spans="2:47" s="1" customFormat="1" ht="40.5">
      <c r="B99" s="34"/>
      <c r="C99" s="56"/>
      <c r="D99" s="208" t="s">
        <v>2096</v>
      </c>
      <c r="E99" s="56"/>
      <c r="F99" s="246" t="s">
        <v>2114</v>
      </c>
      <c r="G99" s="56"/>
      <c r="H99" s="56"/>
      <c r="I99" s="152"/>
      <c r="J99" s="56"/>
      <c r="K99" s="56"/>
      <c r="L99" s="54"/>
      <c r="M99" s="71"/>
      <c r="N99" s="35"/>
      <c r="O99" s="35"/>
      <c r="P99" s="35"/>
      <c r="Q99" s="35"/>
      <c r="R99" s="35"/>
      <c r="S99" s="35"/>
      <c r="T99" s="72"/>
      <c r="AT99" s="17" t="s">
        <v>2096</v>
      </c>
      <c r="AU99" s="17" t="s">
        <v>78</v>
      </c>
    </row>
    <row r="100" spans="2:65" s="1" customFormat="1" ht="22.5" customHeight="1">
      <c r="B100" s="34"/>
      <c r="C100" s="182" t="s">
        <v>8</v>
      </c>
      <c r="D100" s="182" t="s">
        <v>155</v>
      </c>
      <c r="E100" s="183" t="s">
        <v>2115</v>
      </c>
      <c r="F100" s="184" t="s">
        <v>2116</v>
      </c>
      <c r="G100" s="185" t="s">
        <v>2113</v>
      </c>
      <c r="H100" s="186">
        <v>1</v>
      </c>
      <c r="I100" s="187"/>
      <c r="J100" s="188">
        <f>ROUND(I100*H100,2)</f>
        <v>0</v>
      </c>
      <c r="K100" s="184" t="s">
        <v>159</v>
      </c>
      <c r="L100" s="54"/>
      <c r="M100" s="189" t="s">
        <v>19</v>
      </c>
      <c r="N100" s="190" t="s">
        <v>42</v>
      </c>
      <c r="O100" s="35"/>
      <c r="P100" s="191">
        <f>O100*H100</f>
        <v>0</v>
      </c>
      <c r="Q100" s="191">
        <v>0.00139896</v>
      </c>
      <c r="R100" s="191">
        <f>Q100*H100</f>
        <v>0.00139896</v>
      </c>
      <c r="S100" s="191">
        <v>0</v>
      </c>
      <c r="T100" s="192">
        <f>S100*H100</f>
        <v>0</v>
      </c>
      <c r="AR100" s="17" t="s">
        <v>230</v>
      </c>
      <c r="AT100" s="17" t="s">
        <v>155</v>
      </c>
      <c r="AU100" s="17" t="s">
        <v>78</v>
      </c>
      <c r="AY100" s="17" t="s">
        <v>153</v>
      </c>
      <c r="BE100" s="193">
        <f>IF(N100="základní",J100,0)</f>
        <v>0</v>
      </c>
      <c r="BF100" s="193">
        <f>IF(N100="snížená",J100,0)</f>
        <v>0</v>
      </c>
      <c r="BG100" s="193">
        <f>IF(N100="zákl. přenesená",J100,0)</f>
        <v>0</v>
      </c>
      <c r="BH100" s="193">
        <f>IF(N100="sníž. přenesená",J100,0)</f>
        <v>0</v>
      </c>
      <c r="BI100" s="193">
        <f>IF(N100="nulová",J100,0)</f>
        <v>0</v>
      </c>
      <c r="BJ100" s="17" t="s">
        <v>78</v>
      </c>
      <c r="BK100" s="193">
        <f>ROUND(I100*H100,2)</f>
        <v>0</v>
      </c>
      <c r="BL100" s="17" t="s">
        <v>230</v>
      </c>
      <c r="BM100" s="17" t="s">
        <v>8</v>
      </c>
    </row>
    <row r="101" spans="2:47" s="1" customFormat="1" ht="40.5">
      <c r="B101" s="34"/>
      <c r="C101" s="56"/>
      <c r="D101" s="208" t="s">
        <v>2096</v>
      </c>
      <c r="E101" s="56"/>
      <c r="F101" s="246" t="s">
        <v>2114</v>
      </c>
      <c r="G101" s="56"/>
      <c r="H101" s="56"/>
      <c r="I101" s="152"/>
      <c r="J101" s="56"/>
      <c r="K101" s="56"/>
      <c r="L101" s="54"/>
      <c r="M101" s="71"/>
      <c r="N101" s="35"/>
      <c r="O101" s="35"/>
      <c r="P101" s="35"/>
      <c r="Q101" s="35"/>
      <c r="R101" s="35"/>
      <c r="S101" s="35"/>
      <c r="T101" s="72"/>
      <c r="AT101" s="17" t="s">
        <v>2096</v>
      </c>
      <c r="AU101" s="17" t="s">
        <v>78</v>
      </c>
    </row>
    <row r="102" spans="2:65" s="1" customFormat="1" ht="22.5" customHeight="1">
      <c r="B102" s="34"/>
      <c r="C102" s="182" t="s">
        <v>230</v>
      </c>
      <c r="D102" s="182" t="s">
        <v>155</v>
      </c>
      <c r="E102" s="183" t="s">
        <v>2117</v>
      </c>
      <c r="F102" s="184" t="s">
        <v>2118</v>
      </c>
      <c r="G102" s="185" t="s">
        <v>246</v>
      </c>
      <c r="H102" s="186">
        <v>2</v>
      </c>
      <c r="I102" s="187"/>
      <c r="J102" s="188">
        <f>ROUND(I102*H102,2)</f>
        <v>0</v>
      </c>
      <c r="K102" s="184" t="s">
        <v>159</v>
      </c>
      <c r="L102" s="54"/>
      <c r="M102" s="189" t="s">
        <v>19</v>
      </c>
      <c r="N102" s="190" t="s">
        <v>42</v>
      </c>
      <c r="O102" s="35"/>
      <c r="P102" s="191">
        <f>O102*H102</f>
        <v>0</v>
      </c>
      <c r="Q102" s="191">
        <v>0.001241935</v>
      </c>
      <c r="R102" s="191">
        <f>Q102*H102</f>
        <v>0.00248387</v>
      </c>
      <c r="S102" s="191">
        <v>0</v>
      </c>
      <c r="T102" s="192">
        <f>S102*H102</f>
        <v>0</v>
      </c>
      <c r="AR102" s="17" t="s">
        <v>230</v>
      </c>
      <c r="AT102" s="17" t="s">
        <v>155</v>
      </c>
      <c r="AU102" s="17" t="s">
        <v>78</v>
      </c>
      <c r="AY102" s="17" t="s">
        <v>153</v>
      </c>
      <c r="BE102" s="193">
        <f>IF(N102="základní",J102,0)</f>
        <v>0</v>
      </c>
      <c r="BF102" s="193">
        <f>IF(N102="snížená",J102,0)</f>
        <v>0</v>
      </c>
      <c r="BG102" s="193">
        <f>IF(N102="zákl. přenesená",J102,0)</f>
        <v>0</v>
      </c>
      <c r="BH102" s="193">
        <f>IF(N102="sníž. přenesená",J102,0)</f>
        <v>0</v>
      </c>
      <c r="BI102" s="193">
        <f>IF(N102="nulová",J102,0)</f>
        <v>0</v>
      </c>
      <c r="BJ102" s="17" t="s">
        <v>78</v>
      </c>
      <c r="BK102" s="193">
        <f>ROUND(I102*H102,2)</f>
        <v>0</v>
      </c>
      <c r="BL102" s="17" t="s">
        <v>230</v>
      </c>
      <c r="BM102" s="17" t="s">
        <v>230</v>
      </c>
    </row>
    <row r="103" spans="2:65" s="1" customFormat="1" ht="22.5" customHeight="1">
      <c r="B103" s="34"/>
      <c r="C103" s="182" t="s">
        <v>243</v>
      </c>
      <c r="D103" s="182" t="s">
        <v>155</v>
      </c>
      <c r="E103" s="183" t="s">
        <v>2119</v>
      </c>
      <c r="F103" s="184" t="s">
        <v>2120</v>
      </c>
      <c r="G103" s="185" t="s">
        <v>207</v>
      </c>
      <c r="H103" s="186">
        <v>1</v>
      </c>
      <c r="I103" s="187"/>
      <c r="J103" s="188">
        <f>ROUND(I103*H103,2)</f>
        <v>0</v>
      </c>
      <c r="K103" s="184" t="s">
        <v>159</v>
      </c>
      <c r="L103" s="54"/>
      <c r="M103" s="189" t="s">
        <v>19</v>
      </c>
      <c r="N103" s="190" t="s">
        <v>42</v>
      </c>
      <c r="O103" s="35"/>
      <c r="P103" s="191">
        <f>O103*H103</f>
        <v>0</v>
      </c>
      <c r="Q103" s="191">
        <v>0.00021983</v>
      </c>
      <c r="R103" s="191">
        <f>Q103*H103</f>
        <v>0.00021983</v>
      </c>
      <c r="S103" s="191">
        <v>0</v>
      </c>
      <c r="T103" s="192">
        <f>S103*H103</f>
        <v>0</v>
      </c>
      <c r="AR103" s="17" t="s">
        <v>230</v>
      </c>
      <c r="AT103" s="17" t="s">
        <v>155</v>
      </c>
      <c r="AU103" s="17" t="s">
        <v>78</v>
      </c>
      <c r="AY103" s="17" t="s">
        <v>153</v>
      </c>
      <c r="BE103" s="193">
        <f>IF(N103="základní",J103,0)</f>
        <v>0</v>
      </c>
      <c r="BF103" s="193">
        <f>IF(N103="snížená",J103,0)</f>
        <v>0</v>
      </c>
      <c r="BG103" s="193">
        <f>IF(N103="zákl. přenesená",J103,0)</f>
        <v>0</v>
      </c>
      <c r="BH103" s="193">
        <f>IF(N103="sníž. přenesená",J103,0)</f>
        <v>0</v>
      </c>
      <c r="BI103" s="193">
        <f>IF(N103="nulová",J103,0)</f>
        <v>0</v>
      </c>
      <c r="BJ103" s="17" t="s">
        <v>78</v>
      </c>
      <c r="BK103" s="193">
        <f>ROUND(I103*H103,2)</f>
        <v>0</v>
      </c>
      <c r="BL103" s="17" t="s">
        <v>230</v>
      </c>
      <c r="BM103" s="17" t="s">
        <v>243</v>
      </c>
    </row>
    <row r="104" spans="2:47" s="1" customFormat="1" ht="94.5">
      <c r="B104" s="34"/>
      <c r="C104" s="56"/>
      <c r="D104" s="208" t="s">
        <v>2096</v>
      </c>
      <c r="E104" s="56"/>
      <c r="F104" s="246" t="s">
        <v>2121</v>
      </c>
      <c r="G104" s="56"/>
      <c r="H104" s="56"/>
      <c r="I104" s="152"/>
      <c r="J104" s="56"/>
      <c r="K104" s="56"/>
      <c r="L104" s="54"/>
      <c r="M104" s="71"/>
      <c r="N104" s="35"/>
      <c r="O104" s="35"/>
      <c r="P104" s="35"/>
      <c r="Q104" s="35"/>
      <c r="R104" s="35"/>
      <c r="S104" s="35"/>
      <c r="T104" s="72"/>
      <c r="AT104" s="17" t="s">
        <v>2096</v>
      </c>
      <c r="AU104" s="17" t="s">
        <v>78</v>
      </c>
    </row>
    <row r="105" spans="2:65" s="1" customFormat="1" ht="22.5" customHeight="1">
      <c r="B105" s="34"/>
      <c r="C105" s="182" t="s">
        <v>248</v>
      </c>
      <c r="D105" s="182" t="s">
        <v>155</v>
      </c>
      <c r="E105" s="183" t="s">
        <v>2122</v>
      </c>
      <c r="F105" s="184" t="s">
        <v>2123</v>
      </c>
      <c r="G105" s="185" t="s">
        <v>207</v>
      </c>
      <c r="H105" s="186">
        <v>1</v>
      </c>
      <c r="I105" s="187"/>
      <c r="J105" s="188">
        <f>ROUND(I105*H105,2)</f>
        <v>0</v>
      </c>
      <c r="K105" s="184" t="s">
        <v>159</v>
      </c>
      <c r="L105" s="54"/>
      <c r="M105" s="189" t="s">
        <v>19</v>
      </c>
      <c r="N105" s="190" t="s">
        <v>42</v>
      </c>
      <c r="O105" s="35"/>
      <c r="P105" s="191">
        <f>O105*H105</f>
        <v>0</v>
      </c>
      <c r="Q105" s="191">
        <v>0</v>
      </c>
      <c r="R105" s="191">
        <f>Q105*H105</f>
        <v>0</v>
      </c>
      <c r="S105" s="191">
        <v>0</v>
      </c>
      <c r="T105" s="192">
        <f>S105*H105</f>
        <v>0</v>
      </c>
      <c r="AR105" s="17" t="s">
        <v>230</v>
      </c>
      <c r="AT105" s="17" t="s">
        <v>155</v>
      </c>
      <c r="AU105" s="17" t="s">
        <v>78</v>
      </c>
      <c r="AY105" s="17" t="s">
        <v>153</v>
      </c>
      <c r="BE105" s="193">
        <f>IF(N105="základní",J105,0)</f>
        <v>0</v>
      </c>
      <c r="BF105" s="193">
        <f>IF(N105="snížená",J105,0)</f>
        <v>0</v>
      </c>
      <c r="BG105" s="193">
        <f>IF(N105="zákl. přenesená",J105,0)</f>
        <v>0</v>
      </c>
      <c r="BH105" s="193">
        <f>IF(N105="sníž. přenesená",J105,0)</f>
        <v>0</v>
      </c>
      <c r="BI105" s="193">
        <f>IF(N105="nulová",J105,0)</f>
        <v>0</v>
      </c>
      <c r="BJ105" s="17" t="s">
        <v>78</v>
      </c>
      <c r="BK105" s="193">
        <f>ROUND(I105*H105,2)</f>
        <v>0</v>
      </c>
      <c r="BL105" s="17" t="s">
        <v>230</v>
      </c>
      <c r="BM105" s="17" t="s">
        <v>248</v>
      </c>
    </row>
    <row r="106" spans="2:47" s="1" customFormat="1" ht="81">
      <c r="B106" s="34"/>
      <c r="C106" s="56"/>
      <c r="D106" s="208" t="s">
        <v>2096</v>
      </c>
      <c r="E106" s="56"/>
      <c r="F106" s="246" t="s">
        <v>2124</v>
      </c>
      <c r="G106" s="56"/>
      <c r="H106" s="56"/>
      <c r="I106" s="152"/>
      <c r="J106" s="56"/>
      <c r="K106" s="56"/>
      <c r="L106" s="54"/>
      <c r="M106" s="71"/>
      <c r="N106" s="35"/>
      <c r="O106" s="35"/>
      <c r="P106" s="35"/>
      <c r="Q106" s="35"/>
      <c r="R106" s="35"/>
      <c r="S106" s="35"/>
      <c r="T106" s="72"/>
      <c r="AT106" s="17" t="s">
        <v>2096</v>
      </c>
      <c r="AU106" s="17" t="s">
        <v>78</v>
      </c>
    </row>
    <row r="107" spans="2:65" s="1" customFormat="1" ht="22.5" customHeight="1">
      <c r="B107" s="34"/>
      <c r="C107" s="182" t="s">
        <v>251</v>
      </c>
      <c r="D107" s="182" t="s">
        <v>155</v>
      </c>
      <c r="E107" s="183" t="s">
        <v>2125</v>
      </c>
      <c r="F107" s="184" t="s">
        <v>2126</v>
      </c>
      <c r="G107" s="185" t="s">
        <v>246</v>
      </c>
      <c r="H107" s="186">
        <v>2</v>
      </c>
      <c r="I107" s="187"/>
      <c r="J107" s="188">
        <f>ROUND(I107*H107,2)</f>
        <v>0</v>
      </c>
      <c r="K107" s="184" t="s">
        <v>159</v>
      </c>
      <c r="L107" s="54"/>
      <c r="M107" s="189" t="s">
        <v>19</v>
      </c>
      <c r="N107" s="190" t="s">
        <v>42</v>
      </c>
      <c r="O107" s="35"/>
      <c r="P107" s="191">
        <f>O107*H107</f>
        <v>0</v>
      </c>
      <c r="Q107" s="191">
        <v>0</v>
      </c>
      <c r="R107" s="191">
        <f>Q107*H107</f>
        <v>0</v>
      </c>
      <c r="S107" s="191">
        <v>0</v>
      </c>
      <c r="T107" s="192">
        <f>S107*H107</f>
        <v>0</v>
      </c>
      <c r="AR107" s="17" t="s">
        <v>230</v>
      </c>
      <c r="AT107" s="17" t="s">
        <v>155</v>
      </c>
      <c r="AU107" s="17" t="s">
        <v>78</v>
      </c>
      <c r="AY107" s="17" t="s">
        <v>153</v>
      </c>
      <c r="BE107" s="193">
        <f>IF(N107="základní",J107,0)</f>
        <v>0</v>
      </c>
      <c r="BF107" s="193">
        <f>IF(N107="snížená",J107,0)</f>
        <v>0</v>
      </c>
      <c r="BG107" s="193">
        <f>IF(N107="zákl. přenesená",J107,0)</f>
        <v>0</v>
      </c>
      <c r="BH107" s="193">
        <f>IF(N107="sníž. přenesená",J107,0)</f>
        <v>0</v>
      </c>
      <c r="BI107" s="193">
        <f>IF(N107="nulová",J107,0)</f>
        <v>0</v>
      </c>
      <c r="BJ107" s="17" t="s">
        <v>78</v>
      </c>
      <c r="BK107" s="193">
        <f>ROUND(I107*H107,2)</f>
        <v>0</v>
      </c>
      <c r="BL107" s="17" t="s">
        <v>230</v>
      </c>
      <c r="BM107" s="17" t="s">
        <v>251</v>
      </c>
    </row>
    <row r="108" spans="2:47" s="1" customFormat="1" ht="81">
      <c r="B108" s="34"/>
      <c r="C108" s="56"/>
      <c r="D108" s="208" t="s">
        <v>2096</v>
      </c>
      <c r="E108" s="56"/>
      <c r="F108" s="246" t="s">
        <v>2124</v>
      </c>
      <c r="G108" s="56"/>
      <c r="H108" s="56"/>
      <c r="I108" s="152"/>
      <c r="J108" s="56"/>
      <c r="K108" s="56"/>
      <c r="L108" s="54"/>
      <c r="M108" s="71"/>
      <c r="N108" s="35"/>
      <c r="O108" s="35"/>
      <c r="P108" s="35"/>
      <c r="Q108" s="35"/>
      <c r="R108" s="35"/>
      <c r="S108" s="35"/>
      <c r="T108" s="72"/>
      <c r="AT108" s="17" t="s">
        <v>2096</v>
      </c>
      <c r="AU108" s="17" t="s">
        <v>78</v>
      </c>
    </row>
    <row r="109" spans="2:65" s="1" customFormat="1" ht="22.5" customHeight="1">
      <c r="B109" s="34"/>
      <c r="C109" s="182" t="s">
        <v>254</v>
      </c>
      <c r="D109" s="182" t="s">
        <v>155</v>
      </c>
      <c r="E109" s="183" t="s">
        <v>2127</v>
      </c>
      <c r="F109" s="184" t="s">
        <v>2128</v>
      </c>
      <c r="G109" s="185" t="s">
        <v>207</v>
      </c>
      <c r="H109" s="186">
        <v>1</v>
      </c>
      <c r="I109" s="187"/>
      <c r="J109" s="188">
        <f>ROUND(I109*H109,2)</f>
        <v>0</v>
      </c>
      <c r="K109" s="184" t="s">
        <v>159</v>
      </c>
      <c r="L109" s="54"/>
      <c r="M109" s="189" t="s">
        <v>19</v>
      </c>
      <c r="N109" s="190" t="s">
        <v>42</v>
      </c>
      <c r="O109" s="35"/>
      <c r="P109" s="191">
        <f>O109*H109</f>
        <v>0</v>
      </c>
      <c r="Q109" s="191">
        <v>0</v>
      </c>
      <c r="R109" s="191">
        <f>Q109*H109</f>
        <v>0</v>
      </c>
      <c r="S109" s="191">
        <v>0</v>
      </c>
      <c r="T109" s="192">
        <f>S109*H109</f>
        <v>0</v>
      </c>
      <c r="AR109" s="17" t="s">
        <v>230</v>
      </c>
      <c r="AT109" s="17" t="s">
        <v>155</v>
      </c>
      <c r="AU109" s="17" t="s">
        <v>78</v>
      </c>
      <c r="AY109" s="17" t="s">
        <v>153</v>
      </c>
      <c r="BE109" s="193">
        <f>IF(N109="základní",J109,0)</f>
        <v>0</v>
      </c>
      <c r="BF109" s="193">
        <f>IF(N109="snížená",J109,0)</f>
        <v>0</v>
      </c>
      <c r="BG109" s="193">
        <f>IF(N109="zákl. přenesená",J109,0)</f>
        <v>0</v>
      </c>
      <c r="BH109" s="193">
        <f>IF(N109="sníž. přenesená",J109,0)</f>
        <v>0</v>
      </c>
      <c r="BI109" s="193">
        <f>IF(N109="nulová",J109,0)</f>
        <v>0</v>
      </c>
      <c r="BJ109" s="17" t="s">
        <v>78</v>
      </c>
      <c r="BK109" s="193">
        <f>ROUND(I109*H109,2)</f>
        <v>0</v>
      </c>
      <c r="BL109" s="17" t="s">
        <v>230</v>
      </c>
      <c r="BM109" s="17" t="s">
        <v>254</v>
      </c>
    </row>
    <row r="110" spans="2:47" s="1" customFormat="1" ht="81">
      <c r="B110" s="34"/>
      <c r="C110" s="56"/>
      <c r="D110" s="208" t="s">
        <v>2096</v>
      </c>
      <c r="E110" s="56"/>
      <c r="F110" s="246" t="s">
        <v>2124</v>
      </c>
      <c r="G110" s="56"/>
      <c r="H110" s="56"/>
      <c r="I110" s="152"/>
      <c r="J110" s="56"/>
      <c r="K110" s="56"/>
      <c r="L110" s="54"/>
      <c r="M110" s="71"/>
      <c r="N110" s="35"/>
      <c r="O110" s="35"/>
      <c r="P110" s="35"/>
      <c r="Q110" s="35"/>
      <c r="R110" s="35"/>
      <c r="S110" s="35"/>
      <c r="T110" s="72"/>
      <c r="AT110" s="17" t="s">
        <v>2096</v>
      </c>
      <c r="AU110" s="17" t="s">
        <v>78</v>
      </c>
    </row>
    <row r="111" spans="2:65" s="1" customFormat="1" ht="22.5" customHeight="1">
      <c r="B111" s="34"/>
      <c r="C111" s="182" t="s">
        <v>7</v>
      </c>
      <c r="D111" s="182" t="s">
        <v>155</v>
      </c>
      <c r="E111" s="183" t="s">
        <v>2129</v>
      </c>
      <c r="F111" s="184" t="s">
        <v>2130</v>
      </c>
      <c r="G111" s="185" t="s">
        <v>207</v>
      </c>
      <c r="H111" s="186">
        <v>1</v>
      </c>
      <c r="I111" s="187"/>
      <c r="J111" s="188">
        <f>ROUND(I111*H111,2)</f>
        <v>0</v>
      </c>
      <c r="K111" s="184" t="s">
        <v>524</v>
      </c>
      <c r="L111" s="54"/>
      <c r="M111" s="189" t="s">
        <v>19</v>
      </c>
      <c r="N111" s="190" t="s">
        <v>42</v>
      </c>
      <c r="O111" s="35"/>
      <c r="P111" s="191">
        <f>O111*H111</f>
        <v>0</v>
      </c>
      <c r="Q111" s="191">
        <v>0.0004</v>
      </c>
      <c r="R111" s="191">
        <f>Q111*H111</f>
        <v>0.0004</v>
      </c>
      <c r="S111" s="191">
        <v>0</v>
      </c>
      <c r="T111" s="192">
        <f>S111*H111</f>
        <v>0</v>
      </c>
      <c r="AR111" s="17" t="s">
        <v>230</v>
      </c>
      <c r="AT111" s="17" t="s">
        <v>155</v>
      </c>
      <c r="AU111" s="17" t="s">
        <v>78</v>
      </c>
      <c r="AY111" s="17" t="s">
        <v>153</v>
      </c>
      <c r="BE111" s="193">
        <f>IF(N111="základní",J111,0)</f>
        <v>0</v>
      </c>
      <c r="BF111" s="193">
        <f>IF(N111="snížená",J111,0)</f>
        <v>0</v>
      </c>
      <c r="BG111" s="193">
        <f>IF(N111="zákl. přenesená",J111,0)</f>
        <v>0</v>
      </c>
      <c r="BH111" s="193">
        <f>IF(N111="sníž. přenesená",J111,0)</f>
        <v>0</v>
      </c>
      <c r="BI111" s="193">
        <f>IF(N111="nulová",J111,0)</f>
        <v>0</v>
      </c>
      <c r="BJ111" s="17" t="s">
        <v>78</v>
      </c>
      <c r="BK111" s="193">
        <f>ROUND(I111*H111,2)</f>
        <v>0</v>
      </c>
      <c r="BL111" s="17" t="s">
        <v>230</v>
      </c>
      <c r="BM111" s="17" t="s">
        <v>7</v>
      </c>
    </row>
    <row r="112" spans="2:65" s="1" customFormat="1" ht="22.5" customHeight="1">
      <c r="B112" s="34"/>
      <c r="C112" s="182" t="s">
        <v>260</v>
      </c>
      <c r="D112" s="182" t="s">
        <v>155</v>
      </c>
      <c r="E112" s="183" t="s">
        <v>2131</v>
      </c>
      <c r="F112" s="184" t="s">
        <v>2132</v>
      </c>
      <c r="G112" s="185" t="s">
        <v>207</v>
      </c>
      <c r="H112" s="186">
        <v>1</v>
      </c>
      <c r="I112" s="187"/>
      <c r="J112" s="188">
        <f>ROUND(I112*H112,2)</f>
        <v>0</v>
      </c>
      <c r="K112" s="184" t="s">
        <v>524</v>
      </c>
      <c r="L112" s="54"/>
      <c r="M112" s="189" t="s">
        <v>19</v>
      </c>
      <c r="N112" s="190" t="s">
        <v>42</v>
      </c>
      <c r="O112" s="35"/>
      <c r="P112" s="191">
        <f>O112*H112</f>
        <v>0</v>
      </c>
      <c r="Q112" s="191">
        <v>0.00063</v>
      </c>
      <c r="R112" s="191">
        <f>Q112*H112</f>
        <v>0.00063</v>
      </c>
      <c r="S112" s="191">
        <v>0</v>
      </c>
      <c r="T112" s="192">
        <f>S112*H112</f>
        <v>0</v>
      </c>
      <c r="AR112" s="17" t="s">
        <v>230</v>
      </c>
      <c r="AT112" s="17" t="s">
        <v>155</v>
      </c>
      <c r="AU112" s="17" t="s">
        <v>78</v>
      </c>
      <c r="AY112" s="17" t="s">
        <v>153</v>
      </c>
      <c r="BE112" s="193">
        <f>IF(N112="základní",J112,0)</f>
        <v>0</v>
      </c>
      <c r="BF112" s="193">
        <f>IF(N112="snížená",J112,0)</f>
        <v>0</v>
      </c>
      <c r="BG112" s="193">
        <f>IF(N112="zákl. přenesená",J112,0)</f>
        <v>0</v>
      </c>
      <c r="BH112" s="193">
        <f>IF(N112="sníž. přenesená",J112,0)</f>
        <v>0</v>
      </c>
      <c r="BI112" s="193">
        <f>IF(N112="nulová",J112,0)</f>
        <v>0</v>
      </c>
      <c r="BJ112" s="17" t="s">
        <v>78</v>
      </c>
      <c r="BK112" s="193">
        <f>ROUND(I112*H112,2)</f>
        <v>0</v>
      </c>
      <c r="BL112" s="17" t="s">
        <v>230</v>
      </c>
      <c r="BM112" s="17" t="s">
        <v>260</v>
      </c>
    </row>
    <row r="113" spans="2:65" s="1" customFormat="1" ht="22.5" customHeight="1">
      <c r="B113" s="34"/>
      <c r="C113" s="229" t="s">
        <v>264</v>
      </c>
      <c r="D113" s="229" t="s">
        <v>184</v>
      </c>
      <c r="E113" s="230" t="s">
        <v>2133</v>
      </c>
      <c r="F113" s="231" t="s">
        <v>2134</v>
      </c>
      <c r="G113" s="232" t="s">
        <v>2077</v>
      </c>
      <c r="H113" s="233">
        <v>1</v>
      </c>
      <c r="I113" s="234"/>
      <c r="J113" s="235">
        <f>ROUND(I113*H113,2)</f>
        <v>0</v>
      </c>
      <c r="K113" s="231" t="s">
        <v>524</v>
      </c>
      <c r="L113" s="236"/>
      <c r="M113" s="237" t="s">
        <v>19</v>
      </c>
      <c r="N113" s="238" t="s">
        <v>42</v>
      </c>
      <c r="O113" s="35"/>
      <c r="P113" s="191">
        <f>O113*H113</f>
        <v>0</v>
      </c>
      <c r="Q113" s="191">
        <v>0</v>
      </c>
      <c r="R113" s="191">
        <f>Q113*H113</f>
        <v>0</v>
      </c>
      <c r="S113" s="191">
        <v>0</v>
      </c>
      <c r="T113" s="192">
        <f>S113*H113</f>
        <v>0</v>
      </c>
      <c r="AR113" s="17" t="s">
        <v>295</v>
      </c>
      <c r="AT113" s="17" t="s">
        <v>184</v>
      </c>
      <c r="AU113" s="17" t="s">
        <v>78</v>
      </c>
      <c r="AY113" s="17" t="s">
        <v>153</v>
      </c>
      <c r="BE113" s="193">
        <f>IF(N113="základní",J113,0)</f>
        <v>0</v>
      </c>
      <c r="BF113" s="193">
        <f>IF(N113="snížená",J113,0)</f>
        <v>0</v>
      </c>
      <c r="BG113" s="193">
        <f>IF(N113="zákl. přenesená",J113,0)</f>
        <v>0</v>
      </c>
      <c r="BH113" s="193">
        <f>IF(N113="sníž. přenesená",J113,0)</f>
        <v>0</v>
      </c>
      <c r="BI113" s="193">
        <f>IF(N113="nulová",J113,0)</f>
        <v>0</v>
      </c>
      <c r="BJ113" s="17" t="s">
        <v>78</v>
      </c>
      <c r="BK113" s="193">
        <f>ROUND(I113*H113,2)</f>
        <v>0</v>
      </c>
      <c r="BL113" s="17" t="s">
        <v>230</v>
      </c>
      <c r="BM113" s="17" t="s">
        <v>264</v>
      </c>
    </row>
    <row r="114" spans="2:65" s="1" customFormat="1" ht="22.5" customHeight="1">
      <c r="B114" s="34"/>
      <c r="C114" s="229" t="s">
        <v>268</v>
      </c>
      <c r="D114" s="229" t="s">
        <v>184</v>
      </c>
      <c r="E114" s="230" t="s">
        <v>2135</v>
      </c>
      <c r="F114" s="231" t="s">
        <v>2136</v>
      </c>
      <c r="G114" s="232" t="s">
        <v>2077</v>
      </c>
      <c r="H114" s="233">
        <v>1</v>
      </c>
      <c r="I114" s="234"/>
      <c r="J114" s="235">
        <f>ROUND(I114*H114,2)</f>
        <v>0</v>
      </c>
      <c r="K114" s="231" t="s">
        <v>524</v>
      </c>
      <c r="L114" s="236"/>
      <c r="M114" s="237" t="s">
        <v>19</v>
      </c>
      <c r="N114" s="238" t="s">
        <v>42</v>
      </c>
      <c r="O114" s="35"/>
      <c r="P114" s="191">
        <f>O114*H114</f>
        <v>0</v>
      </c>
      <c r="Q114" s="191">
        <v>0</v>
      </c>
      <c r="R114" s="191">
        <f>Q114*H114</f>
        <v>0</v>
      </c>
      <c r="S114" s="191">
        <v>0</v>
      </c>
      <c r="T114" s="192">
        <f>S114*H114</f>
        <v>0</v>
      </c>
      <c r="AR114" s="17" t="s">
        <v>295</v>
      </c>
      <c r="AT114" s="17" t="s">
        <v>184</v>
      </c>
      <c r="AU114" s="17" t="s">
        <v>78</v>
      </c>
      <c r="AY114" s="17" t="s">
        <v>153</v>
      </c>
      <c r="BE114" s="193">
        <f>IF(N114="základní",J114,0)</f>
        <v>0</v>
      </c>
      <c r="BF114" s="193">
        <f>IF(N114="snížená",J114,0)</f>
        <v>0</v>
      </c>
      <c r="BG114" s="193">
        <f>IF(N114="zákl. přenesená",J114,0)</f>
        <v>0</v>
      </c>
      <c r="BH114" s="193">
        <f>IF(N114="sníž. přenesená",J114,0)</f>
        <v>0</v>
      </c>
      <c r="BI114" s="193">
        <f>IF(N114="nulová",J114,0)</f>
        <v>0</v>
      </c>
      <c r="BJ114" s="17" t="s">
        <v>78</v>
      </c>
      <c r="BK114" s="193">
        <f>ROUND(I114*H114,2)</f>
        <v>0</v>
      </c>
      <c r="BL114" s="17" t="s">
        <v>230</v>
      </c>
      <c r="BM114" s="17" t="s">
        <v>268</v>
      </c>
    </row>
    <row r="115" spans="2:65" s="1" customFormat="1" ht="22.5" customHeight="1">
      <c r="B115" s="34"/>
      <c r="C115" s="182" t="s">
        <v>271</v>
      </c>
      <c r="D115" s="182" t="s">
        <v>155</v>
      </c>
      <c r="E115" s="183" t="s">
        <v>2137</v>
      </c>
      <c r="F115" s="184" t="s">
        <v>2138</v>
      </c>
      <c r="G115" s="185" t="s">
        <v>207</v>
      </c>
      <c r="H115" s="186">
        <v>1</v>
      </c>
      <c r="I115" s="187"/>
      <c r="J115" s="188">
        <f>ROUND(I115*H115,2)</f>
        <v>0</v>
      </c>
      <c r="K115" s="184" t="s">
        <v>159</v>
      </c>
      <c r="L115" s="54"/>
      <c r="M115" s="189" t="s">
        <v>19</v>
      </c>
      <c r="N115" s="190" t="s">
        <v>42</v>
      </c>
      <c r="O115" s="35"/>
      <c r="P115" s="191">
        <f>O115*H115</f>
        <v>0</v>
      </c>
      <c r="Q115" s="191">
        <v>0</v>
      </c>
      <c r="R115" s="191">
        <f>Q115*H115</f>
        <v>0</v>
      </c>
      <c r="S115" s="191">
        <v>0</v>
      </c>
      <c r="T115" s="192">
        <f>S115*H115</f>
        <v>0</v>
      </c>
      <c r="AR115" s="17" t="s">
        <v>471</v>
      </c>
      <c r="AT115" s="17" t="s">
        <v>155</v>
      </c>
      <c r="AU115" s="17" t="s">
        <v>78</v>
      </c>
      <c r="AY115" s="17" t="s">
        <v>153</v>
      </c>
      <c r="BE115" s="193">
        <f>IF(N115="základní",J115,0)</f>
        <v>0</v>
      </c>
      <c r="BF115" s="193">
        <f>IF(N115="snížená",J115,0)</f>
        <v>0</v>
      </c>
      <c r="BG115" s="193">
        <f>IF(N115="zákl. přenesená",J115,0)</f>
        <v>0</v>
      </c>
      <c r="BH115" s="193">
        <f>IF(N115="sníž. přenesená",J115,0)</f>
        <v>0</v>
      </c>
      <c r="BI115" s="193">
        <f>IF(N115="nulová",J115,0)</f>
        <v>0</v>
      </c>
      <c r="BJ115" s="17" t="s">
        <v>78</v>
      </c>
      <c r="BK115" s="193">
        <f>ROUND(I115*H115,2)</f>
        <v>0</v>
      </c>
      <c r="BL115" s="17" t="s">
        <v>471</v>
      </c>
      <c r="BM115" s="17" t="s">
        <v>271</v>
      </c>
    </row>
    <row r="116" spans="2:47" s="1" customFormat="1" ht="40.5">
      <c r="B116" s="34"/>
      <c r="C116" s="56"/>
      <c r="D116" s="208" t="s">
        <v>2096</v>
      </c>
      <c r="E116" s="56"/>
      <c r="F116" s="246" t="s">
        <v>2139</v>
      </c>
      <c r="G116" s="56"/>
      <c r="H116" s="56"/>
      <c r="I116" s="152"/>
      <c r="J116" s="56"/>
      <c r="K116" s="56"/>
      <c r="L116" s="54"/>
      <c r="M116" s="71"/>
      <c r="N116" s="35"/>
      <c r="O116" s="35"/>
      <c r="P116" s="35"/>
      <c r="Q116" s="35"/>
      <c r="R116" s="35"/>
      <c r="S116" s="35"/>
      <c r="T116" s="72"/>
      <c r="AT116" s="17" t="s">
        <v>2096</v>
      </c>
      <c r="AU116" s="17" t="s">
        <v>78</v>
      </c>
    </row>
    <row r="117" spans="2:65" s="1" customFormat="1" ht="22.5" customHeight="1">
      <c r="B117" s="34"/>
      <c r="C117" s="229" t="s">
        <v>274</v>
      </c>
      <c r="D117" s="229" t="s">
        <v>184</v>
      </c>
      <c r="E117" s="230" t="s">
        <v>1066</v>
      </c>
      <c r="F117" s="231" t="s">
        <v>2140</v>
      </c>
      <c r="G117" s="232" t="s">
        <v>634</v>
      </c>
      <c r="H117" s="233">
        <v>1</v>
      </c>
      <c r="I117" s="234"/>
      <c r="J117" s="235">
        <f>ROUND(I117*H117,2)</f>
        <v>0</v>
      </c>
      <c r="K117" s="231" t="s">
        <v>524</v>
      </c>
      <c r="L117" s="236"/>
      <c r="M117" s="237" t="s">
        <v>19</v>
      </c>
      <c r="N117" s="238" t="s">
        <v>42</v>
      </c>
      <c r="O117" s="35"/>
      <c r="P117" s="191">
        <f>O117*H117</f>
        <v>0</v>
      </c>
      <c r="Q117" s="191">
        <v>0</v>
      </c>
      <c r="R117" s="191">
        <f>Q117*H117</f>
        <v>0</v>
      </c>
      <c r="S117" s="191">
        <v>0</v>
      </c>
      <c r="T117" s="192">
        <f>S117*H117</f>
        <v>0</v>
      </c>
      <c r="AR117" s="17" t="s">
        <v>1294</v>
      </c>
      <c r="AT117" s="17" t="s">
        <v>184</v>
      </c>
      <c r="AU117" s="17" t="s">
        <v>78</v>
      </c>
      <c r="AY117" s="17" t="s">
        <v>153</v>
      </c>
      <c r="BE117" s="193">
        <f>IF(N117="základní",J117,0)</f>
        <v>0</v>
      </c>
      <c r="BF117" s="193">
        <f>IF(N117="snížená",J117,0)</f>
        <v>0</v>
      </c>
      <c r="BG117" s="193">
        <f>IF(N117="zákl. přenesená",J117,0)</f>
        <v>0</v>
      </c>
      <c r="BH117" s="193">
        <f>IF(N117="sníž. přenesená",J117,0)</f>
        <v>0</v>
      </c>
      <c r="BI117" s="193">
        <f>IF(N117="nulová",J117,0)</f>
        <v>0</v>
      </c>
      <c r="BJ117" s="17" t="s">
        <v>78</v>
      </c>
      <c r="BK117" s="193">
        <f>ROUND(I117*H117,2)</f>
        <v>0</v>
      </c>
      <c r="BL117" s="17" t="s">
        <v>471</v>
      </c>
      <c r="BM117" s="17" t="s">
        <v>274</v>
      </c>
    </row>
    <row r="118" spans="2:65" s="1" customFormat="1" ht="22.5" customHeight="1">
      <c r="B118" s="34"/>
      <c r="C118" s="182" t="s">
        <v>277</v>
      </c>
      <c r="D118" s="182" t="s">
        <v>155</v>
      </c>
      <c r="E118" s="183" t="s">
        <v>2141</v>
      </c>
      <c r="F118" s="184" t="s">
        <v>2142</v>
      </c>
      <c r="G118" s="185" t="s">
        <v>861</v>
      </c>
      <c r="H118" s="245"/>
      <c r="I118" s="187"/>
      <c r="J118" s="188">
        <f>ROUND(I118*H118,2)</f>
        <v>0</v>
      </c>
      <c r="K118" s="184" t="s">
        <v>159</v>
      </c>
      <c r="L118" s="54"/>
      <c r="M118" s="189" t="s">
        <v>19</v>
      </c>
      <c r="N118" s="190" t="s">
        <v>42</v>
      </c>
      <c r="O118" s="35"/>
      <c r="P118" s="191">
        <f>O118*H118</f>
        <v>0</v>
      </c>
      <c r="Q118" s="191">
        <v>0</v>
      </c>
      <c r="R118" s="191">
        <f>Q118*H118</f>
        <v>0</v>
      </c>
      <c r="S118" s="191">
        <v>0</v>
      </c>
      <c r="T118" s="192">
        <f>S118*H118</f>
        <v>0</v>
      </c>
      <c r="AR118" s="17" t="s">
        <v>230</v>
      </c>
      <c r="AT118" s="17" t="s">
        <v>155</v>
      </c>
      <c r="AU118" s="17" t="s">
        <v>78</v>
      </c>
      <c r="AY118" s="17" t="s">
        <v>153</v>
      </c>
      <c r="BE118" s="193">
        <f>IF(N118="základní",J118,0)</f>
        <v>0</v>
      </c>
      <c r="BF118" s="193">
        <f>IF(N118="snížená",J118,0)</f>
        <v>0</v>
      </c>
      <c r="BG118" s="193">
        <f>IF(N118="zákl. přenesená",J118,0)</f>
        <v>0</v>
      </c>
      <c r="BH118" s="193">
        <f>IF(N118="sníž. přenesená",J118,0)</f>
        <v>0</v>
      </c>
      <c r="BI118" s="193">
        <f>IF(N118="nulová",J118,0)</f>
        <v>0</v>
      </c>
      <c r="BJ118" s="17" t="s">
        <v>78</v>
      </c>
      <c r="BK118" s="193">
        <f>ROUND(I118*H118,2)</f>
        <v>0</v>
      </c>
      <c r="BL118" s="17" t="s">
        <v>230</v>
      </c>
      <c r="BM118" s="17" t="s">
        <v>277</v>
      </c>
    </row>
    <row r="119" spans="2:47" s="1" customFormat="1" ht="121.5">
      <c r="B119" s="34"/>
      <c r="C119" s="56"/>
      <c r="D119" s="208" t="s">
        <v>2096</v>
      </c>
      <c r="E119" s="56"/>
      <c r="F119" s="246" t="s">
        <v>2143</v>
      </c>
      <c r="G119" s="56"/>
      <c r="H119" s="56"/>
      <c r="I119" s="152"/>
      <c r="J119" s="56"/>
      <c r="K119" s="56"/>
      <c r="L119" s="54"/>
      <c r="M119" s="71"/>
      <c r="N119" s="35"/>
      <c r="O119" s="35"/>
      <c r="P119" s="35"/>
      <c r="Q119" s="35"/>
      <c r="R119" s="35"/>
      <c r="S119" s="35"/>
      <c r="T119" s="72"/>
      <c r="AT119" s="17" t="s">
        <v>2096</v>
      </c>
      <c r="AU119" s="17" t="s">
        <v>78</v>
      </c>
    </row>
    <row r="120" spans="2:65" s="1" customFormat="1" ht="22.5" customHeight="1">
      <c r="B120" s="34"/>
      <c r="C120" s="182" t="s">
        <v>280</v>
      </c>
      <c r="D120" s="182" t="s">
        <v>155</v>
      </c>
      <c r="E120" s="183" t="s">
        <v>2144</v>
      </c>
      <c r="F120" s="184" t="s">
        <v>2145</v>
      </c>
      <c r="G120" s="185" t="s">
        <v>861</v>
      </c>
      <c r="H120" s="245"/>
      <c r="I120" s="187"/>
      <c r="J120" s="188">
        <f>ROUND(I120*H120,2)</f>
        <v>0</v>
      </c>
      <c r="K120" s="184" t="s">
        <v>159</v>
      </c>
      <c r="L120" s="54"/>
      <c r="M120" s="189" t="s">
        <v>19</v>
      </c>
      <c r="N120" s="190" t="s">
        <v>42</v>
      </c>
      <c r="O120" s="35"/>
      <c r="P120" s="191">
        <f>O120*H120</f>
        <v>0</v>
      </c>
      <c r="Q120" s="191">
        <v>0</v>
      </c>
      <c r="R120" s="191">
        <f>Q120*H120</f>
        <v>0</v>
      </c>
      <c r="S120" s="191">
        <v>0</v>
      </c>
      <c r="T120" s="192">
        <f>S120*H120</f>
        <v>0</v>
      </c>
      <c r="AR120" s="17" t="s">
        <v>230</v>
      </c>
      <c r="AT120" s="17" t="s">
        <v>155</v>
      </c>
      <c r="AU120" s="17" t="s">
        <v>78</v>
      </c>
      <c r="AY120" s="17" t="s">
        <v>153</v>
      </c>
      <c r="BE120" s="193">
        <f>IF(N120="základní",J120,0)</f>
        <v>0</v>
      </c>
      <c r="BF120" s="193">
        <f>IF(N120="snížená",J120,0)</f>
        <v>0</v>
      </c>
      <c r="BG120" s="193">
        <f>IF(N120="zákl. přenesená",J120,0)</f>
        <v>0</v>
      </c>
      <c r="BH120" s="193">
        <f>IF(N120="sníž. přenesená",J120,0)</f>
        <v>0</v>
      </c>
      <c r="BI120" s="193">
        <f>IF(N120="nulová",J120,0)</f>
        <v>0</v>
      </c>
      <c r="BJ120" s="17" t="s">
        <v>78</v>
      </c>
      <c r="BK120" s="193">
        <f>ROUND(I120*H120,2)</f>
        <v>0</v>
      </c>
      <c r="BL120" s="17" t="s">
        <v>230</v>
      </c>
      <c r="BM120" s="17" t="s">
        <v>280</v>
      </c>
    </row>
    <row r="121" spans="2:47" s="1" customFormat="1" ht="121.5">
      <c r="B121" s="34"/>
      <c r="C121" s="56"/>
      <c r="D121" s="196" t="s">
        <v>2096</v>
      </c>
      <c r="E121" s="56"/>
      <c r="F121" s="247" t="s">
        <v>2143</v>
      </c>
      <c r="G121" s="56"/>
      <c r="H121" s="56"/>
      <c r="I121" s="152"/>
      <c r="J121" s="56"/>
      <c r="K121" s="56"/>
      <c r="L121" s="54"/>
      <c r="M121" s="71"/>
      <c r="N121" s="35"/>
      <c r="O121" s="35"/>
      <c r="P121" s="35"/>
      <c r="Q121" s="35"/>
      <c r="R121" s="35"/>
      <c r="S121" s="35"/>
      <c r="T121" s="72"/>
      <c r="AT121" s="17" t="s">
        <v>2096</v>
      </c>
      <c r="AU121" s="17" t="s">
        <v>78</v>
      </c>
    </row>
    <row r="122" spans="2:63" s="10" customFormat="1" ht="37.35" customHeight="1">
      <c r="B122" s="165"/>
      <c r="C122" s="166"/>
      <c r="D122" s="179" t="s">
        <v>70</v>
      </c>
      <c r="E122" s="253" t="s">
        <v>2146</v>
      </c>
      <c r="F122" s="253" t="s">
        <v>2147</v>
      </c>
      <c r="G122" s="166"/>
      <c r="H122" s="166"/>
      <c r="I122" s="169"/>
      <c r="J122" s="254">
        <f>BK122</f>
        <v>0</v>
      </c>
      <c r="K122" s="166"/>
      <c r="L122" s="171"/>
      <c r="M122" s="172"/>
      <c r="N122" s="173"/>
      <c r="O122" s="173"/>
      <c r="P122" s="174">
        <f>SUM(P123:P129)</f>
        <v>0</v>
      </c>
      <c r="Q122" s="173"/>
      <c r="R122" s="174">
        <f>SUM(R123:R129)</f>
        <v>0</v>
      </c>
      <c r="S122" s="173"/>
      <c r="T122" s="175">
        <f>SUM(T123:T129)</f>
        <v>0</v>
      </c>
      <c r="AR122" s="176" t="s">
        <v>78</v>
      </c>
      <c r="AT122" s="177" t="s">
        <v>70</v>
      </c>
      <c r="AU122" s="177" t="s">
        <v>71</v>
      </c>
      <c r="AY122" s="176" t="s">
        <v>153</v>
      </c>
      <c r="BK122" s="178">
        <f>SUM(BK123:BK129)</f>
        <v>0</v>
      </c>
    </row>
    <row r="123" spans="2:65" s="1" customFormat="1" ht="31.5" customHeight="1">
      <c r="B123" s="34"/>
      <c r="C123" s="229" t="s">
        <v>285</v>
      </c>
      <c r="D123" s="229" t="s">
        <v>184</v>
      </c>
      <c r="E123" s="230" t="s">
        <v>2148</v>
      </c>
      <c r="F123" s="231" t="s">
        <v>2149</v>
      </c>
      <c r="G123" s="232" t="s">
        <v>19</v>
      </c>
      <c r="H123" s="233">
        <v>1</v>
      </c>
      <c r="I123" s="234"/>
      <c r="J123" s="235">
        <f>ROUND(I123*H123,2)</f>
        <v>0</v>
      </c>
      <c r="K123" s="231" t="s">
        <v>524</v>
      </c>
      <c r="L123" s="236"/>
      <c r="M123" s="237" t="s">
        <v>19</v>
      </c>
      <c r="N123" s="238" t="s">
        <v>42</v>
      </c>
      <c r="O123" s="35"/>
      <c r="P123" s="191">
        <f>O123*H123</f>
        <v>0</v>
      </c>
      <c r="Q123" s="191">
        <v>0</v>
      </c>
      <c r="R123" s="191">
        <f>Q123*H123</f>
        <v>0</v>
      </c>
      <c r="S123" s="191">
        <v>0</v>
      </c>
      <c r="T123" s="192">
        <f>S123*H123</f>
        <v>0</v>
      </c>
      <c r="AR123" s="17" t="s">
        <v>295</v>
      </c>
      <c r="AT123" s="17" t="s">
        <v>184</v>
      </c>
      <c r="AU123" s="17" t="s">
        <v>78</v>
      </c>
      <c r="AY123" s="17" t="s">
        <v>153</v>
      </c>
      <c r="BE123" s="193">
        <f>IF(N123="základní",J123,0)</f>
        <v>0</v>
      </c>
      <c r="BF123" s="193">
        <f>IF(N123="snížená",J123,0)</f>
        <v>0</v>
      </c>
      <c r="BG123" s="193">
        <f>IF(N123="zákl. přenesená",J123,0)</f>
        <v>0</v>
      </c>
      <c r="BH123" s="193">
        <f>IF(N123="sníž. přenesená",J123,0)</f>
        <v>0</v>
      </c>
      <c r="BI123" s="193">
        <f>IF(N123="nulová",J123,0)</f>
        <v>0</v>
      </c>
      <c r="BJ123" s="17" t="s">
        <v>78</v>
      </c>
      <c r="BK123" s="193">
        <f>ROUND(I123*H123,2)</f>
        <v>0</v>
      </c>
      <c r="BL123" s="17" t="s">
        <v>230</v>
      </c>
      <c r="BM123" s="17" t="s">
        <v>285</v>
      </c>
    </row>
    <row r="124" spans="2:65" s="1" customFormat="1" ht="22.5" customHeight="1">
      <c r="B124" s="34"/>
      <c r="C124" s="182" t="s">
        <v>289</v>
      </c>
      <c r="D124" s="182" t="s">
        <v>155</v>
      </c>
      <c r="E124" s="183" t="s">
        <v>2150</v>
      </c>
      <c r="F124" s="184" t="s">
        <v>2151</v>
      </c>
      <c r="G124" s="185" t="s">
        <v>861</v>
      </c>
      <c r="H124" s="245"/>
      <c r="I124" s="187"/>
      <c r="J124" s="188">
        <f>ROUND(I124*H124,2)</f>
        <v>0</v>
      </c>
      <c r="K124" s="184" t="s">
        <v>159</v>
      </c>
      <c r="L124" s="54"/>
      <c r="M124" s="189" t="s">
        <v>19</v>
      </c>
      <c r="N124" s="190" t="s">
        <v>42</v>
      </c>
      <c r="O124" s="35"/>
      <c r="P124" s="191">
        <f>O124*H124</f>
        <v>0</v>
      </c>
      <c r="Q124" s="191">
        <v>0</v>
      </c>
      <c r="R124" s="191">
        <f>Q124*H124</f>
        <v>0</v>
      </c>
      <c r="S124" s="191">
        <v>0</v>
      </c>
      <c r="T124" s="192">
        <f>S124*H124</f>
        <v>0</v>
      </c>
      <c r="AR124" s="17" t="s">
        <v>230</v>
      </c>
      <c r="AT124" s="17" t="s">
        <v>155</v>
      </c>
      <c r="AU124" s="17" t="s">
        <v>78</v>
      </c>
      <c r="AY124" s="17" t="s">
        <v>153</v>
      </c>
      <c r="BE124" s="193">
        <f>IF(N124="základní",J124,0)</f>
        <v>0</v>
      </c>
      <c r="BF124" s="193">
        <f>IF(N124="snížená",J124,0)</f>
        <v>0</v>
      </c>
      <c r="BG124" s="193">
        <f>IF(N124="zákl. přenesená",J124,0)</f>
        <v>0</v>
      </c>
      <c r="BH124" s="193">
        <f>IF(N124="sníž. přenesená",J124,0)</f>
        <v>0</v>
      </c>
      <c r="BI124" s="193">
        <f>IF(N124="nulová",J124,0)</f>
        <v>0</v>
      </c>
      <c r="BJ124" s="17" t="s">
        <v>78</v>
      </c>
      <c r="BK124" s="193">
        <f>ROUND(I124*H124,2)</f>
        <v>0</v>
      </c>
      <c r="BL124" s="17" t="s">
        <v>230</v>
      </c>
      <c r="BM124" s="17" t="s">
        <v>289</v>
      </c>
    </row>
    <row r="125" spans="2:47" s="1" customFormat="1" ht="121.5">
      <c r="B125" s="34"/>
      <c r="C125" s="56"/>
      <c r="D125" s="208" t="s">
        <v>2096</v>
      </c>
      <c r="E125" s="56"/>
      <c r="F125" s="246" t="s">
        <v>2152</v>
      </c>
      <c r="G125" s="56"/>
      <c r="H125" s="56"/>
      <c r="I125" s="152"/>
      <c r="J125" s="56"/>
      <c r="K125" s="56"/>
      <c r="L125" s="54"/>
      <c r="M125" s="71"/>
      <c r="N125" s="35"/>
      <c r="O125" s="35"/>
      <c r="P125" s="35"/>
      <c r="Q125" s="35"/>
      <c r="R125" s="35"/>
      <c r="S125" s="35"/>
      <c r="T125" s="72"/>
      <c r="AT125" s="17" t="s">
        <v>2096</v>
      </c>
      <c r="AU125" s="17" t="s">
        <v>78</v>
      </c>
    </row>
    <row r="126" spans="2:65" s="1" customFormat="1" ht="22.5" customHeight="1">
      <c r="B126" s="34"/>
      <c r="C126" s="182" t="s">
        <v>292</v>
      </c>
      <c r="D126" s="182" t="s">
        <v>155</v>
      </c>
      <c r="E126" s="183" t="s">
        <v>2153</v>
      </c>
      <c r="F126" s="184" t="s">
        <v>2154</v>
      </c>
      <c r="G126" s="185" t="s">
        <v>861</v>
      </c>
      <c r="H126" s="245"/>
      <c r="I126" s="187"/>
      <c r="J126" s="188">
        <f>ROUND(I126*H126,2)</f>
        <v>0</v>
      </c>
      <c r="K126" s="184" t="s">
        <v>159</v>
      </c>
      <c r="L126" s="54"/>
      <c r="M126" s="189" t="s">
        <v>19</v>
      </c>
      <c r="N126" s="190" t="s">
        <v>42</v>
      </c>
      <c r="O126" s="35"/>
      <c r="P126" s="191">
        <f>O126*H126</f>
        <v>0</v>
      </c>
      <c r="Q126" s="191">
        <v>0</v>
      </c>
      <c r="R126" s="191">
        <f>Q126*H126</f>
        <v>0</v>
      </c>
      <c r="S126" s="191">
        <v>0</v>
      </c>
      <c r="T126" s="192">
        <f>S126*H126</f>
        <v>0</v>
      </c>
      <c r="AR126" s="17" t="s">
        <v>230</v>
      </c>
      <c r="AT126" s="17" t="s">
        <v>155</v>
      </c>
      <c r="AU126" s="17" t="s">
        <v>78</v>
      </c>
      <c r="AY126" s="17" t="s">
        <v>153</v>
      </c>
      <c r="BE126" s="193">
        <f>IF(N126="základní",J126,0)</f>
        <v>0</v>
      </c>
      <c r="BF126" s="193">
        <f>IF(N126="snížená",J126,0)</f>
        <v>0</v>
      </c>
      <c r="BG126" s="193">
        <f>IF(N126="zákl. přenesená",J126,0)</f>
        <v>0</v>
      </c>
      <c r="BH126" s="193">
        <f>IF(N126="sníž. přenesená",J126,0)</f>
        <v>0</v>
      </c>
      <c r="BI126" s="193">
        <f>IF(N126="nulová",J126,0)</f>
        <v>0</v>
      </c>
      <c r="BJ126" s="17" t="s">
        <v>78</v>
      </c>
      <c r="BK126" s="193">
        <f>ROUND(I126*H126,2)</f>
        <v>0</v>
      </c>
      <c r="BL126" s="17" t="s">
        <v>230</v>
      </c>
      <c r="BM126" s="17" t="s">
        <v>292</v>
      </c>
    </row>
    <row r="127" spans="2:47" s="1" customFormat="1" ht="121.5">
      <c r="B127" s="34"/>
      <c r="C127" s="56"/>
      <c r="D127" s="208" t="s">
        <v>2096</v>
      </c>
      <c r="E127" s="56"/>
      <c r="F127" s="246" t="s">
        <v>2152</v>
      </c>
      <c r="G127" s="56"/>
      <c r="H127" s="56"/>
      <c r="I127" s="152"/>
      <c r="J127" s="56"/>
      <c r="K127" s="56"/>
      <c r="L127" s="54"/>
      <c r="M127" s="71"/>
      <c r="N127" s="35"/>
      <c r="O127" s="35"/>
      <c r="P127" s="35"/>
      <c r="Q127" s="35"/>
      <c r="R127" s="35"/>
      <c r="S127" s="35"/>
      <c r="T127" s="72"/>
      <c r="AT127" s="17" t="s">
        <v>2096</v>
      </c>
      <c r="AU127" s="17" t="s">
        <v>78</v>
      </c>
    </row>
    <row r="128" spans="2:65" s="1" customFormat="1" ht="22.5" customHeight="1">
      <c r="B128" s="34"/>
      <c r="C128" s="182" t="s">
        <v>295</v>
      </c>
      <c r="D128" s="182" t="s">
        <v>155</v>
      </c>
      <c r="E128" s="183" t="s">
        <v>2155</v>
      </c>
      <c r="F128" s="184" t="s">
        <v>2156</v>
      </c>
      <c r="G128" s="185" t="s">
        <v>861</v>
      </c>
      <c r="H128" s="245"/>
      <c r="I128" s="187"/>
      <c r="J128" s="188">
        <f>ROUND(I128*H128,2)</f>
        <v>0</v>
      </c>
      <c r="K128" s="184" t="s">
        <v>159</v>
      </c>
      <c r="L128" s="54"/>
      <c r="M128" s="189" t="s">
        <v>19</v>
      </c>
      <c r="N128" s="190" t="s">
        <v>42</v>
      </c>
      <c r="O128" s="35"/>
      <c r="P128" s="191">
        <f>O128*H128</f>
        <v>0</v>
      </c>
      <c r="Q128" s="191">
        <v>0</v>
      </c>
      <c r="R128" s="191">
        <f>Q128*H128</f>
        <v>0</v>
      </c>
      <c r="S128" s="191">
        <v>0</v>
      </c>
      <c r="T128" s="192">
        <f>S128*H128</f>
        <v>0</v>
      </c>
      <c r="AR128" s="17" t="s">
        <v>230</v>
      </c>
      <c r="AT128" s="17" t="s">
        <v>155</v>
      </c>
      <c r="AU128" s="17" t="s">
        <v>78</v>
      </c>
      <c r="AY128" s="17" t="s">
        <v>153</v>
      </c>
      <c r="BE128" s="193">
        <f>IF(N128="základní",J128,0)</f>
        <v>0</v>
      </c>
      <c r="BF128" s="193">
        <f>IF(N128="snížená",J128,0)</f>
        <v>0</v>
      </c>
      <c r="BG128" s="193">
        <f>IF(N128="zákl. přenesená",J128,0)</f>
        <v>0</v>
      </c>
      <c r="BH128" s="193">
        <f>IF(N128="sníž. přenesená",J128,0)</f>
        <v>0</v>
      </c>
      <c r="BI128" s="193">
        <f>IF(N128="nulová",J128,0)</f>
        <v>0</v>
      </c>
      <c r="BJ128" s="17" t="s">
        <v>78</v>
      </c>
      <c r="BK128" s="193">
        <f>ROUND(I128*H128,2)</f>
        <v>0</v>
      </c>
      <c r="BL128" s="17" t="s">
        <v>230</v>
      </c>
      <c r="BM128" s="17" t="s">
        <v>295</v>
      </c>
    </row>
    <row r="129" spans="2:47" s="1" customFormat="1" ht="121.5">
      <c r="B129" s="34"/>
      <c r="C129" s="56"/>
      <c r="D129" s="196" t="s">
        <v>2096</v>
      </c>
      <c r="E129" s="56"/>
      <c r="F129" s="247" t="s">
        <v>2152</v>
      </c>
      <c r="G129" s="56"/>
      <c r="H129" s="56"/>
      <c r="I129" s="152"/>
      <c r="J129" s="56"/>
      <c r="K129" s="56"/>
      <c r="L129" s="54"/>
      <c r="M129" s="255"/>
      <c r="N129" s="249"/>
      <c r="O129" s="249"/>
      <c r="P129" s="249"/>
      <c r="Q129" s="249"/>
      <c r="R129" s="249"/>
      <c r="S129" s="249"/>
      <c r="T129" s="256"/>
      <c r="AT129" s="17" t="s">
        <v>2096</v>
      </c>
      <c r="AU129" s="17" t="s">
        <v>78</v>
      </c>
    </row>
    <row r="130" spans="2:12" s="1" customFormat="1" ht="6.95" customHeight="1">
      <c r="B130" s="49"/>
      <c r="C130" s="50"/>
      <c r="D130" s="50"/>
      <c r="E130" s="50"/>
      <c r="F130" s="50"/>
      <c r="G130" s="50"/>
      <c r="H130" s="50"/>
      <c r="I130" s="128"/>
      <c r="J130" s="50"/>
      <c r="K130" s="50"/>
      <c r="L130" s="54"/>
    </row>
  </sheetData>
  <sheetProtection password="CC35" sheet="1" objects="1" scenarios="1" formatColumns="0" formatRows="0" sort="0" autoFilter="0"/>
  <autoFilter ref="C79:K79"/>
  <mergeCells count="9">
    <mergeCell ref="E70:H70"/>
    <mergeCell ref="E72:H72"/>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62"/>
      <c r="C1" s="262"/>
      <c r="D1" s="261" t="s">
        <v>1</v>
      </c>
      <c r="E1" s="262"/>
      <c r="F1" s="263" t="s">
        <v>2794</v>
      </c>
      <c r="G1" s="387" t="s">
        <v>2795</v>
      </c>
      <c r="H1" s="387"/>
      <c r="I1" s="267"/>
      <c r="J1" s="263" t="s">
        <v>2796</v>
      </c>
      <c r="K1" s="261" t="s">
        <v>102</v>
      </c>
      <c r="L1" s="263" t="s">
        <v>2797</v>
      </c>
      <c r="M1" s="263"/>
      <c r="N1" s="263"/>
      <c r="O1" s="263"/>
      <c r="P1" s="263"/>
      <c r="Q1" s="263"/>
      <c r="R1" s="263"/>
      <c r="S1" s="263"/>
      <c r="T1" s="263"/>
      <c r="U1" s="259"/>
      <c r="V1" s="259"/>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349"/>
      <c r="M2" s="349"/>
      <c r="N2" s="349"/>
      <c r="O2" s="349"/>
      <c r="P2" s="349"/>
      <c r="Q2" s="349"/>
      <c r="R2" s="349"/>
      <c r="S2" s="349"/>
      <c r="T2" s="349"/>
      <c r="U2" s="349"/>
      <c r="V2" s="349"/>
      <c r="AT2" s="17" t="s">
        <v>95</v>
      </c>
    </row>
    <row r="3" spans="2:46" ht="6.95" customHeight="1">
      <c r="B3" s="18"/>
      <c r="C3" s="19"/>
      <c r="D3" s="19"/>
      <c r="E3" s="19"/>
      <c r="F3" s="19"/>
      <c r="G3" s="19"/>
      <c r="H3" s="19"/>
      <c r="I3" s="105"/>
      <c r="J3" s="19"/>
      <c r="K3" s="20"/>
      <c r="AT3" s="17" t="s">
        <v>80</v>
      </c>
    </row>
    <row r="4" spans="2:46" ht="36.95" customHeight="1">
      <c r="B4" s="21"/>
      <c r="C4" s="22"/>
      <c r="D4" s="23" t="s">
        <v>103</v>
      </c>
      <c r="E4" s="22"/>
      <c r="F4" s="22"/>
      <c r="G4" s="22"/>
      <c r="H4" s="22"/>
      <c r="I4" s="106"/>
      <c r="J4" s="22"/>
      <c r="K4" s="24"/>
      <c r="M4" s="25" t="s">
        <v>10</v>
      </c>
      <c r="AT4" s="17" t="s">
        <v>4</v>
      </c>
    </row>
    <row r="5" spans="2:11" ht="6.95" customHeight="1">
      <c r="B5" s="21"/>
      <c r="C5" s="22"/>
      <c r="D5" s="22"/>
      <c r="E5" s="22"/>
      <c r="F5" s="22"/>
      <c r="G5" s="22"/>
      <c r="H5" s="22"/>
      <c r="I5" s="106"/>
      <c r="J5" s="22"/>
      <c r="K5" s="24"/>
    </row>
    <row r="6" spans="2:11" ht="15">
      <c r="B6" s="21"/>
      <c r="C6" s="22"/>
      <c r="D6" s="30" t="s">
        <v>16</v>
      </c>
      <c r="E6" s="22"/>
      <c r="F6" s="22"/>
      <c r="G6" s="22"/>
      <c r="H6" s="22"/>
      <c r="I6" s="106"/>
      <c r="J6" s="22"/>
      <c r="K6" s="24"/>
    </row>
    <row r="7" spans="2:11" ht="22.5" customHeight="1">
      <c r="B7" s="21"/>
      <c r="C7" s="22"/>
      <c r="D7" s="22"/>
      <c r="E7" s="388" t="str">
        <f>'Rekapitulace stavby'!K6</f>
        <v>Rekonstrukce části domu č.p. 1345, ul. Míru, k.ú. Frýdek</v>
      </c>
      <c r="F7" s="379"/>
      <c r="G7" s="379"/>
      <c r="H7" s="379"/>
      <c r="I7" s="106"/>
      <c r="J7" s="22"/>
      <c r="K7" s="24"/>
    </row>
    <row r="8" spans="2:11" s="1" customFormat="1" ht="15">
      <c r="B8" s="34"/>
      <c r="C8" s="35"/>
      <c r="D8" s="30" t="s">
        <v>104</v>
      </c>
      <c r="E8" s="35"/>
      <c r="F8" s="35"/>
      <c r="G8" s="35"/>
      <c r="H8" s="35"/>
      <c r="I8" s="107"/>
      <c r="J8" s="35"/>
      <c r="K8" s="38"/>
    </row>
    <row r="9" spans="2:11" s="1" customFormat="1" ht="36.95" customHeight="1">
      <c r="B9" s="34"/>
      <c r="C9" s="35"/>
      <c r="D9" s="35"/>
      <c r="E9" s="389" t="s">
        <v>2157</v>
      </c>
      <c r="F9" s="363"/>
      <c r="G9" s="363"/>
      <c r="H9" s="363"/>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22</v>
      </c>
      <c r="G12" s="35"/>
      <c r="H12" s="35"/>
      <c r="I12" s="108" t="s">
        <v>23</v>
      </c>
      <c r="J12" s="109" t="str">
        <f>'Rekapitulace stavby'!AN8</f>
        <v>26. 10. 2016</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27</v>
      </c>
      <c r="K14" s="38"/>
    </row>
    <row r="15" spans="2:11" s="1" customFormat="1" ht="18" customHeight="1">
      <c r="B15" s="34"/>
      <c r="C15" s="35"/>
      <c r="D15" s="35"/>
      <c r="E15" s="28" t="s">
        <v>28</v>
      </c>
      <c r="F15" s="35"/>
      <c r="G15" s="35"/>
      <c r="H15" s="35"/>
      <c r="I15" s="108" t="s">
        <v>29</v>
      </c>
      <c r="J15" s="28" t="s">
        <v>30</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31</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29</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33</v>
      </c>
      <c r="E20" s="35"/>
      <c r="F20" s="35"/>
      <c r="G20" s="35"/>
      <c r="H20" s="35"/>
      <c r="I20" s="108" t="s">
        <v>26</v>
      </c>
      <c r="J20" s="28" t="str">
        <f>IF('Rekapitulace stavby'!AN16="","",'Rekapitulace stavby'!AN16)</f>
        <v/>
      </c>
      <c r="K20" s="38"/>
    </row>
    <row r="21" spans="2:11" s="1" customFormat="1" ht="18" customHeight="1">
      <c r="B21" s="34"/>
      <c r="C21" s="35"/>
      <c r="D21" s="35"/>
      <c r="E21" s="28" t="str">
        <f>IF('Rekapitulace stavby'!E17="","",'Rekapitulace stavby'!E17)</f>
        <v xml:space="preserve"> </v>
      </c>
      <c r="F21" s="35"/>
      <c r="G21" s="35"/>
      <c r="H21" s="35"/>
      <c r="I21" s="108" t="s">
        <v>29</v>
      </c>
      <c r="J21" s="28" t="str">
        <f>IF('Rekapitulace stavby'!AN17="","",'Rekapitulace stavby'!AN17)</f>
        <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35</v>
      </c>
      <c r="E23" s="35"/>
      <c r="F23" s="35"/>
      <c r="G23" s="35"/>
      <c r="H23" s="35"/>
      <c r="I23" s="107"/>
      <c r="J23" s="35"/>
      <c r="K23" s="38"/>
    </row>
    <row r="24" spans="2:11" s="6" customFormat="1" ht="120" customHeight="1">
      <c r="B24" s="110"/>
      <c r="C24" s="111"/>
      <c r="D24" s="111"/>
      <c r="E24" s="382" t="s">
        <v>36</v>
      </c>
      <c r="F24" s="390"/>
      <c r="G24" s="390"/>
      <c r="H24" s="390"/>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37</v>
      </c>
      <c r="E27" s="35"/>
      <c r="F27" s="35"/>
      <c r="G27" s="35"/>
      <c r="H27" s="35"/>
      <c r="I27" s="107"/>
      <c r="J27" s="117">
        <f>ROUND(J89,2)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39</v>
      </c>
      <c r="G29" s="35"/>
      <c r="H29" s="35"/>
      <c r="I29" s="118" t="s">
        <v>38</v>
      </c>
      <c r="J29" s="39" t="s">
        <v>40</v>
      </c>
      <c r="K29" s="38"/>
    </row>
    <row r="30" spans="2:11" s="1" customFormat="1" ht="14.45" customHeight="1">
      <c r="B30" s="34"/>
      <c r="C30" s="35"/>
      <c r="D30" s="42" t="s">
        <v>41</v>
      </c>
      <c r="E30" s="42" t="s">
        <v>42</v>
      </c>
      <c r="F30" s="119">
        <f>ROUND(SUM(BE89:BE187),2)</f>
        <v>0</v>
      </c>
      <c r="G30" s="35"/>
      <c r="H30" s="35"/>
      <c r="I30" s="120">
        <v>0.21</v>
      </c>
      <c r="J30" s="119">
        <f>ROUND(ROUND((SUM(BE89:BE187)),2)*I30,2)</f>
        <v>0</v>
      </c>
      <c r="K30" s="38"/>
    </row>
    <row r="31" spans="2:11" s="1" customFormat="1" ht="14.45" customHeight="1">
      <c r="B31" s="34"/>
      <c r="C31" s="35"/>
      <c r="D31" s="35"/>
      <c r="E31" s="42" t="s">
        <v>43</v>
      </c>
      <c r="F31" s="119">
        <f>ROUND(SUM(BF89:BF187),2)</f>
        <v>0</v>
      </c>
      <c r="G31" s="35"/>
      <c r="H31" s="35"/>
      <c r="I31" s="120">
        <v>0.15</v>
      </c>
      <c r="J31" s="119">
        <f>ROUND(ROUND((SUM(BF89:BF187)),2)*I31,2)</f>
        <v>0</v>
      </c>
      <c r="K31" s="38"/>
    </row>
    <row r="32" spans="2:11" s="1" customFormat="1" ht="14.45" customHeight="1" hidden="1">
      <c r="B32" s="34"/>
      <c r="C32" s="35"/>
      <c r="D32" s="35"/>
      <c r="E32" s="42" t="s">
        <v>44</v>
      </c>
      <c r="F32" s="119">
        <f>ROUND(SUM(BG89:BG187),2)</f>
        <v>0</v>
      </c>
      <c r="G32" s="35"/>
      <c r="H32" s="35"/>
      <c r="I32" s="120">
        <v>0.21</v>
      </c>
      <c r="J32" s="119">
        <v>0</v>
      </c>
      <c r="K32" s="38"/>
    </row>
    <row r="33" spans="2:11" s="1" customFormat="1" ht="14.45" customHeight="1" hidden="1">
      <c r="B33" s="34"/>
      <c r="C33" s="35"/>
      <c r="D33" s="35"/>
      <c r="E33" s="42" t="s">
        <v>45</v>
      </c>
      <c r="F33" s="119">
        <f>ROUND(SUM(BH89:BH187),2)</f>
        <v>0</v>
      </c>
      <c r="G33" s="35"/>
      <c r="H33" s="35"/>
      <c r="I33" s="120">
        <v>0.15</v>
      </c>
      <c r="J33" s="119">
        <v>0</v>
      </c>
      <c r="K33" s="38"/>
    </row>
    <row r="34" spans="2:11" s="1" customFormat="1" ht="14.45" customHeight="1" hidden="1">
      <c r="B34" s="34"/>
      <c r="C34" s="35"/>
      <c r="D34" s="35"/>
      <c r="E34" s="42" t="s">
        <v>46</v>
      </c>
      <c r="F34" s="119">
        <f>ROUND(SUM(BI89:BI187),2)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47</v>
      </c>
      <c r="E36" s="73"/>
      <c r="F36" s="73"/>
      <c r="G36" s="123" t="s">
        <v>48</v>
      </c>
      <c r="H36" s="124" t="s">
        <v>49</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106</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388" t="str">
        <f>E7</f>
        <v>Rekonstrukce části domu č.p. 1345, ul. Míru, k.ú. Frýdek</v>
      </c>
      <c r="F45" s="363"/>
      <c r="G45" s="363"/>
      <c r="H45" s="363"/>
      <c r="I45" s="107"/>
      <c r="J45" s="35"/>
      <c r="K45" s="38"/>
    </row>
    <row r="46" spans="2:11" s="1" customFormat="1" ht="14.45" customHeight="1">
      <c r="B46" s="34"/>
      <c r="C46" s="30" t="s">
        <v>104</v>
      </c>
      <c r="D46" s="35"/>
      <c r="E46" s="35"/>
      <c r="F46" s="35"/>
      <c r="G46" s="35"/>
      <c r="H46" s="35"/>
      <c r="I46" s="107"/>
      <c r="J46" s="35"/>
      <c r="K46" s="38"/>
    </row>
    <row r="47" spans="2:11" s="1" customFormat="1" ht="23.25" customHeight="1">
      <c r="B47" s="34"/>
      <c r="C47" s="35"/>
      <c r="D47" s="35"/>
      <c r="E47" s="389" t="str">
        <f>E9</f>
        <v>041 - Ústřední vytápění</v>
      </c>
      <c r="F47" s="363"/>
      <c r="G47" s="363"/>
      <c r="H47" s="363"/>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26. 10. 2016</v>
      </c>
      <c r="K49" s="38"/>
    </row>
    <row r="50" spans="2:11" s="1" customFormat="1" ht="6.95" customHeight="1">
      <c r="B50" s="34"/>
      <c r="C50" s="35"/>
      <c r="D50" s="35"/>
      <c r="E50" s="35"/>
      <c r="F50" s="35"/>
      <c r="G50" s="35"/>
      <c r="H50" s="35"/>
      <c r="I50" s="107"/>
      <c r="J50" s="35"/>
      <c r="K50" s="38"/>
    </row>
    <row r="51" spans="2:11" s="1" customFormat="1" ht="15">
      <c r="B51" s="34"/>
      <c r="C51" s="30" t="s">
        <v>25</v>
      </c>
      <c r="D51" s="35"/>
      <c r="E51" s="35"/>
      <c r="F51" s="28" t="str">
        <f>E15</f>
        <v xml:space="preserve">Statutární město Frýdek - Místek, Radniční 1148, </v>
      </c>
      <c r="G51" s="35"/>
      <c r="H51" s="35"/>
      <c r="I51" s="108" t="s">
        <v>33</v>
      </c>
      <c r="J51" s="28" t="str">
        <f>E21</f>
        <v xml:space="preserve"> </v>
      </c>
      <c r="K51" s="38"/>
    </row>
    <row r="52" spans="2:11" s="1" customFormat="1" ht="14.45" customHeight="1">
      <c r="B52" s="34"/>
      <c r="C52" s="30" t="s">
        <v>31</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107</v>
      </c>
      <c r="D54" s="121"/>
      <c r="E54" s="121"/>
      <c r="F54" s="121"/>
      <c r="G54" s="121"/>
      <c r="H54" s="121"/>
      <c r="I54" s="134"/>
      <c r="J54" s="135" t="s">
        <v>108</v>
      </c>
      <c r="K54" s="136"/>
    </row>
    <row r="55" spans="2:11" s="1" customFormat="1" ht="10.35" customHeight="1">
      <c r="B55" s="34"/>
      <c r="C55" s="35"/>
      <c r="D55" s="35"/>
      <c r="E55" s="35"/>
      <c r="F55" s="35"/>
      <c r="G55" s="35"/>
      <c r="H55" s="35"/>
      <c r="I55" s="107"/>
      <c r="J55" s="35"/>
      <c r="K55" s="38"/>
    </row>
    <row r="56" spans="2:47" s="1" customFormat="1" ht="29.25" customHeight="1">
      <c r="B56" s="34"/>
      <c r="C56" s="137" t="s">
        <v>109</v>
      </c>
      <c r="D56" s="35"/>
      <c r="E56" s="35"/>
      <c r="F56" s="35"/>
      <c r="G56" s="35"/>
      <c r="H56" s="35"/>
      <c r="I56" s="107"/>
      <c r="J56" s="117">
        <f>J89</f>
        <v>0</v>
      </c>
      <c r="K56" s="38"/>
      <c r="AU56" s="17" t="s">
        <v>110</v>
      </c>
    </row>
    <row r="57" spans="2:11" s="7" customFormat="1" ht="24.95" customHeight="1">
      <c r="B57" s="138"/>
      <c r="C57" s="139"/>
      <c r="D57" s="140" t="s">
        <v>2158</v>
      </c>
      <c r="E57" s="141"/>
      <c r="F57" s="141"/>
      <c r="G57" s="141"/>
      <c r="H57" s="141"/>
      <c r="I57" s="142"/>
      <c r="J57" s="143">
        <f>J90</f>
        <v>0</v>
      </c>
      <c r="K57" s="144"/>
    </row>
    <row r="58" spans="2:11" s="8" customFormat="1" ht="19.9" customHeight="1">
      <c r="B58" s="145"/>
      <c r="C58" s="146"/>
      <c r="D58" s="147" t="s">
        <v>2159</v>
      </c>
      <c r="E58" s="148"/>
      <c r="F58" s="148"/>
      <c r="G58" s="148"/>
      <c r="H58" s="148"/>
      <c r="I58" s="149"/>
      <c r="J58" s="150">
        <f>J91</f>
        <v>0</v>
      </c>
      <c r="K58" s="151"/>
    </row>
    <row r="59" spans="2:11" s="8" customFormat="1" ht="19.9" customHeight="1">
      <c r="B59" s="145"/>
      <c r="C59" s="146"/>
      <c r="D59" s="147" t="s">
        <v>2160</v>
      </c>
      <c r="E59" s="148"/>
      <c r="F59" s="148"/>
      <c r="G59" s="148"/>
      <c r="H59" s="148"/>
      <c r="I59" s="149"/>
      <c r="J59" s="150">
        <f>J95</f>
        <v>0</v>
      </c>
      <c r="K59" s="151"/>
    </row>
    <row r="60" spans="2:11" s="7" customFormat="1" ht="24.95" customHeight="1">
      <c r="B60" s="138"/>
      <c r="C60" s="139"/>
      <c r="D60" s="140" t="s">
        <v>2161</v>
      </c>
      <c r="E60" s="141"/>
      <c r="F60" s="141"/>
      <c r="G60" s="141"/>
      <c r="H60" s="141"/>
      <c r="I60" s="142"/>
      <c r="J60" s="143">
        <f>J97</f>
        <v>0</v>
      </c>
      <c r="K60" s="144"/>
    </row>
    <row r="61" spans="2:11" s="8" customFormat="1" ht="19.9" customHeight="1">
      <c r="B61" s="145"/>
      <c r="C61" s="146"/>
      <c r="D61" s="147" t="s">
        <v>123</v>
      </c>
      <c r="E61" s="148"/>
      <c r="F61" s="148"/>
      <c r="G61" s="148"/>
      <c r="H61" s="148"/>
      <c r="I61" s="149"/>
      <c r="J61" s="150">
        <f>J98</f>
        <v>0</v>
      </c>
      <c r="K61" s="151"/>
    </row>
    <row r="62" spans="2:11" s="8" customFormat="1" ht="19.9" customHeight="1">
      <c r="B62" s="145"/>
      <c r="C62" s="146"/>
      <c r="D62" s="147" t="s">
        <v>2162</v>
      </c>
      <c r="E62" s="148"/>
      <c r="F62" s="148"/>
      <c r="G62" s="148"/>
      <c r="H62" s="148"/>
      <c r="I62" s="149"/>
      <c r="J62" s="150">
        <f>J108</f>
        <v>0</v>
      </c>
      <c r="K62" s="151"/>
    </row>
    <row r="63" spans="2:11" s="8" customFormat="1" ht="19.9" customHeight="1">
      <c r="B63" s="145"/>
      <c r="C63" s="146"/>
      <c r="D63" s="147" t="s">
        <v>2163</v>
      </c>
      <c r="E63" s="148"/>
      <c r="F63" s="148"/>
      <c r="G63" s="148"/>
      <c r="H63" s="148"/>
      <c r="I63" s="149"/>
      <c r="J63" s="150">
        <f>J126</f>
        <v>0</v>
      </c>
      <c r="K63" s="151"/>
    </row>
    <row r="64" spans="2:11" s="8" customFormat="1" ht="19.9" customHeight="1">
      <c r="B64" s="145"/>
      <c r="C64" s="146"/>
      <c r="D64" s="147" t="s">
        <v>2164</v>
      </c>
      <c r="E64" s="148"/>
      <c r="F64" s="148"/>
      <c r="G64" s="148"/>
      <c r="H64" s="148"/>
      <c r="I64" s="149"/>
      <c r="J64" s="150">
        <f>J133</f>
        <v>0</v>
      </c>
      <c r="K64" s="151"/>
    </row>
    <row r="65" spans="2:11" s="8" customFormat="1" ht="19.9" customHeight="1">
      <c r="B65" s="145"/>
      <c r="C65" s="146"/>
      <c r="D65" s="147" t="s">
        <v>2165</v>
      </c>
      <c r="E65" s="148"/>
      <c r="F65" s="148"/>
      <c r="G65" s="148"/>
      <c r="H65" s="148"/>
      <c r="I65" s="149"/>
      <c r="J65" s="150">
        <f>J145</f>
        <v>0</v>
      </c>
      <c r="K65" s="151"/>
    </row>
    <row r="66" spans="2:11" s="8" customFormat="1" ht="19.9" customHeight="1">
      <c r="B66" s="145"/>
      <c r="C66" s="146"/>
      <c r="D66" s="147" t="s">
        <v>2166</v>
      </c>
      <c r="E66" s="148"/>
      <c r="F66" s="148"/>
      <c r="G66" s="148"/>
      <c r="H66" s="148"/>
      <c r="I66" s="149"/>
      <c r="J66" s="150">
        <f>J159</f>
        <v>0</v>
      </c>
      <c r="K66" s="151"/>
    </row>
    <row r="67" spans="2:11" s="8" customFormat="1" ht="19.9" customHeight="1">
      <c r="B67" s="145"/>
      <c r="C67" s="146"/>
      <c r="D67" s="147" t="s">
        <v>135</v>
      </c>
      <c r="E67" s="148"/>
      <c r="F67" s="148"/>
      <c r="G67" s="148"/>
      <c r="H67" s="148"/>
      <c r="I67" s="149"/>
      <c r="J67" s="150">
        <f>J181</f>
        <v>0</v>
      </c>
      <c r="K67" s="151"/>
    </row>
    <row r="68" spans="2:11" s="7" customFormat="1" ht="24.95" customHeight="1">
      <c r="B68" s="138"/>
      <c r="C68" s="139"/>
      <c r="D68" s="140" t="s">
        <v>2167</v>
      </c>
      <c r="E68" s="141"/>
      <c r="F68" s="141"/>
      <c r="G68" s="141"/>
      <c r="H68" s="141"/>
      <c r="I68" s="142"/>
      <c r="J68" s="143">
        <f>J183</f>
        <v>0</v>
      </c>
      <c r="K68" s="144"/>
    </row>
    <row r="69" spans="2:11" s="8" customFormat="1" ht="19.9" customHeight="1">
      <c r="B69" s="145"/>
      <c r="C69" s="146"/>
      <c r="D69" s="147" t="s">
        <v>2168</v>
      </c>
      <c r="E69" s="148"/>
      <c r="F69" s="148"/>
      <c r="G69" s="148"/>
      <c r="H69" s="148"/>
      <c r="I69" s="149"/>
      <c r="J69" s="150">
        <f>J184</f>
        <v>0</v>
      </c>
      <c r="K69" s="151"/>
    </row>
    <row r="70" spans="2:11" s="1" customFormat="1" ht="21.75" customHeight="1">
      <c r="B70" s="34"/>
      <c r="C70" s="35"/>
      <c r="D70" s="35"/>
      <c r="E70" s="35"/>
      <c r="F70" s="35"/>
      <c r="G70" s="35"/>
      <c r="H70" s="35"/>
      <c r="I70" s="107"/>
      <c r="J70" s="35"/>
      <c r="K70" s="38"/>
    </row>
    <row r="71" spans="2:11" s="1" customFormat="1" ht="6.95" customHeight="1">
      <c r="B71" s="49"/>
      <c r="C71" s="50"/>
      <c r="D71" s="50"/>
      <c r="E71" s="50"/>
      <c r="F71" s="50"/>
      <c r="G71" s="50"/>
      <c r="H71" s="50"/>
      <c r="I71" s="128"/>
      <c r="J71" s="50"/>
      <c r="K71" s="51"/>
    </row>
    <row r="75" spans="2:12" s="1" customFormat="1" ht="6.95" customHeight="1">
      <c r="B75" s="52"/>
      <c r="C75" s="53"/>
      <c r="D75" s="53"/>
      <c r="E75" s="53"/>
      <c r="F75" s="53"/>
      <c r="G75" s="53"/>
      <c r="H75" s="53"/>
      <c r="I75" s="131"/>
      <c r="J75" s="53"/>
      <c r="K75" s="53"/>
      <c r="L75" s="54"/>
    </row>
    <row r="76" spans="2:12" s="1" customFormat="1" ht="36.95" customHeight="1">
      <c r="B76" s="34"/>
      <c r="C76" s="55" t="s">
        <v>137</v>
      </c>
      <c r="D76" s="56"/>
      <c r="E76" s="56"/>
      <c r="F76" s="56"/>
      <c r="G76" s="56"/>
      <c r="H76" s="56"/>
      <c r="I76" s="152"/>
      <c r="J76" s="56"/>
      <c r="K76" s="56"/>
      <c r="L76" s="54"/>
    </row>
    <row r="77" spans="2:12" s="1" customFormat="1" ht="6.95" customHeight="1">
      <c r="B77" s="34"/>
      <c r="C77" s="56"/>
      <c r="D77" s="56"/>
      <c r="E77" s="56"/>
      <c r="F77" s="56"/>
      <c r="G77" s="56"/>
      <c r="H77" s="56"/>
      <c r="I77" s="152"/>
      <c r="J77" s="56"/>
      <c r="K77" s="56"/>
      <c r="L77" s="54"/>
    </row>
    <row r="78" spans="2:12" s="1" customFormat="1" ht="14.45" customHeight="1">
      <c r="B78" s="34"/>
      <c r="C78" s="58" t="s">
        <v>16</v>
      </c>
      <c r="D78" s="56"/>
      <c r="E78" s="56"/>
      <c r="F78" s="56"/>
      <c r="G78" s="56"/>
      <c r="H78" s="56"/>
      <c r="I78" s="152"/>
      <c r="J78" s="56"/>
      <c r="K78" s="56"/>
      <c r="L78" s="54"/>
    </row>
    <row r="79" spans="2:12" s="1" customFormat="1" ht="22.5" customHeight="1">
      <c r="B79" s="34"/>
      <c r="C79" s="56"/>
      <c r="D79" s="56"/>
      <c r="E79" s="386" t="str">
        <f>E7</f>
        <v>Rekonstrukce části domu č.p. 1345, ul. Míru, k.ú. Frýdek</v>
      </c>
      <c r="F79" s="356"/>
      <c r="G79" s="356"/>
      <c r="H79" s="356"/>
      <c r="I79" s="152"/>
      <c r="J79" s="56"/>
      <c r="K79" s="56"/>
      <c r="L79" s="54"/>
    </row>
    <row r="80" spans="2:12" s="1" customFormat="1" ht="14.45" customHeight="1">
      <c r="B80" s="34"/>
      <c r="C80" s="58" t="s">
        <v>104</v>
      </c>
      <c r="D80" s="56"/>
      <c r="E80" s="56"/>
      <c r="F80" s="56"/>
      <c r="G80" s="56"/>
      <c r="H80" s="56"/>
      <c r="I80" s="152"/>
      <c r="J80" s="56"/>
      <c r="K80" s="56"/>
      <c r="L80" s="54"/>
    </row>
    <row r="81" spans="2:12" s="1" customFormat="1" ht="23.25" customHeight="1">
      <c r="B81" s="34"/>
      <c r="C81" s="56"/>
      <c r="D81" s="56"/>
      <c r="E81" s="353" t="str">
        <f>E9</f>
        <v>041 - Ústřední vytápění</v>
      </c>
      <c r="F81" s="356"/>
      <c r="G81" s="356"/>
      <c r="H81" s="356"/>
      <c r="I81" s="152"/>
      <c r="J81" s="56"/>
      <c r="K81" s="56"/>
      <c r="L81" s="54"/>
    </row>
    <row r="82" spans="2:12" s="1" customFormat="1" ht="6.95" customHeight="1">
      <c r="B82" s="34"/>
      <c r="C82" s="56"/>
      <c r="D82" s="56"/>
      <c r="E82" s="56"/>
      <c r="F82" s="56"/>
      <c r="G82" s="56"/>
      <c r="H82" s="56"/>
      <c r="I82" s="152"/>
      <c r="J82" s="56"/>
      <c r="K82" s="56"/>
      <c r="L82" s="54"/>
    </row>
    <row r="83" spans="2:12" s="1" customFormat="1" ht="18" customHeight="1">
      <c r="B83" s="34"/>
      <c r="C83" s="58" t="s">
        <v>21</v>
      </c>
      <c r="D83" s="56"/>
      <c r="E83" s="56"/>
      <c r="F83" s="153" t="str">
        <f>F12</f>
        <v xml:space="preserve"> </v>
      </c>
      <c r="G83" s="56"/>
      <c r="H83" s="56"/>
      <c r="I83" s="154" t="s">
        <v>23</v>
      </c>
      <c r="J83" s="66" t="str">
        <f>IF(J12="","",J12)</f>
        <v>26. 10. 2016</v>
      </c>
      <c r="K83" s="56"/>
      <c r="L83" s="54"/>
    </row>
    <row r="84" spans="2:12" s="1" customFormat="1" ht="6.95" customHeight="1">
      <c r="B84" s="34"/>
      <c r="C84" s="56"/>
      <c r="D84" s="56"/>
      <c r="E84" s="56"/>
      <c r="F84" s="56"/>
      <c r="G84" s="56"/>
      <c r="H84" s="56"/>
      <c r="I84" s="152"/>
      <c r="J84" s="56"/>
      <c r="K84" s="56"/>
      <c r="L84" s="54"/>
    </row>
    <row r="85" spans="2:12" s="1" customFormat="1" ht="15">
      <c r="B85" s="34"/>
      <c r="C85" s="58" t="s">
        <v>25</v>
      </c>
      <c r="D85" s="56"/>
      <c r="E85" s="56"/>
      <c r="F85" s="153" t="str">
        <f>E15</f>
        <v xml:space="preserve">Statutární město Frýdek - Místek, Radniční 1148, </v>
      </c>
      <c r="G85" s="56"/>
      <c r="H85" s="56"/>
      <c r="I85" s="154" t="s">
        <v>33</v>
      </c>
      <c r="J85" s="153" t="str">
        <f>E21</f>
        <v xml:space="preserve"> </v>
      </c>
      <c r="K85" s="56"/>
      <c r="L85" s="54"/>
    </row>
    <row r="86" spans="2:12" s="1" customFormat="1" ht="14.45" customHeight="1">
      <c r="B86" s="34"/>
      <c r="C86" s="58" t="s">
        <v>31</v>
      </c>
      <c r="D86" s="56"/>
      <c r="E86" s="56"/>
      <c r="F86" s="153" t="str">
        <f>IF(E18="","",E18)</f>
        <v/>
      </c>
      <c r="G86" s="56"/>
      <c r="H86" s="56"/>
      <c r="I86" s="152"/>
      <c r="J86" s="56"/>
      <c r="K86" s="56"/>
      <c r="L86" s="54"/>
    </row>
    <row r="87" spans="2:12" s="1" customFormat="1" ht="10.35" customHeight="1">
      <c r="B87" s="34"/>
      <c r="C87" s="56"/>
      <c r="D87" s="56"/>
      <c r="E87" s="56"/>
      <c r="F87" s="56"/>
      <c r="G87" s="56"/>
      <c r="H87" s="56"/>
      <c r="I87" s="152"/>
      <c r="J87" s="56"/>
      <c r="K87" s="56"/>
      <c r="L87" s="54"/>
    </row>
    <row r="88" spans="2:20" s="9" customFormat="1" ht="29.25" customHeight="1">
      <c r="B88" s="155"/>
      <c r="C88" s="156" t="s">
        <v>138</v>
      </c>
      <c r="D88" s="157" t="s">
        <v>56</v>
      </c>
      <c r="E88" s="157" t="s">
        <v>52</v>
      </c>
      <c r="F88" s="157" t="s">
        <v>139</v>
      </c>
      <c r="G88" s="157" t="s">
        <v>140</v>
      </c>
      <c r="H88" s="157" t="s">
        <v>141</v>
      </c>
      <c r="I88" s="158" t="s">
        <v>142</v>
      </c>
      <c r="J88" s="157" t="s">
        <v>108</v>
      </c>
      <c r="K88" s="159" t="s">
        <v>143</v>
      </c>
      <c r="L88" s="160"/>
      <c r="M88" s="75" t="s">
        <v>144</v>
      </c>
      <c r="N88" s="76" t="s">
        <v>41</v>
      </c>
      <c r="O88" s="76" t="s">
        <v>145</v>
      </c>
      <c r="P88" s="76" t="s">
        <v>146</v>
      </c>
      <c r="Q88" s="76" t="s">
        <v>147</v>
      </c>
      <c r="R88" s="76" t="s">
        <v>148</v>
      </c>
      <c r="S88" s="76" t="s">
        <v>149</v>
      </c>
      <c r="T88" s="77" t="s">
        <v>150</v>
      </c>
    </row>
    <row r="89" spans="2:63" s="1" customFormat="1" ht="29.25" customHeight="1">
      <c r="B89" s="34"/>
      <c r="C89" s="81" t="s">
        <v>109</v>
      </c>
      <c r="D89" s="56"/>
      <c r="E89" s="56"/>
      <c r="F89" s="56"/>
      <c r="G89" s="56"/>
      <c r="H89" s="56"/>
      <c r="I89" s="152"/>
      <c r="J89" s="161">
        <f>BK89</f>
        <v>0</v>
      </c>
      <c r="K89" s="56"/>
      <c r="L89" s="54"/>
      <c r="M89" s="78"/>
      <c r="N89" s="79"/>
      <c r="O89" s="79"/>
      <c r="P89" s="162">
        <f>P90+P97+P183</f>
        <v>0</v>
      </c>
      <c r="Q89" s="79"/>
      <c r="R89" s="162">
        <f>R90+R97+R183</f>
        <v>0.8621760999999999</v>
      </c>
      <c r="S89" s="79"/>
      <c r="T89" s="163">
        <f>T90+T97+T183</f>
        <v>1.12</v>
      </c>
      <c r="AT89" s="17" t="s">
        <v>70</v>
      </c>
      <c r="AU89" s="17" t="s">
        <v>110</v>
      </c>
      <c r="BK89" s="164">
        <f>BK90+BK97+BK183</f>
        <v>0</v>
      </c>
    </row>
    <row r="90" spans="2:63" s="10" customFormat="1" ht="37.35" customHeight="1">
      <c r="B90" s="165"/>
      <c r="C90" s="166"/>
      <c r="D90" s="167" t="s">
        <v>70</v>
      </c>
      <c r="E90" s="168" t="s">
        <v>151</v>
      </c>
      <c r="F90" s="168" t="s">
        <v>151</v>
      </c>
      <c r="G90" s="166"/>
      <c r="H90" s="166"/>
      <c r="I90" s="169"/>
      <c r="J90" s="170">
        <f>BK90</f>
        <v>0</v>
      </c>
      <c r="K90" s="166"/>
      <c r="L90" s="171"/>
      <c r="M90" s="172"/>
      <c r="N90" s="173"/>
      <c r="O90" s="173"/>
      <c r="P90" s="174">
        <f>P91+P95</f>
        <v>0</v>
      </c>
      <c r="Q90" s="173"/>
      <c r="R90" s="174">
        <f>R91+R95</f>
        <v>0.43792</v>
      </c>
      <c r="S90" s="173"/>
      <c r="T90" s="175">
        <f>T91+T95</f>
        <v>1.12</v>
      </c>
      <c r="AR90" s="176" t="s">
        <v>78</v>
      </c>
      <c r="AT90" s="177" t="s">
        <v>70</v>
      </c>
      <c r="AU90" s="177" t="s">
        <v>71</v>
      </c>
      <c r="AY90" s="176" t="s">
        <v>153</v>
      </c>
      <c r="BK90" s="178">
        <f>BK91+BK95</f>
        <v>0</v>
      </c>
    </row>
    <row r="91" spans="2:63" s="10" customFormat="1" ht="19.9" customHeight="1">
      <c r="B91" s="165"/>
      <c r="C91" s="166"/>
      <c r="D91" s="179" t="s">
        <v>70</v>
      </c>
      <c r="E91" s="180" t="s">
        <v>180</v>
      </c>
      <c r="F91" s="180" t="s">
        <v>2169</v>
      </c>
      <c r="G91" s="166"/>
      <c r="H91" s="166"/>
      <c r="I91" s="169"/>
      <c r="J91" s="181">
        <f>BK91</f>
        <v>0</v>
      </c>
      <c r="K91" s="166"/>
      <c r="L91" s="171"/>
      <c r="M91" s="172"/>
      <c r="N91" s="173"/>
      <c r="O91" s="173"/>
      <c r="P91" s="174">
        <f>SUM(P92:P94)</f>
        <v>0</v>
      </c>
      <c r="Q91" s="173"/>
      <c r="R91" s="174">
        <f>SUM(R92:R94)</f>
        <v>0.43792</v>
      </c>
      <c r="S91" s="173"/>
      <c r="T91" s="175">
        <f>SUM(T92:T94)</f>
        <v>0</v>
      </c>
      <c r="AR91" s="176" t="s">
        <v>78</v>
      </c>
      <c r="AT91" s="177" t="s">
        <v>70</v>
      </c>
      <c r="AU91" s="177" t="s">
        <v>78</v>
      </c>
      <c r="AY91" s="176" t="s">
        <v>153</v>
      </c>
      <c r="BK91" s="178">
        <f>SUM(BK92:BK94)</f>
        <v>0</v>
      </c>
    </row>
    <row r="92" spans="2:65" s="1" customFormat="1" ht="22.5" customHeight="1">
      <c r="B92" s="34"/>
      <c r="C92" s="182" t="s">
        <v>78</v>
      </c>
      <c r="D92" s="182" t="s">
        <v>155</v>
      </c>
      <c r="E92" s="183" t="s">
        <v>320</v>
      </c>
      <c r="F92" s="184" t="s">
        <v>2170</v>
      </c>
      <c r="G92" s="185" t="s">
        <v>224</v>
      </c>
      <c r="H92" s="186">
        <v>5.6</v>
      </c>
      <c r="I92" s="187"/>
      <c r="J92" s="188">
        <f>ROUND(I92*H92,2)</f>
        <v>0</v>
      </c>
      <c r="K92" s="184" t="s">
        <v>159</v>
      </c>
      <c r="L92" s="54"/>
      <c r="M92" s="189" t="s">
        <v>19</v>
      </c>
      <c r="N92" s="190" t="s">
        <v>42</v>
      </c>
      <c r="O92" s="35"/>
      <c r="P92" s="191">
        <f>O92*H92</f>
        <v>0</v>
      </c>
      <c r="Q92" s="191">
        <v>0.04</v>
      </c>
      <c r="R92" s="191">
        <f>Q92*H92</f>
        <v>0.22399999999999998</v>
      </c>
      <c r="S92" s="191">
        <v>0</v>
      </c>
      <c r="T92" s="192">
        <f>S92*H92</f>
        <v>0</v>
      </c>
      <c r="AR92" s="17" t="s">
        <v>160</v>
      </c>
      <c r="AT92" s="17" t="s">
        <v>155</v>
      </c>
      <c r="AU92" s="17" t="s">
        <v>80</v>
      </c>
      <c r="AY92" s="17" t="s">
        <v>153</v>
      </c>
      <c r="BE92" s="193">
        <f>IF(N92="základní",J92,0)</f>
        <v>0</v>
      </c>
      <c r="BF92" s="193">
        <f>IF(N92="snížená",J92,0)</f>
        <v>0</v>
      </c>
      <c r="BG92" s="193">
        <f>IF(N92="zákl. přenesená",J92,0)</f>
        <v>0</v>
      </c>
      <c r="BH92" s="193">
        <f>IF(N92="sníž. přenesená",J92,0)</f>
        <v>0</v>
      </c>
      <c r="BI92" s="193">
        <f>IF(N92="nulová",J92,0)</f>
        <v>0</v>
      </c>
      <c r="BJ92" s="17" t="s">
        <v>78</v>
      </c>
      <c r="BK92" s="193">
        <f>ROUND(I92*H92,2)</f>
        <v>0</v>
      </c>
      <c r="BL92" s="17" t="s">
        <v>160</v>
      </c>
      <c r="BM92" s="17" t="s">
        <v>2171</v>
      </c>
    </row>
    <row r="93" spans="2:65" s="1" customFormat="1" ht="22.5" customHeight="1">
      <c r="B93" s="34"/>
      <c r="C93" s="182" t="s">
        <v>80</v>
      </c>
      <c r="D93" s="182" t="s">
        <v>155</v>
      </c>
      <c r="E93" s="183" t="s">
        <v>2172</v>
      </c>
      <c r="F93" s="184" t="s">
        <v>2173</v>
      </c>
      <c r="G93" s="185" t="s">
        <v>224</v>
      </c>
      <c r="H93" s="186">
        <v>5.6</v>
      </c>
      <c r="I93" s="187"/>
      <c r="J93" s="188">
        <f>ROUND(I93*H93,2)</f>
        <v>0</v>
      </c>
      <c r="K93" s="184" t="s">
        <v>159</v>
      </c>
      <c r="L93" s="54"/>
      <c r="M93" s="189" t="s">
        <v>19</v>
      </c>
      <c r="N93" s="190" t="s">
        <v>42</v>
      </c>
      <c r="O93" s="35"/>
      <c r="P93" s="191">
        <f>O93*H93</f>
        <v>0</v>
      </c>
      <c r="Q93" s="191">
        <v>0.0382</v>
      </c>
      <c r="R93" s="191">
        <f>Q93*H93</f>
        <v>0.21391999999999997</v>
      </c>
      <c r="S93" s="191">
        <v>0</v>
      </c>
      <c r="T93" s="192">
        <f>S93*H93</f>
        <v>0</v>
      </c>
      <c r="AR93" s="17" t="s">
        <v>160</v>
      </c>
      <c r="AT93" s="17" t="s">
        <v>155</v>
      </c>
      <c r="AU93" s="17" t="s">
        <v>80</v>
      </c>
      <c r="AY93" s="17" t="s">
        <v>153</v>
      </c>
      <c r="BE93" s="193">
        <f>IF(N93="základní",J93,0)</f>
        <v>0</v>
      </c>
      <c r="BF93" s="193">
        <f>IF(N93="snížená",J93,0)</f>
        <v>0</v>
      </c>
      <c r="BG93" s="193">
        <f>IF(N93="zákl. přenesená",J93,0)</f>
        <v>0</v>
      </c>
      <c r="BH93" s="193">
        <f>IF(N93="sníž. přenesená",J93,0)</f>
        <v>0</v>
      </c>
      <c r="BI93" s="193">
        <f>IF(N93="nulová",J93,0)</f>
        <v>0</v>
      </c>
      <c r="BJ93" s="17" t="s">
        <v>78</v>
      </c>
      <c r="BK93" s="193">
        <f>ROUND(I93*H93,2)</f>
        <v>0</v>
      </c>
      <c r="BL93" s="17" t="s">
        <v>160</v>
      </c>
      <c r="BM93" s="17" t="s">
        <v>2174</v>
      </c>
    </row>
    <row r="94" spans="2:65" s="1" customFormat="1" ht="31.5" customHeight="1">
      <c r="B94" s="34"/>
      <c r="C94" s="182" t="s">
        <v>169</v>
      </c>
      <c r="D94" s="182" t="s">
        <v>155</v>
      </c>
      <c r="E94" s="183" t="s">
        <v>2175</v>
      </c>
      <c r="F94" s="184" t="s">
        <v>2176</v>
      </c>
      <c r="G94" s="185" t="s">
        <v>634</v>
      </c>
      <c r="H94" s="186">
        <v>19</v>
      </c>
      <c r="I94" s="187"/>
      <c r="J94" s="188">
        <f>ROUND(I94*H94,2)</f>
        <v>0</v>
      </c>
      <c r="K94" s="184" t="s">
        <v>524</v>
      </c>
      <c r="L94" s="54"/>
      <c r="M94" s="189" t="s">
        <v>19</v>
      </c>
      <c r="N94" s="190" t="s">
        <v>42</v>
      </c>
      <c r="O94" s="35"/>
      <c r="P94" s="191">
        <f>O94*H94</f>
        <v>0</v>
      </c>
      <c r="Q94" s="191">
        <v>0</v>
      </c>
      <c r="R94" s="191">
        <f>Q94*H94</f>
        <v>0</v>
      </c>
      <c r="S94" s="191">
        <v>0</v>
      </c>
      <c r="T94" s="192">
        <f>S94*H94</f>
        <v>0</v>
      </c>
      <c r="AR94" s="17" t="s">
        <v>160</v>
      </c>
      <c r="AT94" s="17" t="s">
        <v>155</v>
      </c>
      <c r="AU94" s="17" t="s">
        <v>80</v>
      </c>
      <c r="AY94" s="17" t="s">
        <v>153</v>
      </c>
      <c r="BE94" s="193">
        <f>IF(N94="základní",J94,0)</f>
        <v>0</v>
      </c>
      <c r="BF94" s="193">
        <f>IF(N94="snížená",J94,0)</f>
        <v>0</v>
      </c>
      <c r="BG94" s="193">
        <f>IF(N94="zákl. přenesená",J94,0)</f>
        <v>0</v>
      </c>
      <c r="BH94" s="193">
        <f>IF(N94="sníž. přenesená",J94,0)</f>
        <v>0</v>
      </c>
      <c r="BI94" s="193">
        <f>IF(N94="nulová",J94,0)</f>
        <v>0</v>
      </c>
      <c r="BJ94" s="17" t="s">
        <v>78</v>
      </c>
      <c r="BK94" s="193">
        <f>ROUND(I94*H94,2)</f>
        <v>0</v>
      </c>
      <c r="BL94" s="17" t="s">
        <v>160</v>
      </c>
      <c r="BM94" s="17" t="s">
        <v>2177</v>
      </c>
    </row>
    <row r="95" spans="2:63" s="10" customFormat="1" ht="29.85" customHeight="1">
      <c r="B95" s="165"/>
      <c r="C95" s="166"/>
      <c r="D95" s="179" t="s">
        <v>70</v>
      </c>
      <c r="E95" s="180" t="s">
        <v>618</v>
      </c>
      <c r="F95" s="180" t="s">
        <v>2178</v>
      </c>
      <c r="G95" s="166"/>
      <c r="H95" s="166"/>
      <c r="I95" s="169"/>
      <c r="J95" s="181">
        <f>BK95</f>
        <v>0</v>
      </c>
      <c r="K95" s="166"/>
      <c r="L95" s="171"/>
      <c r="M95" s="172"/>
      <c r="N95" s="173"/>
      <c r="O95" s="173"/>
      <c r="P95" s="174">
        <f>P96</f>
        <v>0</v>
      </c>
      <c r="Q95" s="173"/>
      <c r="R95" s="174">
        <f>R96</f>
        <v>0</v>
      </c>
      <c r="S95" s="173"/>
      <c r="T95" s="175">
        <f>T96</f>
        <v>1.12</v>
      </c>
      <c r="AR95" s="176" t="s">
        <v>78</v>
      </c>
      <c r="AT95" s="177" t="s">
        <v>70</v>
      </c>
      <c r="AU95" s="177" t="s">
        <v>78</v>
      </c>
      <c r="AY95" s="176" t="s">
        <v>153</v>
      </c>
      <c r="BK95" s="178">
        <f>BK96</f>
        <v>0</v>
      </c>
    </row>
    <row r="96" spans="2:65" s="1" customFormat="1" ht="22.5" customHeight="1">
      <c r="B96" s="34"/>
      <c r="C96" s="182" t="s">
        <v>160</v>
      </c>
      <c r="D96" s="182" t="s">
        <v>155</v>
      </c>
      <c r="E96" s="183" t="s">
        <v>752</v>
      </c>
      <c r="F96" s="184" t="s">
        <v>2179</v>
      </c>
      <c r="G96" s="185" t="s">
        <v>246</v>
      </c>
      <c r="H96" s="186">
        <v>28</v>
      </c>
      <c r="I96" s="187"/>
      <c r="J96" s="188">
        <f>ROUND(I96*H96,2)</f>
        <v>0</v>
      </c>
      <c r="K96" s="184" t="s">
        <v>159</v>
      </c>
      <c r="L96" s="54"/>
      <c r="M96" s="189" t="s">
        <v>19</v>
      </c>
      <c r="N96" s="190" t="s">
        <v>42</v>
      </c>
      <c r="O96" s="35"/>
      <c r="P96" s="191">
        <f>O96*H96</f>
        <v>0</v>
      </c>
      <c r="Q96" s="191">
        <v>0</v>
      </c>
      <c r="R96" s="191">
        <f>Q96*H96</f>
        <v>0</v>
      </c>
      <c r="S96" s="191">
        <v>0.04</v>
      </c>
      <c r="T96" s="192">
        <f>S96*H96</f>
        <v>1.12</v>
      </c>
      <c r="AR96" s="17" t="s">
        <v>160</v>
      </c>
      <c r="AT96" s="17" t="s">
        <v>155</v>
      </c>
      <c r="AU96" s="17" t="s">
        <v>80</v>
      </c>
      <c r="AY96" s="17" t="s">
        <v>153</v>
      </c>
      <c r="BE96" s="193">
        <f>IF(N96="základní",J96,0)</f>
        <v>0</v>
      </c>
      <c r="BF96" s="193">
        <f>IF(N96="snížená",J96,0)</f>
        <v>0</v>
      </c>
      <c r="BG96" s="193">
        <f>IF(N96="zákl. přenesená",J96,0)</f>
        <v>0</v>
      </c>
      <c r="BH96" s="193">
        <f>IF(N96="sníž. přenesená",J96,0)</f>
        <v>0</v>
      </c>
      <c r="BI96" s="193">
        <f>IF(N96="nulová",J96,0)</f>
        <v>0</v>
      </c>
      <c r="BJ96" s="17" t="s">
        <v>78</v>
      </c>
      <c r="BK96" s="193">
        <f>ROUND(I96*H96,2)</f>
        <v>0</v>
      </c>
      <c r="BL96" s="17" t="s">
        <v>160</v>
      </c>
      <c r="BM96" s="17" t="s">
        <v>160</v>
      </c>
    </row>
    <row r="97" spans="2:63" s="10" customFormat="1" ht="37.35" customHeight="1">
      <c r="B97" s="165"/>
      <c r="C97" s="166"/>
      <c r="D97" s="167" t="s">
        <v>70</v>
      </c>
      <c r="E97" s="168" t="s">
        <v>820</v>
      </c>
      <c r="F97" s="168" t="s">
        <v>820</v>
      </c>
      <c r="G97" s="166"/>
      <c r="H97" s="166"/>
      <c r="I97" s="169"/>
      <c r="J97" s="170">
        <f>BK97</f>
        <v>0</v>
      </c>
      <c r="K97" s="166"/>
      <c r="L97" s="171"/>
      <c r="M97" s="172"/>
      <c r="N97" s="173"/>
      <c r="O97" s="173"/>
      <c r="P97" s="174">
        <f>P98+P108+P126+P133+P145+P159+P181</f>
        <v>0</v>
      </c>
      <c r="Q97" s="173"/>
      <c r="R97" s="174">
        <f>R98+R108+R126+R133+R145+R159+R181</f>
        <v>0.42425609999999997</v>
      </c>
      <c r="S97" s="173"/>
      <c r="T97" s="175">
        <f>T98+T108+T126+T133+T145+T159+T181</f>
        <v>0</v>
      </c>
      <c r="AR97" s="176" t="s">
        <v>78</v>
      </c>
      <c r="AT97" s="177" t="s">
        <v>70</v>
      </c>
      <c r="AU97" s="177" t="s">
        <v>71</v>
      </c>
      <c r="AY97" s="176" t="s">
        <v>153</v>
      </c>
      <c r="BK97" s="178">
        <f>BK98+BK108+BK126+BK133+BK145+BK159+BK181</f>
        <v>0</v>
      </c>
    </row>
    <row r="98" spans="2:63" s="10" customFormat="1" ht="19.9" customHeight="1">
      <c r="B98" s="165"/>
      <c r="C98" s="166"/>
      <c r="D98" s="179" t="s">
        <v>70</v>
      </c>
      <c r="E98" s="180" t="s">
        <v>862</v>
      </c>
      <c r="F98" s="180" t="s">
        <v>863</v>
      </c>
      <c r="G98" s="166"/>
      <c r="H98" s="166"/>
      <c r="I98" s="169"/>
      <c r="J98" s="181">
        <f>BK98</f>
        <v>0</v>
      </c>
      <c r="K98" s="166"/>
      <c r="L98" s="171"/>
      <c r="M98" s="172"/>
      <c r="N98" s="173"/>
      <c r="O98" s="173"/>
      <c r="P98" s="174">
        <f>SUM(P99:P107)</f>
        <v>0</v>
      </c>
      <c r="Q98" s="173"/>
      <c r="R98" s="174">
        <f>SUM(R99:R107)</f>
        <v>0.00973656</v>
      </c>
      <c r="S98" s="173"/>
      <c r="T98" s="175">
        <f>SUM(T99:T107)</f>
        <v>0</v>
      </c>
      <c r="AR98" s="176" t="s">
        <v>78</v>
      </c>
      <c r="AT98" s="177" t="s">
        <v>70</v>
      </c>
      <c r="AU98" s="177" t="s">
        <v>78</v>
      </c>
      <c r="AY98" s="176" t="s">
        <v>153</v>
      </c>
      <c r="BK98" s="178">
        <f>SUM(BK99:BK107)</f>
        <v>0</v>
      </c>
    </row>
    <row r="99" spans="2:65" s="1" customFormat="1" ht="44.25" customHeight="1">
      <c r="B99" s="34"/>
      <c r="C99" s="182" t="s">
        <v>175</v>
      </c>
      <c r="D99" s="182" t="s">
        <v>155</v>
      </c>
      <c r="E99" s="183" t="s">
        <v>2180</v>
      </c>
      <c r="F99" s="184" t="s">
        <v>2181</v>
      </c>
      <c r="G99" s="185" t="s">
        <v>246</v>
      </c>
      <c r="H99" s="186">
        <v>198</v>
      </c>
      <c r="I99" s="187"/>
      <c r="J99" s="188">
        <f aca="true" t="shared" si="0" ref="J99:J107">ROUND(I99*H99,2)</f>
        <v>0</v>
      </c>
      <c r="K99" s="184" t="s">
        <v>159</v>
      </c>
      <c r="L99" s="54"/>
      <c r="M99" s="189" t="s">
        <v>19</v>
      </c>
      <c r="N99" s="190" t="s">
        <v>42</v>
      </c>
      <c r="O99" s="35"/>
      <c r="P99" s="191">
        <f aca="true" t="shared" si="1" ref="P99:P107">O99*H99</f>
        <v>0</v>
      </c>
      <c r="Q99" s="191">
        <v>3.72E-06</v>
      </c>
      <c r="R99" s="191">
        <f aca="true" t="shared" si="2" ref="R99:R107">Q99*H99</f>
        <v>0.00073656</v>
      </c>
      <c r="S99" s="191">
        <v>0</v>
      </c>
      <c r="T99" s="192">
        <f aca="true" t="shared" si="3" ref="T99:T107">S99*H99</f>
        <v>0</v>
      </c>
      <c r="AR99" s="17" t="s">
        <v>230</v>
      </c>
      <c r="AT99" s="17" t="s">
        <v>155</v>
      </c>
      <c r="AU99" s="17" t="s">
        <v>80</v>
      </c>
      <c r="AY99" s="17" t="s">
        <v>153</v>
      </c>
      <c r="BE99" s="193">
        <f aca="true" t="shared" si="4" ref="BE99:BE107">IF(N99="základní",J99,0)</f>
        <v>0</v>
      </c>
      <c r="BF99" s="193">
        <f aca="true" t="shared" si="5" ref="BF99:BF107">IF(N99="snížená",J99,0)</f>
        <v>0</v>
      </c>
      <c r="BG99" s="193">
        <f aca="true" t="shared" si="6" ref="BG99:BG107">IF(N99="zákl. přenesená",J99,0)</f>
        <v>0</v>
      </c>
      <c r="BH99" s="193">
        <f aca="true" t="shared" si="7" ref="BH99:BH107">IF(N99="sníž. přenesená",J99,0)</f>
        <v>0</v>
      </c>
      <c r="BI99" s="193">
        <f aca="true" t="shared" si="8" ref="BI99:BI107">IF(N99="nulová",J99,0)</f>
        <v>0</v>
      </c>
      <c r="BJ99" s="17" t="s">
        <v>78</v>
      </c>
      <c r="BK99" s="193">
        <f aca="true" t="shared" si="9" ref="BK99:BK107">ROUND(I99*H99,2)</f>
        <v>0</v>
      </c>
      <c r="BL99" s="17" t="s">
        <v>230</v>
      </c>
      <c r="BM99" s="17" t="s">
        <v>2182</v>
      </c>
    </row>
    <row r="100" spans="2:65" s="1" customFormat="1" ht="22.5" customHeight="1">
      <c r="B100" s="34"/>
      <c r="C100" s="229" t="s">
        <v>180</v>
      </c>
      <c r="D100" s="229" t="s">
        <v>184</v>
      </c>
      <c r="E100" s="230" t="s">
        <v>2183</v>
      </c>
      <c r="F100" s="231" t="s">
        <v>2184</v>
      </c>
      <c r="G100" s="232" t="s">
        <v>246</v>
      </c>
      <c r="H100" s="233">
        <v>76</v>
      </c>
      <c r="I100" s="234"/>
      <c r="J100" s="235">
        <f t="shared" si="0"/>
        <v>0</v>
      </c>
      <c r="K100" s="231" t="s">
        <v>524</v>
      </c>
      <c r="L100" s="236"/>
      <c r="M100" s="237" t="s">
        <v>19</v>
      </c>
      <c r="N100" s="238" t="s">
        <v>42</v>
      </c>
      <c r="O100" s="35"/>
      <c r="P100" s="191">
        <f t="shared" si="1"/>
        <v>0</v>
      </c>
      <c r="Q100" s="191">
        <v>0</v>
      </c>
      <c r="R100" s="191">
        <f t="shared" si="2"/>
        <v>0</v>
      </c>
      <c r="S100" s="191">
        <v>0</v>
      </c>
      <c r="T100" s="192">
        <f t="shared" si="3"/>
        <v>0</v>
      </c>
      <c r="AR100" s="17" t="s">
        <v>295</v>
      </c>
      <c r="AT100" s="17" t="s">
        <v>184</v>
      </c>
      <c r="AU100" s="17" t="s">
        <v>80</v>
      </c>
      <c r="AY100" s="17" t="s">
        <v>153</v>
      </c>
      <c r="BE100" s="193">
        <f t="shared" si="4"/>
        <v>0</v>
      </c>
      <c r="BF100" s="193">
        <f t="shared" si="5"/>
        <v>0</v>
      </c>
      <c r="BG100" s="193">
        <f t="shared" si="6"/>
        <v>0</v>
      </c>
      <c r="BH100" s="193">
        <f t="shared" si="7"/>
        <v>0</v>
      </c>
      <c r="BI100" s="193">
        <f t="shared" si="8"/>
        <v>0</v>
      </c>
      <c r="BJ100" s="17" t="s">
        <v>78</v>
      </c>
      <c r="BK100" s="193">
        <f t="shared" si="9"/>
        <v>0</v>
      </c>
      <c r="BL100" s="17" t="s">
        <v>230</v>
      </c>
      <c r="BM100" s="17" t="s">
        <v>180</v>
      </c>
    </row>
    <row r="101" spans="2:65" s="1" customFormat="1" ht="22.5" customHeight="1">
      <c r="B101" s="34"/>
      <c r="C101" s="229" t="s">
        <v>183</v>
      </c>
      <c r="D101" s="229" t="s">
        <v>184</v>
      </c>
      <c r="E101" s="230" t="s">
        <v>2185</v>
      </c>
      <c r="F101" s="231" t="s">
        <v>2186</v>
      </c>
      <c r="G101" s="232" t="s">
        <v>246</v>
      </c>
      <c r="H101" s="233">
        <v>24</v>
      </c>
      <c r="I101" s="234"/>
      <c r="J101" s="235">
        <f t="shared" si="0"/>
        <v>0</v>
      </c>
      <c r="K101" s="231" t="s">
        <v>524</v>
      </c>
      <c r="L101" s="236"/>
      <c r="M101" s="237" t="s">
        <v>19</v>
      </c>
      <c r="N101" s="238" t="s">
        <v>42</v>
      </c>
      <c r="O101" s="35"/>
      <c r="P101" s="191">
        <f t="shared" si="1"/>
        <v>0</v>
      </c>
      <c r="Q101" s="191">
        <v>0</v>
      </c>
      <c r="R101" s="191">
        <f t="shared" si="2"/>
        <v>0</v>
      </c>
      <c r="S101" s="191">
        <v>0</v>
      </c>
      <c r="T101" s="192">
        <f t="shared" si="3"/>
        <v>0</v>
      </c>
      <c r="AR101" s="17" t="s">
        <v>295</v>
      </c>
      <c r="AT101" s="17" t="s">
        <v>184</v>
      </c>
      <c r="AU101" s="17" t="s">
        <v>80</v>
      </c>
      <c r="AY101" s="17" t="s">
        <v>153</v>
      </c>
      <c r="BE101" s="193">
        <f t="shared" si="4"/>
        <v>0</v>
      </c>
      <c r="BF101" s="193">
        <f t="shared" si="5"/>
        <v>0</v>
      </c>
      <c r="BG101" s="193">
        <f t="shared" si="6"/>
        <v>0</v>
      </c>
      <c r="BH101" s="193">
        <f t="shared" si="7"/>
        <v>0</v>
      </c>
      <c r="BI101" s="193">
        <f t="shared" si="8"/>
        <v>0</v>
      </c>
      <c r="BJ101" s="17" t="s">
        <v>78</v>
      </c>
      <c r="BK101" s="193">
        <f t="shared" si="9"/>
        <v>0</v>
      </c>
      <c r="BL101" s="17" t="s">
        <v>230</v>
      </c>
      <c r="BM101" s="17" t="s">
        <v>183</v>
      </c>
    </row>
    <row r="102" spans="2:65" s="1" customFormat="1" ht="22.5" customHeight="1">
      <c r="B102" s="34"/>
      <c r="C102" s="229" t="s">
        <v>188</v>
      </c>
      <c r="D102" s="229" t="s">
        <v>184</v>
      </c>
      <c r="E102" s="230" t="s">
        <v>2187</v>
      </c>
      <c r="F102" s="231" t="s">
        <v>2188</v>
      </c>
      <c r="G102" s="232" t="s">
        <v>246</v>
      </c>
      <c r="H102" s="233">
        <v>32</v>
      </c>
      <c r="I102" s="234"/>
      <c r="J102" s="235">
        <f t="shared" si="0"/>
        <v>0</v>
      </c>
      <c r="K102" s="231" t="s">
        <v>524</v>
      </c>
      <c r="L102" s="236"/>
      <c r="M102" s="237" t="s">
        <v>19</v>
      </c>
      <c r="N102" s="238" t="s">
        <v>42</v>
      </c>
      <c r="O102" s="35"/>
      <c r="P102" s="191">
        <f t="shared" si="1"/>
        <v>0</v>
      </c>
      <c r="Q102" s="191">
        <v>0</v>
      </c>
      <c r="R102" s="191">
        <f t="shared" si="2"/>
        <v>0</v>
      </c>
      <c r="S102" s="191">
        <v>0</v>
      </c>
      <c r="T102" s="192">
        <f t="shared" si="3"/>
        <v>0</v>
      </c>
      <c r="AR102" s="17" t="s">
        <v>295</v>
      </c>
      <c r="AT102" s="17" t="s">
        <v>184</v>
      </c>
      <c r="AU102" s="17" t="s">
        <v>80</v>
      </c>
      <c r="AY102" s="17" t="s">
        <v>153</v>
      </c>
      <c r="BE102" s="193">
        <f t="shared" si="4"/>
        <v>0</v>
      </c>
      <c r="BF102" s="193">
        <f t="shared" si="5"/>
        <v>0</v>
      </c>
      <c r="BG102" s="193">
        <f t="shared" si="6"/>
        <v>0</v>
      </c>
      <c r="BH102" s="193">
        <f t="shared" si="7"/>
        <v>0</v>
      </c>
      <c r="BI102" s="193">
        <f t="shared" si="8"/>
        <v>0</v>
      </c>
      <c r="BJ102" s="17" t="s">
        <v>78</v>
      </c>
      <c r="BK102" s="193">
        <f t="shared" si="9"/>
        <v>0</v>
      </c>
      <c r="BL102" s="17" t="s">
        <v>230</v>
      </c>
      <c r="BM102" s="17" t="s">
        <v>188</v>
      </c>
    </row>
    <row r="103" spans="2:65" s="1" customFormat="1" ht="22.5" customHeight="1">
      <c r="B103" s="34"/>
      <c r="C103" s="229" t="s">
        <v>196</v>
      </c>
      <c r="D103" s="229" t="s">
        <v>184</v>
      </c>
      <c r="E103" s="230" t="s">
        <v>2189</v>
      </c>
      <c r="F103" s="231" t="s">
        <v>2190</v>
      </c>
      <c r="G103" s="232" t="s">
        <v>246</v>
      </c>
      <c r="H103" s="233">
        <v>44</v>
      </c>
      <c r="I103" s="234"/>
      <c r="J103" s="235">
        <f t="shared" si="0"/>
        <v>0</v>
      </c>
      <c r="K103" s="231" t="s">
        <v>524</v>
      </c>
      <c r="L103" s="236"/>
      <c r="M103" s="237" t="s">
        <v>19</v>
      </c>
      <c r="N103" s="238" t="s">
        <v>42</v>
      </c>
      <c r="O103" s="35"/>
      <c r="P103" s="191">
        <f t="shared" si="1"/>
        <v>0</v>
      </c>
      <c r="Q103" s="191">
        <v>0</v>
      </c>
      <c r="R103" s="191">
        <f t="shared" si="2"/>
        <v>0</v>
      </c>
      <c r="S103" s="191">
        <v>0</v>
      </c>
      <c r="T103" s="192">
        <f t="shared" si="3"/>
        <v>0</v>
      </c>
      <c r="AR103" s="17" t="s">
        <v>295</v>
      </c>
      <c r="AT103" s="17" t="s">
        <v>184</v>
      </c>
      <c r="AU103" s="17" t="s">
        <v>80</v>
      </c>
      <c r="AY103" s="17" t="s">
        <v>153</v>
      </c>
      <c r="BE103" s="193">
        <f t="shared" si="4"/>
        <v>0</v>
      </c>
      <c r="BF103" s="193">
        <f t="shared" si="5"/>
        <v>0</v>
      </c>
      <c r="BG103" s="193">
        <f t="shared" si="6"/>
        <v>0</v>
      </c>
      <c r="BH103" s="193">
        <f t="shared" si="7"/>
        <v>0</v>
      </c>
      <c r="BI103" s="193">
        <f t="shared" si="8"/>
        <v>0</v>
      </c>
      <c r="BJ103" s="17" t="s">
        <v>78</v>
      </c>
      <c r="BK103" s="193">
        <f t="shared" si="9"/>
        <v>0</v>
      </c>
      <c r="BL103" s="17" t="s">
        <v>230</v>
      </c>
      <c r="BM103" s="17" t="s">
        <v>196</v>
      </c>
    </row>
    <row r="104" spans="2:65" s="1" customFormat="1" ht="22.5" customHeight="1">
      <c r="B104" s="34"/>
      <c r="C104" s="229" t="s">
        <v>200</v>
      </c>
      <c r="D104" s="229" t="s">
        <v>184</v>
      </c>
      <c r="E104" s="230" t="s">
        <v>2191</v>
      </c>
      <c r="F104" s="231" t="s">
        <v>2192</v>
      </c>
      <c r="G104" s="232" t="s">
        <v>246</v>
      </c>
      <c r="H104" s="233">
        <v>22</v>
      </c>
      <c r="I104" s="234"/>
      <c r="J104" s="235">
        <f t="shared" si="0"/>
        <v>0</v>
      </c>
      <c r="K104" s="231" t="s">
        <v>524</v>
      </c>
      <c r="L104" s="236"/>
      <c r="M104" s="237" t="s">
        <v>19</v>
      </c>
      <c r="N104" s="238" t="s">
        <v>42</v>
      </c>
      <c r="O104" s="35"/>
      <c r="P104" s="191">
        <f t="shared" si="1"/>
        <v>0</v>
      </c>
      <c r="Q104" s="191">
        <v>0</v>
      </c>
      <c r="R104" s="191">
        <f t="shared" si="2"/>
        <v>0</v>
      </c>
      <c r="S104" s="191">
        <v>0</v>
      </c>
      <c r="T104" s="192">
        <f t="shared" si="3"/>
        <v>0</v>
      </c>
      <c r="AR104" s="17" t="s">
        <v>295</v>
      </c>
      <c r="AT104" s="17" t="s">
        <v>184</v>
      </c>
      <c r="AU104" s="17" t="s">
        <v>80</v>
      </c>
      <c r="AY104" s="17" t="s">
        <v>153</v>
      </c>
      <c r="BE104" s="193">
        <f t="shared" si="4"/>
        <v>0</v>
      </c>
      <c r="BF104" s="193">
        <f t="shared" si="5"/>
        <v>0</v>
      </c>
      <c r="BG104" s="193">
        <f t="shared" si="6"/>
        <v>0</v>
      </c>
      <c r="BH104" s="193">
        <f t="shared" si="7"/>
        <v>0</v>
      </c>
      <c r="BI104" s="193">
        <f t="shared" si="8"/>
        <v>0</v>
      </c>
      <c r="BJ104" s="17" t="s">
        <v>78</v>
      </c>
      <c r="BK104" s="193">
        <f t="shared" si="9"/>
        <v>0</v>
      </c>
      <c r="BL104" s="17" t="s">
        <v>230</v>
      </c>
      <c r="BM104" s="17" t="s">
        <v>200</v>
      </c>
    </row>
    <row r="105" spans="2:65" s="1" customFormat="1" ht="22.5" customHeight="1">
      <c r="B105" s="34"/>
      <c r="C105" s="229" t="s">
        <v>204</v>
      </c>
      <c r="D105" s="229" t="s">
        <v>184</v>
      </c>
      <c r="E105" s="230" t="s">
        <v>2193</v>
      </c>
      <c r="F105" s="231" t="s">
        <v>2194</v>
      </c>
      <c r="G105" s="232" t="s">
        <v>224</v>
      </c>
      <c r="H105" s="233">
        <v>5</v>
      </c>
      <c r="I105" s="234"/>
      <c r="J105" s="235">
        <f t="shared" si="0"/>
        <v>0</v>
      </c>
      <c r="K105" s="231" t="s">
        <v>524</v>
      </c>
      <c r="L105" s="236"/>
      <c r="M105" s="237" t="s">
        <v>19</v>
      </c>
      <c r="N105" s="238" t="s">
        <v>42</v>
      </c>
      <c r="O105" s="35"/>
      <c r="P105" s="191">
        <f t="shared" si="1"/>
        <v>0</v>
      </c>
      <c r="Q105" s="191">
        <v>0.0018</v>
      </c>
      <c r="R105" s="191">
        <f t="shared" si="2"/>
        <v>0.009</v>
      </c>
      <c r="S105" s="191">
        <v>0</v>
      </c>
      <c r="T105" s="192">
        <f t="shared" si="3"/>
        <v>0</v>
      </c>
      <c r="AR105" s="17" t="s">
        <v>295</v>
      </c>
      <c r="AT105" s="17" t="s">
        <v>184</v>
      </c>
      <c r="AU105" s="17" t="s">
        <v>80</v>
      </c>
      <c r="AY105" s="17" t="s">
        <v>153</v>
      </c>
      <c r="BE105" s="193">
        <f t="shared" si="4"/>
        <v>0</v>
      </c>
      <c r="BF105" s="193">
        <f t="shared" si="5"/>
        <v>0</v>
      </c>
      <c r="BG105" s="193">
        <f t="shared" si="6"/>
        <v>0</v>
      </c>
      <c r="BH105" s="193">
        <f t="shared" si="7"/>
        <v>0</v>
      </c>
      <c r="BI105" s="193">
        <f t="shared" si="8"/>
        <v>0</v>
      </c>
      <c r="BJ105" s="17" t="s">
        <v>78</v>
      </c>
      <c r="BK105" s="193">
        <f t="shared" si="9"/>
        <v>0</v>
      </c>
      <c r="BL105" s="17" t="s">
        <v>230</v>
      </c>
      <c r="BM105" s="17" t="s">
        <v>204</v>
      </c>
    </row>
    <row r="106" spans="2:65" s="1" customFormat="1" ht="22.5" customHeight="1">
      <c r="B106" s="34"/>
      <c r="C106" s="182" t="s">
        <v>209</v>
      </c>
      <c r="D106" s="182" t="s">
        <v>155</v>
      </c>
      <c r="E106" s="183" t="s">
        <v>2195</v>
      </c>
      <c r="F106" s="184" t="s">
        <v>2196</v>
      </c>
      <c r="G106" s="185" t="s">
        <v>861</v>
      </c>
      <c r="H106" s="245"/>
      <c r="I106" s="187"/>
      <c r="J106" s="188">
        <f t="shared" si="0"/>
        <v>0</v>
      </c>
      <c r="K106" s="184" t="s">
        <v>159</v>
      </c>
      <c r="L106" s="54"/>
      <c r="M106" s="189" t="s">
        <v>19</v>
      </c>
      <c r="N106" s="190" t="s">
        <v>42</v>
      </c>
      <c r="O106" s="35"/>
      <c r="P106" s="191">
        <f t="shared" si="1"/>
        <v>0</v>
      </c>
      <c r="Q106" s="191">
        <v>0</v>
      </c>
      <c r="R106" s="191">
        <f t="shared" si="2"/>
        <v>0</v>
      </c>
      <c r="S106" s="191">
        <v>0</v>
      </c>
      <c r="T106" s="192">
        <f t="shared" si="3"/>
        <v>0</v>
      </c>
      <c r="AR106" s="17" t="s">
        <v>230</v>
      </c>
      <c r="AT106" s="17" t="s">
        <v>155</v>
      </c>
      <c r="AU106" s="17" t="s">
        <v>80</v>
      </c>
      <c r="AY106" s="17" t="s">
        <v>153</v>
      </c>
      <c r="BE106" s="193">
        <f t="shared" si="4"/>
        <v>0</v>
      </c>
      <c r="BF106" s="193">
        <f t="shared" si="5"/>
        <v>0</v>
      </c>
      <c r="BG106" s="193">
        <f t="shared" si="6"/>
        <v>0</v>
      </c>
      <c r="BH106" s="193">
        <f t="shared" si="7"/>
        <v>0</v>
      </c>
      <c r="BI106" s="193">
        <f t="shared" si="8"/>
        <v>0</v>
      </c>
      <c r="BJ106" s="17" t="s">
        <v>78</v>
      </c>
      <c r="BK106" s="193">
        <f t="shared" si="9"/>
        <v>0</v>
      </c>
      <c r="BL106" s="17" t="s">
        <v>230</v>
      </c>
      <c r="BM106" s="17" t="s">
        <v>209</v>
      </c>
    </row>
    <row r="107" spans="2:65" s="1" customFormat="1" ht="22.5" customHeight="1">
      <c r="B107" s="34"/>
      <c r="C107" s="182" t="s">
        <v>212</v>
      </c>
      <c r="D107" s="182" t="s">
        <v>155</v>
      </c>
      <c r="E107" s="183" t="s">
        <v>2197</v>
      </c>
      <c r="F107" s="184" t="s">
        <v>2198</v>
      </c>
      <c r="G107" s="185" t="s">
        <v>861</v>
      </c>
      <c r="H107" s="245"/>
      <c r="I107" s="187"/>
      <c r="J107" s="188">
        <f t="shared" si="0"/>
        <v>0</v>
      </c>
      <c r="K107" s="184" t="s">
        <v>159</v>
      </c>
      <c r="L107" s="54"/>
      <c r="M107" s="189" t="s">
        <v>19</v>
      </c>
      <c r="N107" s="190" t="s">
        <v>42</v>
      </c>
      <c r="O107" s="35"/>
      <c r="P107" s="191">
        <f t="shared" si="1"/>
        <v>0</v>
      </c>
      <c r="Q107" s="191">
        <v>0</v>
      </c>
      <c r="R107" s="191">
        <f t="shared" si="2"/>
        <v>0</v>
      </c>
      <c r="S107" s="191">
        <v>0</v>
      </c>
      <c r="T107" s="192">
        <f t="shared" si="3"/>
        <v>0</v>
      </c>
      <c r="AR107" s="17" t="s">
        <v>230</v>
      </c>
      <c r="AT107" s="17" t="s">
        <v>155</v>
      </c>
      <c r="AU107" s="17" t="s">
        <v>80</v>
      </c>
      <c r="AY107" s="17" t="s">
        <v>153</v>
      </c>
      <c r="BE107" s="193">
        <f t="shared" si="4"/>
        <v>0</v>
      </c>
      <c r="BF107" s="193">
        <f t="shared" si="5"/>
        <v>0</v>
      </c>
      <c r="BG107" s="193">
        <f t="shared" si="6"/>
        <v>0</v>
      </c>
      <c r="BH107" s="193">
        <f t="shared" si="7"/>
        <v>0</v>
      </c>
      <c r="BI107" s="193">
        <f t="shared" si="8"/>
        <v>0</v>
      </c>
      <c r="BJ107" s="17" t="s">
        <v>78</v>
      </c>
      <c r="BK107" s="193">
        <f t="shared" si="9"/>
        <v>0</v>
      </c>
      <c r="BL107" s="17" t="s">
        <v>230</v>
      </c>
      <c r="BM107" s="17" t="s">
        <v>212</v>
      </c>
    </row>
    <row r="108" spans="2:63" s="10" customFormat="1" ht="29.85" customHeight="1">
      <c r="B108" s="165"/>
      <c r="C108" s="166"/>
      <c r="D108" s="179" t="s">
        <v>70</v>
      </c>
      <c r="E108" s="180" t="s">
        <v>2199</v>
      </c>
      <c r="F108" s="180" t="s">
        <v>2200</v>
      </c>
      <c r="G108" s="166"/>
      <c r="H108" s="166"/>
      <c r="I108" s="169"/>
      <c r="J108" s="181">
        <f>BK108</f>
        <v>0</v>
      </c>
      <c r="K108" s="166"/>
      <c r="L108" s="171"/>
      <c r="M108" s="172"/>
      <c r="N108" s="173"/>
      <c r="O108" s="173"/>
      <c r="P108" s="174">
        <f>SUM(P109:P125)</f>
        <v>0</v>
      </c>
      <c r="Q108" s="173"/>
      <c r="R108" s="174">
        <f>SUM(R109:R125)</f>
        <v>0.01449</v>
      </c>
      <c r="S108" s="173"/>
      <c r="T108" s="175">
        <f>SUM(T109:T125)</f>
        <v>0</v>
      </c>
      <c r="AR108" s="176" t="s">
        <v>78</v>
      </c>
      <c r="AT108" s="177" t="s">
        <v>70</v>
      </c>
      <c r="AU108" s="177" t="s">
        <v>78</v>
      </c>
      <c r="AY108" s="176" t="s">
        <v>153</v>
      </c>
      <c r="BK108" s="178">
        <f>SUM(BK109:BK125)</f>
        <v>0</v>
      </c>
    </row>
    <row r="109" spans="2:65" s="1" customFormat="1" ht="22.5" customHeight="1">
      <c r="B109" s="34"/>
      <c r="C109" s="182" t="s">
        <v>216</v>
      </c>
      <c r="D109" s="182" t="s">
        <v>155</v>
      </c>
      <c r="E109" s="183" t="s">
        <v>2201</v>
      </c>
      <c r="F109" s="184" t="s">
        <v>2202</v>
      </c>
      <c r="G109" s="185" t="s">
        <v>2113</v>
      </c>
      <c r="H109" s="186">
        <v>1</v>
      </c>
      <c r="I109" s="187"/>
      <c r="J109" s="188">
        <f aca="true" t="shared" si="10" ref="J109:J125">ROUND(I109*H109,2)</f>
        <v>0</v>
      </c>
      <c r="K109" s="184" t="s">
        <v>524</v>
      </c>
      <c r="L109" s="54"/>
      <c r="M109" s="189" t="s">
        <v>19</v>
      </c>
      <c r="N109" s="190" t="s">
        <v>42</v>
      </c>
      <c r="O109" s="35"/>
      <c r="P109" s="191">
        <f aca="true" t="shared" si="11" ref="P109:P125">O109*H109</f>
        <v>0</v>
      </c>
      <c r="Q109" s="191">
        <v>0.01059</v>
      </c>
      <c r="R109" s="191">
        <f aca="true" t="shared" si="12" ref="R109:R125">Q109*H109</f>
        <v>0.01059</v>
      </c>
      <c r="S109" s="191">
        <v>0</v>
      </c>
      <c r="T109" s="192">
        <f aca="true" t="shared" si="13" ref="T109:T125">S109*H109</f>
        <v>0</v>
      </c>
      <c r="AR109" s="17" t="s">
        <v>230</v>
      </c>
      <c r="AT109" s="17" t="s">
        <v>155</v>
      </c>
      <c r="AU109" s="17" t="s">
        <v>80</v>
      </c>
      <c r="AY109" s="17" t="s">
        <v>153</v>
      </c>
      <c r="BE109" s="193">
        <f aca="true" t="shared" si="14" ref="BE109:BE125">IF(N109="základní",J109,0)</f>
        <v>0</v>
      </c>
      <c r="BF109" s="193">
        <f aca="true" t="shared" si="15" ref="BF109:BF125">IF(N109="snížená",J109,0)</f>
        <v>0</v>
      </c>
      <c r="BG109" s="193">
        <f aca="true" t="shared" si="16" ref="BG109:BG125">IF(N109="zákl. přenesená",J109,0)</f>
        <v>0</v>
      </c>
      <c r="BH109" s="193">
        <f aca="true" t="shared" si="17" ref="BH109:BH125">IF(N109="sníž. přenesená",J109,0)</f>
        <v>0</v>
      </c>
      <c r="BI109" s="193">
        <f aca="true" t="shared" si="18" ref="BI109:BI125">IF(N109="nulová",J109,0)</f>
        <v>0</v>
      </c>
      <c r="BJ109" s="17" t="s">
        <v>78</v>
      </c>
      <c r="BK109" s="193">
        <f aca="true" t="shared" si="19" ref="BK109:BK125">ROUND(I109*H109,2)</f>
        <v>0</v>
      </c>
      <c r="BL109" s="17" t="s">
        <v>230</v>
      </c>
      <c r="BM109" s="17" t="s">
        <v>216</v>
      </c>
    </row>
    <row r="110" spans="2:65" s="1" customFormat="1" ht="22.5" customHeight="1">
      <c r="B110" s="34"/>
      <c r="C110" s="182" t="s">
        <v>8</v>
      </c>
      <c r="D110" s="182" t="s">
        <v>155</v>
      </c>
      <c r="E110" s="183" t="s">
        <v>2203</v>
      </c>
      <c r="F110" s="184" t="s">
        <v>2204</v>
      </c>
      <c r="G110" s="185" t="s">
        <v>246</v>
      </c>
      <c r="H110" s="186">
        <v>10</v>
      </c>
      <c r="I110" s="187"/>
      <c r="J110" s="188">
        <f t="shared" si="10"/>
        <v>0</v>
      </c>
      <c r="K110" s="184" t="s">
        <v>159</v>
      </c>
      <c r="L110" s="54"/>
      <c r="M110" s="189" t="s">
        <v>19</v>
      </c>
      <c r="N110" s="190" t="s">
        <v>42</v>
      </c>
      <c r="O110" s="35"/>
      <c r="P110" s="191">
        <f t="shared" si="11"/>
        <v>0</v>
      </c>
      <c r="Q110" s="191">
        <v>0.00039</v>
      </c>
      <c r="R110" s="191">
        <f t="shared" si="12"/>
        <v>0.0039</v>
      </c>
      <c r="S110" s="191">
        <v>0</v>
      </c>
      <c r="T110" s="192">
        <f t="shared" si="13"/>
        <v>0</v>
      </c>
      <c r="AR110" s="17" t="s">
        <v>230</v>
      </c>
      <c r="AT110" s="17" t="s">
        <v>155</v>
      </c>
      <c r="AU110" s="17" t="s">
        <v>80</v>
      </c>
      <c r="AY110" s="17" t="s">
        <v>153</v>
      </c>
      <c r="BE110" s="193">
        <f t="shared" si="14"/>
        <v>0</v>
      </c>
      <c r="BF110" s="193">
        <f t="shared" si="15"/>
        <v>0</v>
      </c>
      <c r="BG110" s="193">
        <f t="shared" si="16"/>
        <v>0</v>
      </c>
      <c r="BH110" s="193">
        <f t="shared" si="17"/>
        <v>0</v>
      </c>
      <c r="BI110" s="193">
        <f t="shared" si="18"/>
        <v>0</v>
      </c>
      <c r="BJ110" s="17" t="s">
        <v>78</v>
      </c>
      <c r="BK110" s="193">
        <f t="shared" si="19"/>
        <v>0</v>
      </c>
      <c r="BL110" s="17" t="s">
        <v>230</v>
      </c>
      <c r="BM110" s="17" t="s">
        <v>8</v>
      </c>
    </row>
    <row r="111" spans="2:65" s="1" customFormat="1" ht="31.5" customHeight="1">
      <c r="B111" s="34"/>
      <c r="C111" s="229" t="s">
        <v>230</v>
      </c>
      <c r="D111" s="229" t="s">
        <v>184</v>
      </c>
      <c r="E111" s="230" t="s">
        <v>2205</v>
      </c>
      <c r="F111" s="231" t="s">
        <v>2206</v>
      </c>
      <c r="G111" s="232" t="s">
        <v>634</v>
      </c>
      <c r="H111" s="233">
        <v>1</v>
      </c>
      <c r="I111" s="234"/>
      <c r="J111" s="235">
        <f t="shared" si="10"/>
        <v>0</v>
      </c>
      <c r="K111" s="231" t="s">
        <v>524</v>
      </c>
      <c r="L111" s="236"/>
      <c r="M111" s="237" t="s">
        <v>19</v>
      </c>
      <c r="N111" s="238" t="s">
        <v>42</v>
      </c>
      <c r="O111" s="35"/>
      <c r="P111" s="191">
        <f t="shared" si="11"/>
        <v>0</v>
      </c>
      <c r="Q111" s="191">
        <v>0</v>
      </c>
      <c r="R111" s="191">
        <f t="shared" si="12"/>
        <v>0</v>
      </c>
      <c r="S111" s="191">
        <v>0</v>
      </c>
      <c r="T111" s="192">
        <f t="shared" si="13"/>
        <v>0</v>
      </c>
      <c r="AR111" s="17" t="s">
        <v>295</v>
      </c>
      <c r="AT111" s="17" t="s">
        <v>184</v>
      </c>
      <c r="AU111" s="17" t="s">
        <v>80</v>
      </c>
      <c r="AY111" s="17" t="s">
        <v>153</v>
      </c>
      <c r="BE111" s="193">
        <f t="shared" si="14"/>
        <v>0</v>
      </c>
      <c r="BF111" s="193">
        <f t="shared" si="15"/>
        <v>0</v>
      </c>
      <c r="BG111" s="193">
        <f t="shared" si="16"/>
        <v>0</v>
      </c>
      <c r="BH111" s="193">
        <f t="shared" si="17"/>
        <v>0</v>
      </c>
      <c r="BI111" s="193">
        <f t="shared" si="18"/>
        <v>0</v>
      </c>
      <c r="BJ111" s="17" t="s">
        <v>78</v>
      </c>
      <c r="BK111" s="193">
        <f t="shared" si="19"/>
        <v>0</v>
      </c>
      <c r="BL111" s="17" t="s">
        <v>230</v>
      </c>
      <c r="BM111" s="17" t="s">
        <v>230</v>
      </c>
    </row>
    <row r="112" spans="2:65" s="1" customFormat="1" ht="22.5" customHeight="1">
      <c r="B112" s="34"/>
      <c r="C112" s="229" t="s">
        <v>243</v>
      </c>
      <c r="D112" s="229" t="s">
        <v>184</v>
      </c>
      <c r="E112" s="230" t="s">
        <v>2207</v>
      </c>
      <c r="F112" s="231" t="s">
        <v>2208</v>
      </c>
      <c r="G112" s="232" t="s">
        <v>2100</v>
      </c>
      <c r="H112" s="233">
        <v>1</v>
      </c>
      <c r="I112" s="234"/>
      <c r="J112" s="235">
        <f t="shared" si="10"/>
        <v>0</v>
      </c>
      <c r="K112" s="231" t="s">
        <v>524</v>
      </c>
      <c r="L112" s="236"/>
      <c r="M112" s="237" t="s">
        <v>19</v>
      </c>
      <c r="N112" s="238" t="s">
        <v>42</v>
      </c>
      <c r="O112" s="35"/>
      <c r="P112" s="191">
        <f t="shared" si="11"/>
        <v>0</v>
      </c>
      <c r="Q112" s="191">
        <v>0</v>
      </c>
      <c r="R112" s="191">
        <f t="shared" si="12"/>
        <v>0</v>
      </c>
      <c r="S112" s="191">
        <v>0</v>
      </c>
      <c r="T112" s="192">
        <f t="shared" si="13"/>
        <v>0</v>
      </c>
      <c r="AR112" s="17" t="s">
        <v>295</v>
      </c>
      <c r="AT112" s="17" t="s">
        <v>184</v>
      </c>
      <c r="AU112" s="17" t="s">
        <v>80</v>
      </c>
      <c r="AY112" s="17" t="s">
        <v>153</v>
      </c>
      <c r="BE112" s="193">
        <f t="shared" si="14"/>
        <v>0</v>
      </c>
      <c r="BF112" s="193">
        <f t="shared" si="15"/>
        <v>0</v>
      </c>
      <c r="BG112" s="193">
        <f t="shared" si="16"/>
        <v>0</v>
      </c>
      <c r="BH112" s="193">
        <f t="shared" si="17"/>
        <v>0</v>
      </c>
      <c r="BI112" s="193">
        <f t="shared" si="18"/>
        <v>0</v>
      </c>
      <c r="BJ112" s="17" t="s">
        <v>78</v>
      </c>
      <c r="BK112" s="193">
        <f t="shared" si="19"/>
        <v>0</v>
      </c>
      <c r="BL112" s="17" t="s">
        <v>230</v>
      </c>
      <c r="BM112" s="17" t="s">
        <v>243</v>
      </c>
    </row>
    <row r="113" spans="2:65" s="1" customFormat="1" ht="22.5" customHeight="1">
      <c r="B113" s="34"/>
      <c r="C113" s="229" t="s">
        <v>248</v>
      </c>
      <c r="D113" s="229" t="s">
        <v>184</v>
      </c>
      <c r="E113" s="230" t="s">
        <v>2209</v>
      </c>
      <c r="F113" s="231" t="s">
        <v>2210</v>
      </c>
      <c r="G113" s="232" t="s">
        <v>2100</v>
      </c>
      <c r="H113" s="233">
        <v>8</v>
      </c>
      <c r="I113" s="234"/>
      <c r="J113" s="235">
        <f t="shared" si="10"/>
        <v>0</v>
      </c>
      <c r="K113" s="231" t="s">
        <v>524</v>
      </c>
      <c r="L113" s="236"/>
      <c r="M113" s="237" t="s">
        <v>19</v>
      </c>
      <c r="N113" s="238" t="s">
        <v>42</v>
      </c>
      <c r="O113" s="35"/>
      <c r="P113" s="191">
        <f t="shared" si="11"/>
        <v>0</v>
      </c>
      <c r="Q113" s="191">
        <v>0</v>
      </c>
      <c r="R113" s="191">
        <f t="shared" si="12"/>
        <v>0</v>
      </c>
      <c r="S113" s="191">
        <v>0</v>
      </c>
      <c r="T113" s="192">
        <f t="shared" si="13"/>
        <v>0</v>
      </c>
      <c r="AR113" s="17" t="s">
        <v>295</v>
      </c>
      <c r="AT113" s="17" t="s">
        <v>184</v>
      </c>
      <c r="AU113" s="17" t="s">
        <v>80</v>
      </c>
      <c r="AY113" s="17" t="s">
        <v>153</v>
      </c>
      <c r="BE113" s="193">
        <f t="shared" si="14"/>
        <v>0</v>
      </c>
      <c r="BF113" s="193">
        <f t="shared" si="15"/>
        <v>0</v>
      </c>
      <c r="BG113" s="193">
        <f t="shared" si="16"/>
        <v>0</v>
      </c>
      <c r="BH113" s="193">
        <f t="shared" si="17"/>
        <v>0</v>
      </c>
      <c r="BI113" s="193">
        <f t="shared" si="18"/>
        <v>0</v>
      </c>
      <c r="BJ113" s="17" t="s">
        <v>78</v>
      </c>
      <c r="BK113" s="193">
        <f t="shared" si="19"/>
        <v>0</v>
      </c>
      <c r="BL113" s="17" t="s">
        <v>230</v>
      </c>
      <c r="BM113" s="17" t="s">
        <v>248</v>
      </c>
    </row>
    <row r="114" spans="2:65" s="1" customFormat="1" ht="22.5" customHeight="1">
      <c r="B114" s="34"/>
      <c r="C114" s="229" t="s">
        <v>251</v>
      </c>
      <c r="D114" s="229" t="s">
        <v>184</v>
      </c>
      <c r="E114" s="230" t="s">
        <v>2211</v>
      </c>
      <c r="F114" s="231" t="s">
        <v>2212</v>
      </c>
      <c r="G114" s="232" t="s">
        <v>2100</v>
      </c>
      <c r="H114" s="233">
        <v>1</v>
      </c>
      <c r="I114" s="234"/>
      <c r="J114" s="235">
        <f t="shared" si="10"/>
        <v>0</v>
      </c>
      <c r="K114" s="231" t="s">
        <v>524</v>
      </c>
      <c r="L114" s="236"/>
      <c r="M114" s="237" t="s">
        <v>19</v>
      </c>
      <c r="N114" s="238" t="s">
        <v>42</v>
      </c>
      <c r="O114" s="35"/>
      <c r="P114" s="191">
        <f t="shared" si="11"/>
        <v>0</v>
      </c>
      <c r="Q114" s="191">
        <v>0</v>
      </c>
      <c r="R114" s="191">
        <f t="shared" si="12"/>
        <v>0</v>
      </c>
      <c r="S114" s="191">
        <v>0</v>
      </c>
      <c r="T114" s="192">
        <f t="shared" si="13"/>
        <v>0</v>
      </c>
      <c r="AR114" s="17" t="s">
        <v>295</v>
      </c>
      <c r="AT114" s="17" t="s">
        <v>184</v>
      </c>
      <c r="AU114" s="17" t="s">
        <v>80</v>
      </c>
      <c r="AY114" s="17" t="s">
        <v>153</v>
      </c>
      <c r="BE114" s="193">
        <f t="shared" si="14"/>
        <v>0</v>
      </c>
      <c r="BF114" s="193">
        <f t="shared" si="15"/>
        <v>0</v>
      </c>
      <c r="BG114" s="193">
        <f t="shared" si="16"/>
        <v>0</v>
      </c>
      <c r="BH114" s="193">
        <f t="shared" si="17"/>
        <v>0</v>
      </c>
      <c r="BI114" s="193">
        <f t="shared" si="18"/>
        <v>0</v>
      </c>
      <c r="BJ114" s="17" t="s">
        <v>78</v>
      </c>
      <c r="BK114" s="193">
        <f t="shared" si="19"/>
        <v>0</v>
      </c>
      <c r="BL114" s="17" t="s">
        <v>230</v>
      </c>
      <c r="BM114" s="17" t="s">
        <v>251</v>
      </c>
    </row>
    <row r="115" spans="2:65" s="1" customFormat="1" ht="22.5" customHeight="1">
      <c r="B115" s="34"/>
      <c r="C115" s="229" t="s">
        <v>254</v>
      </c>
      <c r="D115" s="229" t="s">
        <v>184</v>
      </c>
      <c r="E115" s="230" t="s">
        <v>2213</v>
      </c>
      <c r="F115" s="231" t="s">
        <v>2214</v>
      </c>
      <c r="G115" s="232" t="s">
        <v>2100</v>
      </c>
      <c r="H115" s="233">
        <v>2</v>
      </c>
      <c r="I115" s="234"/>
      <c r="J115" s="235">
        <f t="shared" si="10"/>
        <v>0</v>
      </c>
      <c r="K115" s="231" t="s">
        <v>524</v>
      </c>
      <c r="L115" s="236"/>
      <c r="M115" s="237" t="s">
        <v>19</v>
      </c>
      <c r="N115" s="238" t="s">
        <v>42</v>
      </c>
      <c r="O115" s="35"/>
      <c r="P115" s="191">
        <f t="shared" si="11"/>
        <v>0</v>
      </c>
      <c r="Q115" s="191">
        <v>0</v>
      </c>
      <c r="R115" s="191">
        <f t="shared" si="12"/>
        <v>0</v>
      </c>
      <c r="S115" s="191">
        <v>0</v>
      </c>
      <c r="T115" s="192">
        <f t="shared" si="13"/>
        <v>0</v>
      </c>
      <c r="AR115" s="17" t="s">
        <v>295</v>
      </c>
      <c r="AT115" s="17" t="s">
        <v>184</v>
      </c>
      <c r="AU115" s="17" t="s">
        <v>80</v>
      </c>
      <c r="AY115" s="17" t="s">
        <v>153</v>
      </c>
      <c r="BE115" s="193">
        <f t="shared" si="14"/>
        <v>0</v>
      </c>
      <c r="BF115" s="193">
        <f t="shared" si="15"/>
        <v>0</v>
      </c>
      <c r="BG115" s="193">
        <f t="shared" si="16"/>
        <v>0</v>
      </c>
      <c r="BH115" s="193">
        <f t="shared" si="17"/>
        <v>0</v>
      </c>
      <c r="BI115" s="193">
        <f t="shared" si="18"/>
        <v>0</v>
      </c>
      <c r="BJ115" s="17" t="s">
        <v>78</v>
      </c>
      <c r="BK115" s="193">
        <f t="shared" si="19"/>
        <v>0</v>
      </c>
      <c r="BL115" s="17" t="s">
        <v>230</v>
      </c>
      <c r="BM115" s="17" t="s">
        <v>254</v>
      </c>
    </row>
    <row r="116" spans="2:65" s="1" customFormat="1" ht="22.5" customHeight="1">
      <c r="B116" s="34"/>
      <c r="C116" s="229" t="s">
        <v>7</v>
      </c>
      <c r="D116" s="229" t="s">
        <v>184</v>
      </c>
      <c r="E116" s="230" t="s">
        <v>2215</v>
      </c>
      <c r="F116" s="231" t="s">
        <v>2216</v>
      </c>
      <c r="G116" s="232" t="s">
        <v>2100</v>
      </c>
      <c r="H116" s="233">
        <v>1</v>
      </c>
      <c r="I116" s="234"/>
      <c r="J116" s="235">
        <f t="shared" si="10"/>
        <v>0</v>
      </c>
      <c r="K116" s="231" t="s">
        <v>524</v>
      </c>
      <c r="L116" s="236"/>
      <c r="M116" s="237" t="s">
        <v>19</v>
      </c>
      <c r="N116" s="238" t="s">
        <v>42</v>
      </c>
      <c r="O116" s="35"/>
      <c r="P116" s="191">
        <f t="shared" si="11"/>
        <v>0</v>
      </c>
      <c r="Q116" s="191">
        <v>0</v>
      </c>
      <c r="R116" s="191">
        <f t="shared" si="12"/>
        <v>0</v>
      </c>
      <c r="S116" s="191">
        <v>0</v>
      </c>
      <c r="T116" s="192">
        <f t="shared" si="13"/>
        <v>0</v>
      </c>
      <c r="AR116" s="17" t="s">
        <v>295</v>
      </c>
      <c r="AT116" s="17" t="s">
        <v>184</v>
      </c>
      <c r="AU116" s="17" t="s">
        <v>80</v>
      </c>
      <c r="AY116" s="17" t="s">
        <v>153</v>
      </c>
      <c r="BE116" s="193">
        <f t="shared" si="14"/>
        <v>0</v>
      </c>
      <c r="BF116" s="193">
        <f t="shared" si="15"/>
        <v>0</v>
      </c>
      <c r="BG116" s="193">
        <f t="shared" si="16"/>
        <v>0</v>
      </c>
      <c r="BH116" s="193">
        <f t="shared" si="17"/>
        <v>0</v>
      </c>
      <c r="BI116" s="193">
        <f t="shared" si="18"/>
        <v>0</v>
      </c>
      <c r="BJ116" s="17" t="s">
        <v>78</v>
      </c>
      <c r="BK116" s="193">
        <f t="shared" si="19"/>
        <v>0</v>
      </c>
      <c r="BL116" s="17" t="s">
        <v>230</v>
      </c>
      <c r="BM116" s="17" t="s">
        <v>7</v>
      </c>
    </row>
    <row r="117" spans="2:65" s="1" customFormat="1" ht="22.5" customHeight="1">
      <c r="B117" s="34"/>
      <c r="C117" s="229" t="s">
        <v>260</v>
      </c>
      <c r="D117" s="229" t="s">
        <v>184</v>
      </c>
      <c r="E117" s="230" t="s">
        <v>2217</v>
      </c>
      <c r="F117" s="231" t="s">
        <v>2218</v>
      </c>
      <c r="G117" s="232" t="s">
        <v>2100</v>
      </c>
      <c r="H117" s="233">
        <v>1</v>
      </c>
      <c r="I117" s="234"/>
      <c r="J117" s="235">
        <f t="shared" si="10"/>
        <v>0</v>
      </c>
      <c r="K117" s="231" t="s">
        <v>524</v>
      </c>
      <c r="L117" s="236"/>
      <c r="M117" s="237" t="s">
        <v>19</v>
      </c>
      <c r="N117" s="238" t="s">
        <v>42</v>
      </c>
      <c r="O117" s="35"/>
      <c r="P117" s="191">
        <f t="shared" si="11"/>
        <v>0</v>
      </c>
      <c r="Q117" s="191">
        <v>0</v>
      </c>
      <c r="R117" s="191">
        <f t="shared" si="12"/>
        <v>0</v>
      </c>
      <c r="S117" s="191">
        <v>0</v>
      </c>
      <c r="T117" s="192">
        <f t="shared" si="13"/>
        <v>0</v>
      </c>
      <c r="AR117" s="17" t="s">
        <v>295</v>
      </c>
      <c r="AT117" s="17" t="s">
        <v>184</v>
      </c>
      <c r="AU117" s="17" t="s">
        <v>80</v>
      </c>
      <c r="AY117" s="17" t="s">
        <v>153</v>
      </c>
      <c r="BE117" s="193">
        <f t="shared" si="14"/>
        <v>0</v>
      </c>
      <c r="BF117" s="193">
        <f t="shared" si="15"/>
        <v>0</v>
      </c>
      <c r="BG117" s="193">
        <f t="shared" si="16"/>
        <v>0</v>
      </c>
      <c r="BH117" s="193">
        <f t="shared" si="17"/>
        <v>0</v>
      </c>
      <c r="BI117" s="193">
        <f t="shared" si="18"/>
        <v>0</v>
      </c>
      <c r="BJ117" s="17" t="s">
        <v>78</v>
      </c>
      <c r="BK117" s="193">
        <f t="shared" si="19"/>
        <v>0</v>
      </c>
      <c r="BL117" s="17" t="s">
        <v>230</v>
      </c>
      <c r="BM117" s="17" t="s">
        <v>260</v>
      </c>
    </row>
    <row r="118" spans="2:65" s="1" customFormat="1" ht="22.5" customHeight="1">
      <c r="B118" s="34"/>
      <c r="C118" s="229" t="s">
        <v>264</v>
      </c>
      <c r="D118" s="229" t="s">
        <v>184</v>
      </c>
      <c r="E118" s="230" t="s">
        <v>2219</v>
      </c>
      <c r="F118" s="231" t="s">
        <v>2220</v>
      </c>
      <c r="G118" s="232" t="s">
        <v>2100</v>
      </c>
      <c r="H118" s="233">
        <v>1</v>
      </c>
      <c r="I118" s="234"/>
      <c r="J118" s="235">
        <f t="shared" si="10"/>
        <v>0</v>
      </c>
      <c r="K118" s="231" t="s">
        <v>524</v>
      </c>
      <c r="L118" s="236"/>
      <c r="M118" s="237" t="s">
        <v>19</v>
      </c>
      <c r="N118" s="238" t="s">
        <v>42</v>
      </c>
      <c r="O118" s="35"/>
      <c r="P118" s="191">
        <f t="shared" si="11"/>
        <v>0</v>
      </c>
      <c r="Q118" s="191">
        <v>0</v>
      </c>
      <c r="R118" s="191">
        <f t="shared" si="12"/>
        <v>0</v>
      </c>
      <c r="S118" s="191">
        <v>0</v>
      </c>
      <c r="T118" s="192">
        <f t="shared" si="13"/>
        <v>0</v>
      </c>
      <c r="AR118" s="17" t="s">
        <v>295</v>
      </c>
      <c r="AT118" s="17" t="s">
        <v>184</v>
      </c>
      <c r="AU118" s="17" t="s">
        <v>80</v>
      </c>
      <c r="AY118" s="17" t="s">
        <v>153</v>
      </c>
      <c r="BE118" s="193">
        <f t="shared" si="14"/>
        <v>0</v>
      </c>
      <c r="BF118" s="193">
        <f t="shared" si="15"/>
        <v>0</v>
      </c>
      <c r="BG118" s="193">
        <f t="shared" si="16"/>
        <v>0</v>
      </c>
      <c r="BH118" s="193">
        <f t="shared" si="17"/>
        <v>0</v>
      </c>
      <c r="BI118" s="193">
        <f t="shared" si="18"/>
        <v>0</v>
      </c>
      <c r="BJ118" s="17" t="s">
        <v>78</v>
      </c>
      <c r="BK118" s="193">
        <f t="shared" si="19"/>
        <v>0</v>
      </c>
      <c r="BL118" s="17" t="s">
        <v>230</v>
      </c>
      <c r="BM118" s="17" t="s">
        <v>264</v>
      </c>
    </row>
    <row r="119" spans="2:65" s="1" customFormat="1" ht="22.5" customHeight="1">
      <c r="B119" s="34"/>
      <c r="C119" s="229" t="s">
        <v>268</v>
      </c>
      <c r="D119" s="229" t="s">
        <v>184</v>
      </c>
      <c r="E119" s="230" t="s">
        <v>2221</v>
      </c>
      <c r="F119" s="231" t="s">
        <v>2222</v>
      </c>
      <c r="G119" s="232" t="s">
        <v>2100</v>
      </c>
      <c r="H119" s="233">
        <v>1</v>
      </c>
      <c r="I119" s="234"/>
      <c r="J119" s="235">
        <f t="shared" si="10"/>
        <v>0</v>
      </c>
      <c r="K119" s="231" t="s">
        <v>524</v>
      </c>
      <c r="L119" s="236"/>
      <c r="M119" s="237" t="s">
        <v>19</v>
      </c>
      <c r="N119" s="238" t="s">
        <v>42</v>
      </c>
      <c r="O119" s="35"/>
      <c r="P119" s="191">
        <f t="shared" si="11"/>
        <v>0</v>
      </c>
      <c r="Q119" s="191">
        <v>0</v>
      </c>
      <c r="R119" s="191">
        <f t="shared" si="12"/>
        <v>0</v>
      </c>
      <c r="S119" s="191">
        <v>0</v>
      </c>
      <c r="T119" s="192">
        <f t="shared" si="13"/>
        <v>0</v>
      </c>
      <c r="AR119" s="17" t="s">
        <v>295</v>
      </c>
      <c r="AT119" s="17" t="s">
        <v>184</v>
      </c>
      <c r="AU119" s="17" t="s">
        <v>80</v>
      </c>
      <c r="AY119" s="17" t="s">
        <v>153</v>
      </c>
      <c r="BE119" s="193">
        <f t="shared" si="14"/>
        <v>0</v>
      </c>
      <c r="BF119" s="193">
        <f t="shared" si="15"/>
        <v>0</v>
      </c>
      <c r="BG119" s="193">
        <f t="shared" si="16"/>
        <v>0</v>
      </c>
      <c r="BH119" s="193">
        <f t="shared" si="17"/>
        <v>0</v>
      </c>
      <c r="BI119" s="193">
        <f t="shared" si="18"/>
        <v>0</v>
      </c>
      <c r="BJ119" s="17" t="s">
        <v>78</v>
      </c>
      <c r="BK119" s="193">
        <f t="shared" si="19"/>
        <v>0</v>
      </c>
      <c r="BL119" s="17" t="s">
        <v>230</v>
      </c>
      <c r="BM119" s="17" t="s">
        <v>268</v>
      </c>
    </row>
    <row r="120" spans="2:65" s="1" customFormat="1" ht="22.5" customHeight="1">
      <c r="B120" s="34"/>
      <c r="C120" s="182" t="s">
        <v>271</v>
      </c>
      <c r="D120" s="182" t="s">
        <v>155</v>
      </c>
      <c r="E120" s="183" t="s">
        <v>2223</v>
      </c>
      <c r="F120" s="184" t="s">
        <v>2224</v>
      </c>
      <c r="G120" s="185" t="s">
        <v>2100</v>
      </c>
      <c r="H120" s="186">
        <v>1</v>
      </c>
      <c r="I120" s="187"/>
      <c r="J120" s="188">
        <f t="shared" si="10"/>
        <v>0</v>
      </c>
      <c r="K120" s="184" t="s">
        <v>524</v>
      </c>
      <c r="L120" s="54"/>
      <c r="M120" s="189" t="s">
        <v>19</v>
      </c>
      <c r="N120" s="190" t="s">
        <v>42</v>
      </c>
      <c r="O120" s="35"/>
      <c r="P120" s="191">
        <f t="shared" si="11"/>
        <v>0</v>
      </c>
      <c r="Q120" s="191">
        <v>0</v>
      </c>
      <c r="R120" s="191">
        <f t="shared" si="12"/>
        <v>0</v>
      </c>
      <c r="S120" s="191">
        <v>0</v>
      </c>
      <c r="T120" s="192">
        <f t="shared" si="13"/>
        <v>0</v>
      </c>
      <c r="AR120" s="17" t="s">
        <v>230</v>
      </c>
      <c r="AT120" s="17" t="s">
        <v>155</v>
      </c>
      <c r="AU120" s="17" t="s">
        <v>80</v>
      </c>
      <c r="AY120" s="17" t="s">
        <v>153</v>
      </c>
      <c r="BE120" s="193">
        <f t="shared" si="14"/>
        <v>0</v>
      </c>
      <c r="BF120" s="193">
        <f t="shared" si="15"/>
        <v>0</v>
      </c>
      <c r="BG120" s="193">
        <f t="shared" si="16"/>
        <v>0</v>
      </c>
      <c r="BH120" s="193">
        <f t="shared" si="17"/>
        <v>0</v>
      </c>
      <c r="BI120" s="193">
        <f t="shared" si="18"/>
        <v>0</v>
      </c>
      <c r="BJ120" s="17" t="s">
        <v>78</v>
      </c>
      <c r="BK120" s="193">
        <f t="shared" si="19"/>
        <v>0</v>
      </c>
      <c r="BL120" s="17" t="s">
        <v>230</v>
      </c>
      <c r="BM120" s="17" t="s">
        <v>2225</v>
      </c>
    </row>
    <row r="121" spans="2:65" s="1" customFormat="1" ht="22.5" customHeight="1">
      <c r="B121" s="34"/>
      <c r="C121" s="182" t="s">
        <v>274</v>
      </c>
      <c r="D121" s="182" t="s">
        <v>155</v>
      </c>
      <c r="E121" s="183" t="s">
        <v>2226</v>
      </c>
      <c r="F121" s="184" t="s">
        <v>2227</v>
      </c>
      <c r="G121" s="185" t="s">
        <v>2100</v>
      </c>
      <c r="H121" s="186">
        <v>1</v>
      </c>
      <c r="I121" s="187"/>
      <c r="J121" s="188">
        <f t="shared" si="10"/>
        <v>0</v>
      </c>
      <c r="K121" s="184" t="s">
        <v>524</v>
      </c>
      <c r="L121" s="54"/>
      <c r="M121" s="189" t="s">
        <v>19</v>
      </c>
      <c r="N121" s="190" t="s">
        <v>42</v>
      </c>
      <c r="O121" s="35"/>
      <c r="P121" s="191">
        <f t="shared" si="11"/>
        <v>0</v>
      </c>
      <c r="Q121" s="191">
        <v>0</v>
      </c>
      <c r="R121" s="191">
        <f t="shared" si="12"/>
        <v>0</v>
      </c>
      <c r="S121" s="191">
        <v>0</v>
      </c>
      <c r="T121" s="192">
        <f t="shared" si="13"/>
        <v>0</v>
      </c>
      <c r="AR121" s="17" t="s">
        <v>230</v>
      </c>
      <c r="AT121" s="17" t="s">
        <v>155</v>
      </c>
      <c r="AU121" s="17" t="s">
        <v>80</v>
      </c>
      <c r="AY121" s="17" t="s">
        <v>153</v>
      </c>
      <c r="BE121" s="193">
        <f t="shared" si="14"/>
        <v>0</v>
      </c>
      <c r="BF121" s="193">
        <f t="shared" si="15"/>
        <v>0</v>
      </c>
      <c r="BG121" s="193">
        <f t="shared" si="16"/>
        <v>0</v>
      </c>
      <c r="BH121" s="193">
        <f t="shared" si="17"/>
        <v>0</v>
      </c>
      <c r="BI121" s="193">
        <f t="shared" si="18"/>
        <v>0</v>
      </c>
      <c r="BJ121" s="17" t="s">
        <v>78</v>
      </c>
      <c r="BK121" s="193">
        <f t="shared" si="19"/>
        <v>0</v>
      </c>
      <c r="BL121" s="17" t="s">
        <v>230</v>
      </c>
      <c r="BM121" s="17" t="s">
        <v>2228</v>
      </c>
    </row>
    <row r="122" spans="2:65" s="1" customFormat="1" ht="22.5" customHeight="1">
      <c r="B122" s="34"/>
      <c r="C122" s="182" t="s">
        <v>277</v>
      </c>
      <c r="D122" s="182" t="s">
        <v>155</v>
      </c>
      <c r="E122" s="183" t="s">
        <v>2229</v>
      </c>
      <c r="F122" s="184" t="s">
        <v>2230</v>
      </c>
      <c r="G122" s="185" t="s">
        <v>2100</v>
      </c>
      <c r="H122" s="186">
        <v>1</v>
      </c>
      <c r="I122" s="187"/>
      <c r="J122" s="188">
        <f t="shared" si="10"/>
        <v>0</v>
      </c>
      <c r="K122" s="184" t="s">
        <v>524</v>
      </c>
      <c r="L122" s="54"/>
      <c r="M122" s="189" t="s">
        <v>19</v>
      </c>
      <c r="N122" s="190" t="s">
        <v>42</v>
      </c>
      <c r="O122" s="35"/>
      <c r="P122" s="191">
        <f t="shared" si="11"/>
        <v>0</v>
      </c>
      <c r="Q122" s="191">
        <v>0</v>
      </c>
      <c r="R122" s="191">
        <f t="shared" si="12"/>
        <v>0</v>
      </c>
      <c r="S122" s="191">
        <v>0</v>
      </c>
      <c r="T122" s="192">
        <f t="shared" si="13"/>
        <v>0</v>
      </c>
      <c r="AR122" s="17" t="s">
        <v>230</v>
      </c>
      <c r="AT122" s="17" t="s">
        <v>155</v>
      </c>
      <c r="AU122" s="17" t="s">
        <v>80</v>
      </c>
      <c r="AY122" s="17" t="s">
        <v>153</v>
      </c>
      <c r="BE122" s="193">
        <f t="shared" si="14"/>
        <v>0</v>
      </c>
      <c r="BF122" s="193">
        <f t="shared" si="15"/>
        <v>0</v>
      </c>
      <c r="BG122" s="193">
        <f t="shared" si="16"/>
        <v>0</v>
      </c>
      <c r="BH122" s="193">
        <f t="shared" si="17"/>
        <v>0</v>
      </c>
      <c r="BI122" s="193">
        <f t="shared" si="18"/>
        <v>0</v>
      </c>
      <c r="BJ122" s="17" t="s">
        <v>78</v>
      </c>
      <c r="BK122" s="193">
        <f t="shared" si="19"/>
        <v>0</v>
      </c>
      <c r="BL122" s="17" t="s">
        <v>230</v>
      </c>
      <c r="BM122" s="17" t="s">
        <v>2231</v>
      </c>
    </row>
    <row r="123" spans="2:65" s="1" customFormat="1" ht="22.5" customHeight="1">
      <c r="B123" s="34"/>
      <c r="C123" s="182" t="s">
        <v>280</v>
      </c>
      <c r="D123" s="182" t="s">
        <v>155</v>
      </c>
      <c r="E123" s="183" t="s">
        <v>230</v>
      </c>
      <c r="F123" s="184" t="s">
        <v>2232</v>
      </c>
      <c r="G123" s="185" t="s">
        <v>634</v>
      </c>
      <c r="H123" s="186">
        <v>1</v>
      </c>
      <c r="I123" s="187"/>
      <c r="J123" s="188">
        <f t="shared" si="10"/>
        <v>0</v>
      </c>
      <c r="K123" s="184" t="s">
        <v>524</v>
      </c>
      <c r="L123" s="54"/>
      <c r="M123" s="189" t="s">
        <v>19</v>
      </c>
      <c r="N123" s="190" t="s">
        <v>42</v>
      </c>
      <c r="O123" s="35"/>
      <c r="P123" s="191">
        <f t="shared" si="11"/>
        <v>0</v>
      </c>
      <c r="Q123" s="191">
        <v>0</v>
      </c>
      <c r="R123" s="191">
        <f t="shared" si="12"/>
        <v>0</v>
      </c>
      <c r="S123" s="191">
        <v>0</v>
      </c>
      <c r="T123" s="192">
        <f t="shared" si="13"/>
        <v>0</v>
      </c>
      <c r="AR123" s="17" t="s">
        <v>230</v>
      </c>
      <c r="AT123" s="17" t="s">
        <v>155</v>
      </c>
      <c r="AU123" s="17" t="s">
        <v>80</v>
      </c>
      <c r="AY123" s="17" t="s">
        <v>153</v>
      </c>
      <c r="BE123" s="193">
        <f t="shared" si="14"/>
        <v>0</v>
      </c>
      <c r="BF123" s="193">
        <f t="shared" si="15"/>
        <v>0</v>
      </c>
      <c r="BG123" s="193">
        <f t="shared" si="16"/>
        <v>0</v>
      </c>
      <c r="BH123" s="193">
        <f t="shared" si="17"/>
        <v>0</v>
      </c>
      <c r="BI123" s="193">
        <f t="shared" si="18"/>
        <v>0</v>
      </c>
      <c r="BJ123" s="17" t="s">
        <v>78</v>
      </c>
      <c r="BK123" s="193">
        <f t="shared" si="19"/>
        <v>0</v>
      </c>
      <c r="BL123" s="17" t="s">
        <v>230</v>
      </c>
      <c r="BM123" s="17" t="s">
        <v>2233</v>
      </c>
    </row>
    <row r="124" spans="2:65" s="1" customFormat="1" ht="22.5" customHeight="1">
      <c r="B124" s="34"/>
      <c r="C124" s="182" t="s">
        <v>285</v>
      </c>
      <c r="D124" s="182" t="s">
        <v>155</v>
      </c>
      <c r="E124" s="183" t="s">
        <v>2234</v>
      </c>
      <c r="F124" s="184" t="s">
        <v>2235</v>
      </c>
      <c r="G124" s="185" t="s">
        <v>861</v>
      </c>
      <c r="H124" s="245"/>
      <c r="I124" s="187"/>
      <c r="J124" s="188">
        <f t="shared" si="10"/>
        <v>0</v>
      </c>
      <c r="K124" s="184" t="s">
        <v>159</v>
      </c>
      <c r="L124" s="54"/>
      <c r="M124" s="189" t="s">
        <v>19</v>
      </c>
      <c r="N124" s="190" t="s">
        <v>42</v>
      </c>
      <c r="O124" s="35"/>
      <c r="P124" s="191">
        <f t="shared" si="11"/>
        <v>0</v>
      </c>
      <c r="Q124" s="191">
        <v>0</v>
      </c>
      <c r="R124" s="191">
        <f t="shared" si="12"/>
        <v>0</v>
      </c>
      <c r="S124" s="191">
        <v>0</v>
      </c>
      <c r="T124" s="192">
        <f t="shared" si="13"/>
        <v>0</v>
      </c>
      <c r="AR124" s="17" t="s">
        <v>230</v>
      </c>
      <c r="AT124" s="17" t="s">
        <v>155</v>
      </c>
      <c r="AU124" s="17" t="s">
        <v>80</v>
      </c>
      <c r="AY124" s="17" t="s">
        <v>153</v>
      </c>
      <c r="BE124" s="193">
        <f t="shared" si="14"/>
        <v>0</v>
      </c>
      <c r="BF124" s="193">
        <f t="shared" si="15"/>
        <v>0</v>
      </c>
      <c r="BG124" s="193">
        <f t="shared" si="16"/>
        <v>0</v>
      </c>
      <c r="BH124" s="193">
        <f t="shared" si="17"/>
        <v>0</v>
      </c>
      <c r="BI124" s="193">
        <f t="shared" si="18"/>
        <v>0</v>
      </c>
      <c r="BJ124" s="17" t="s">
        <v>78</v>
      </c>
      <c r="BK124" s="193">
        <f t="shared" si="19"/>
        <v>0</v>
      </c>
      <c r="BL124" s="17" t="s">
        <v>230</v>
      </c>
      <c r="BM124" s="17" t="s">
        <v>285</v>
      </c>
    </row>
    <row r="125" spans="2:65" s="1" customFormat="1" ht="22.5" customHeight="1">
      <c r="B125" s="34"/>
      <c r="C125" s="182" t="s">
        <v>289</v>
      </c>
      <c r="D125" s="182" t="s">
        <v>155</v>
      </c>
      <c r="E125" s="183" t="s">
        <v>2236</v>
      </c>
      <c r="F125" s="184" t="s">
        <v>2237</v>
      </c>
      <c r="G125" s="185" t="s">
        <v>861</v>
      </c>
      <c r="H125" s="245"/>
      <c r="I125" s="187"/>
      <c r="J125" s="188">
        <f t="shared" si="10"/>
        <v>0</v>
      </c>
      <c r="K125" s="184" t="s">
        <v>159</v>
      </c>
      <c r="L125" s="54"/>
      <c r="M125" s="189" t="s">
        <v>19</v>
      </c>
      <c r="N125" s="190" t="s">
        <v>42</v>
      </c>
      <c r="O125" s="35"/>
      <c r="P125" s="191">
        <f t="shared" si="11"/>
        <v>0</v>
      </c>
      <c r="Q125" s="191">
        <v>0</v>
      </c>
      <c r="R125" s="191">
        <f t="shared" si="12"/>
        <v>0</v>
      </c>
      <c r="S125" s="191">
        <v>0</v>
      </c>
      <c r="T125" s="192">
        <f t="shared" si="13"/>
        <v>0</v>
      </c>
      <c r="AR125" s="17" t="s">
        <v>230</v>
      </c>
      <c r="AT125" s="17" t="s">
        <v>155</v>
      </c>
      <c r="AU125" s="17" t="s">
        <v>80</v>
      </c>
      <c r="AY125" s="17" t="s">
        <v>153</v>
      </c>
      <c r="BE125" s="193">
        <f t="shared" si="14"/>
        <v>0</v>
      </c>
      <c r="BF125" s="193">
        <f t="shared" si="15"/>
        <v>0</v>
      </c>
      <c r="BG125" s="193">
        <f t="shared" si="16"/>
        <v>0</v>
      </c>
      <c r="BH125" s="193">
        <f t="shared" si="17"/>
        <v>0</v>
      </c>
      <c r="BI125" s="193">
        <f t="shared" si="18"/>
        <v>0</v>
      </c>
      <c r="BJ125" s="17" t="s">
        <v>78</v>
      </c>
      <c r="BK125" s="193">
        <f t="shared" si="19"/>
        <v>0</v>
      </c>
      <c r="BL125" s="17" t="s">
        <v>230</v>
      </c>
      <c r="BM125" s="17" t="s">
        <v>289</v>
      </c>
    </row>
    <row r="126" spans="2:63" s="10" customFormat="1" ht="29.85" customHeight="1">
      <c r="B126" s="165"/>
      <c r="C126" s="166"/>
      <c r="D126" s="179" t="s">
        <v>70</v>
      </c>
      <c r="E126" s="180" t="s">
        <v>2238</v>
      </c>
      <c r="F126" s="180" t="s">
        <v>2239</v>
      </c>
      <c r="G126" s="166"/>
      <c r="H126" s="166"/>
      <c r="I126" s="169"/>
      <c r="J126" s="181">
        <f>BK126</f>
        <v>0</v>
      </c>
      <c r="K126" s="166"/>
      <c r="L126" s="171"/>
      <c r="M126" s="172"/>
      <c r="N126" s="173"/>
      <c r="O126" s="173"/>
      <c r="P126" s="174">
        <f>SUM(P127:P132)</f>
        <v>0</v>
      </c>
      <c r="Q126" s="173"/>
      <c r="R126" s="174">
        <f>SUM(R127:R132)</f>
        <v>0.0072885</v>
      </c>
      <c r="S126" s="173"/>
      <c r="T126" s="175">
        <f>SUM(T127:T132)</f>
        <v>0</v>
      </c>
      <c r="AR126" s="176" t="s">
        <v>78</v>
      </c>
      <c r="AT126" s="177" t="s">
        <v>70</v>
      </c>
      <c r="AU126" s="177" t="s">
        <v>78</v>
      </c>
      <c r="AY126" s="176" t="s">
        <v>153</v>
      </c>
      <c r="BK126" s="178">
        <f>SUM(BK127:BK132)</f>
        <v>0</v>
      </c>
    </row>
    <row r="127" spans="2:65" s="1" customFormat="1" ht="22.5" customHeight="1">
      <c r="B127" s="34"/>
      <c r="C127" s="182" t="s">
        <v>292</v>
      </c>
      <c r="D127" s="182" t="s">
        <v>155</v>
      </c>
      <c r="E127" s="183" t="s">
        <v>2240</v>
      </c>
      <c r="F127" s="184" t="s">
        <v>2241</v>
      </c>
      <c r="G127" s="185" t="s">
        <v>2113</v>
      </c>
      <c r="H127" s="186">
        <v>1</v>
      </c>
      <c r="I127" s="187"/>
      <c r="J127" s="188">
        <f aca="true" t="shared" si="20" ref="J127:J132">ROUND(I127*H127,2)</f>
        <v>0</v>
      </c>
      <c r="K127" s="184" t="s">
        <v>159</v>
      </c>
      <c r="L127" s="54"/>
      <c r="M127" s="189" t="s">
        <v>19</v>
      </c>
      <c r="N127" s="190" t="s">
        <v>42</v>
      </c>
      <c r="O127" s="35"/>
      <c r="P127" s="191">
        <f aca="true" t="shared" si="21" ref="P127:P132">O127*H127</f>
        <v>0</v>
      </c>
      <c r="Q127" s="191">
        <v>0.0012385</v>
      </c>
      <c r="R127" s="191">
        <f aca="true" t="shared" si="22" ref="R127:R132">Q127*H127</f>
        <v>0.0012385</v>
      </c>
      <c r="S127" s="191">
        <v>0</v>
      </c>
      <c r="T127" s="192">
        <f aca="true" t="shared" si="23" ref="T127:T132">S127*H127</f>
        <v>0</v>
      </c>
      <c r="AR127" s="17" t="s">
        <v>230</v>
      </c>
      <c r="AT127" s="17" t="s">
        <v>155</v>
      </c>
      <c r="AU127" s="17" t="s">
        <v>80</v>
      </c>
      <c r="AY127" s="17" t="s">
        <v>153</v>
      </c>
      <c r="BE127" s="193">
        <f aca="true" t="shared" si="24" ref="BE127:BE132">IF(N127="základní",J127,0)</f>
        <v>0</v>
      </c>
      <c r="BF127" s="193">
        <f aca="true" t="shared" si="25" ref="BF127:BF132">IF(N127="snížená",J127,0)</f>
        <v>0</v>
      </c>
      <c r="BG127" s="193">
        <f aca="true" t="shared" si="26" ref="BG127:BG132">IF(N127="zákl. přenesená",J127,0)</f>
        <v>0</v>
      </c>
      <c r="BH127" s="193">
        <f aca="true" t="shared" si="27" ref="BH127:BH132">IF(N127="sníž. přenesená",J127,0)</f>
        <v>0</v>
      </c>
      <c r="BI127" s="193">
        <f aca="true" t="shared" si="28" ref="BI127:BI132">IF(N127="nulová",J127,0)</f>
        <v>0</v>
      </c>
      <c r="BJ127" s="17" t="s">
        <v>78</v>
      </c>
      <c r="BK127" s="193">
        <f aca="true" t="shared" si="29" ref="BK127:BK132">ROUND(I127*H127,2)</f>
        <v>0</v>
      </c>
      <c r="BL127" s="17" t="s">
        <v>230</v>
      </c>
      <c r="BM127" s="17" t="s">
        <v>292</v>
      </c>
    </row>
    <row r="128" spans="2:65" s="1" customFormat="1" ht="22.5" customHeight="1">
      <c r="B128" s="34"/>
      <c r="C128" s="182" t="s">
        <v>295</v>
      </c>
      <c r="D128" s="182" t="s">
        <v>155</v>
      </c>
      <c r="E128" s="183" t="s">
        <v>2242</v>
      </c>
      <c r="F128" s="184" t="s">
        <v>2243</v>
      </c>
      <c r="G128" s="185" t="s">
        <v>2113</v>
      </c>
      <c r="H128" s="186">
        <v>1</v>
      </c>
      <c r="I128" s="187"/>
      <c r="J128" s="188">
        <f t="shared" si="20"/>
        <v>0</v>
      </c>
      <c r="K128" s="184" t="s">
        <v>524</v>
      </c>
      <c r="L128" s="54"/>
      <c r="M128" s="189" t="s">
        <v>19</v>
      </c>
      <c r="N128" s="190" t="s">
        <v>42</v>
      </c>
      <c r="O128" s="35"/>
      <c r="P128" s="191">
        <f t="shared" si="21"/>
        <v>0</v>
      </c>
      <c r="Q128" s="191">
        <v>0.00605</v>
      </c>
      <c r="R128" s="191">
        <f t="shared" si="22"/>
        <v>0.00605</v>
      </c>
      <c r="S128" s="191">
        <v>0</v>
      </c>
      <c r="T128" s="192">
        <f t="shared" si="23"/>
        <v>0</v>
      </c>
      <c r="AR128" s="17" t="s">
        <v>230</v>
      </c>
      <c r="AT128" s="17" t="s">
        <v>155</v>
      </c>
      <c r="AU128" s="17" t="s">
        <v>80</v>
      </c>
      <c r="AY128" s="17" t="s">
        <v>153</v>
      </c>
      <c r="BE128" s="193">
        <f t="shared" si="24"/>
        <v>0</v>
      </c>
      <c r="BF128" s="193">
        <f t="shared" si="25"/>
        <v>0</v>
      </c>
      <c r="BG128" s="193">
        <f t="shared" si="26"/>
        <v>0</v>
      </c>
      <c r="BH128" s="193">
        <f t="shared" si="27"/>
        <v>0</v>
      </c>
      <c r="BI128" s="193">
        <f t="shared" si="28"/>
        <v>0</v>
      </c>
      <c r="BJ128" s="17" t="s">
        <v>78</v>
      </c>
      <c r="BK128" s="193">
        <f t="shared" si="29"/>
        <v>0</v>
      </c>
      <c r="BL128" s="17" t="s">
        <v>230</v>
      </c>
      <c r="BM128" s="17" t="s">
        <v>295</v>
      </c>
    </row>
    <row r="129" spans="2:65" s="1" customFormat="1" ht="22.5" customHeight="1">
      <c r="B129" s="34"/>
      <c r="C129" s="229" t="s">
        <v>298</v>
      </c>
      <c r="D129" s="229" t="s">
        <v>184</v>
      </c>
      <c r="E129" s="230" t="s">
        <v>2244</v>
      </c>
      <c r="F129" s="231" t="s">
        <v>2245</v>
      </c>
      <c r="G129" s="232" t="s">
        <v>2077</v>
      </c>
      <c r="H129" s="233">
        <v>1</v>
      </c>
      <c r="I129" s="234"/>
      <c r="J129" s="235">
        <f t="shared" si="20"/>
        <v>0</v>
      </c>
      <c r="K129" s="231" t="s">
        <v>524</v>
      </c>
      <c r="L129" s="236"/>
      <c r="M129" s="237" t="s">
        <v>19</v>
      </c>
      <c r="N129" s="238" t="s">
        <v>42</v>
      </c>
      <c r="O129" s="35"/>
      <c r="P129" s="191">
        <f t="shared" si="21"/>
        <v>0</v>
      </c>
      <c r="Q129" s="191">
        <v>0</v>
      </c>
      <c r="R129" s="191">
        <f t="shared" si="22"/>
        <v>0</v>
      </c>
      <c r="S129" s="191">
        <v>0</v>
      </c>
      <c r="T129" s="192">
        <f t="shared" si="23"/>
        <v>0</v>
      </c>
      <c r="AR129" s="17" t="s">
        <v>295</v>
      </c>
      <c r="AT129" s="17" t="s">
        <v>184</v>
      </c>
      <c r="AU129" s="17" t="s">
        <v>80</v>
      </c>
      <c r="AY129" s="17" t="s">
        <v>153</v>
      </c>
      <c r="BE129" s="193">
        <f t="shared" si="24"/>
        <v>0</v>
      </c>
      <c r="BF129" s="193">
        <f t="shared" si="25"/>
        <v>0</v>
      </c>
      <c r="BG129" s="193">
        <f t="shared" si="26"/>
        <v>0</v>
      </c>
      <c r="BH129" s="193">
        <f t="shared" si="27"/>
        <v>0</v>
      </c>
      <c r="BI129" s="193">
        <f t="shared" si="28"/>
        <v>0</v>
      </c>
      <c r="BJ129" s="17" t="s">
        <v>78</v>
      </c>
      <c r="BK129" s="193">
        <f t="shared" si="29"/>
        <v>0</v>
      </c>
      <c r="BL129" s="17" t="s">
        <v>230</v>
      </c>
      <c r="BM129" s="17" t="s">
        <v>298</v>
      </c>
    </row>
    <row r="130" spans="2:65" s="1" customFormat="1" ht="22.5" customHeight="1">
      <c r="B130" s="34"/>
      <c r="C130" s="229" t="s">
        <v>302</v>
      </c>
      <c r="D130" s="229" t="s">
        <v>184</v>
      </c>
      <c r="E130" s="230" t="s">
        <v>2246</v>
      </c>
      <c r="F130" s="231" t="s">
        <v>2247</v>
      </c>
      <c r="G130" s="232" t="s">
        <v>634</v>
      </c>
      <c r="H130" s="233">
        <v>1</v>
      </c>
      <c r="I130" s="234"/>
      <c r="J130" s="235">
        <f t="shared" si="20"/>
        <v>0</v>
      </c>
      <c r="K130" s="231" t="s">
        <v>524</v>
      </c>
      <c r="L130" s="236"/>
      <c r="M130" s="237" t="s">
        <v>19</v>
      </c>
      <c r="N130" s="238" t="s">
        <v>42</v>
      </c>
      <c r="O130" s="35"/>
      <c r="P130" s="191">
        <f t="shared" si="21"/>
        <v>0</v>
      </c>
      <c r="Q130" s="191">
        <v>0</v>
      </c>
      <c r="R130" s="191">
        <f t="shared" si="22"/>
        <v>0</v>
      </c>
      <c r="S130" s="191">
        <v>0</v>
      </c>
      <c r="T130" s="192">
        <f t="shared" si="23"/>
        <v>0</v>
      </c>
      <c r="AR130" s="17" t="s">
        <v>295</v>
      </c>
      <c r="AT130" s="17" t="s">
        <v>184</v>
      </c>
      <c r="AU130" s="17" t="s">
        <v>80</v>
      </c>
      <c r="AY130" s="17" t="s">
        <v>153</v>
      </c>
      <c r="BE130" s="193">
        <f t="shared" si="24"/>
        <v>0</v>
      </c>
      <c r="BF130" s="193">
        <f t="shared" si="25"/>
        <v>0</v>
      </c>
      <c r="BG130" s="193">
        <f t="shared" si="26"/>
        <v>0</v>
      </c>
      <c r="BH130" s="193">
        <f t="shared" si="27"/>
        <v>0</v>
      </c>
      <c r="BI130" s="193">
        <f t="shared" si="28"/>
        <v>0</v>
      </c>
      <c r="BJ130" s="17" t="s">
        <v>78</v>
      </c>
      <c r="BK130" s="193">
        <f t="shared" si="29"/>
        <v>0</v>
      </c>
      <c r="BL130" s="17" t="s">
        <v>230</v>
      </c>
      <c r="BM130" s="17" t="s">
        <v>302</v>
      </c>
    </row>
    <row r="131" spans="2:65" s="1" customFormat="1" ht="22.5" customHeight="1">
      <c r="B131" s="34"/>
      <c r="C131" s="182" t="s">
        <v>306</v>
      </c>
      <c r="D131" s="182" t="s">
        <v>155</v>
      </c>
      <c r="E131" s="183" t="s">
        <v>2248</v>
      </c>
      <c r="F131" s="184" t="s">
        <v>2249</v>
      </c>
      <c r="G131" s="185" t="s">
        <v>861</v>
      </c>
      <c r="H131" s="245"/>
      <c r="I131" s="187"/>
      <c r="J131" s="188">
        <f t="shared" si="20"/>
        <v>0</v>
      </c>
      <c r="K131" s="184" t="s">
        <v>159</v>
      </c>
      <c r="L131" s="54"/>
      <c r="M131" s="189" t="s">
        <v>19</v>
      </c>
      <c r="N131" s="190" t="s">
        <v>42</v>
      </c>
      <c r="O131" s="35"/>
      <c r="P131" s="191">
        <f t="shared" si="21"/>
        <v>0</v>
      </c>
      <c r="Q131" s="191">
        <v>0</v>
      </c>
      <c r="R131" s="191">
        <f t="shared" si="22"/>
        <v>0</v>
      </c>
      <c r="S131" s="191">
        <v>0</v>
      </c>
      <c r="T131" s="192">
        <f t="shared" si="23"/>
        <v>0</v>
      </c>
      <c r="AR131" s="17" t="s">
        <v>230</v>
      </c>
      <c r="AT131" s="17" t="s">
        <v>155</v>
      </c>
      <c r="AU131" s="17" t="s">
        <v>80</v>
      </c>
      <c r="AY131" s="17" t="s">
        <v>153</v>
      </c>
      <c r="BE131" s="193">
        <f t="shared" si="24"/>
        <v>0</v>
      </c>
      <c r="BF131" s="193">
        <f t="shared" si="25"/>
        <v>0</v>
      </c>
      <c r="BG131" s="193">
        <f t="shared" si="26"/>
        <v>0</v>
      </c>
      <c r="BH131" s="193">
        <f t="shared" si="27"/>
        <v>0</v>
      </c>
      <c r="BI131" s="193">
        <f t="shared" si="28"/>
        <v>0</v>
      </c>
      <c r="BJ131" s="17" t="s">
        <v>78</v>
      </c>
      <c r="BK131" s="193">
        <f t="shared" si="29"/>
        <v>0</v>
      </c>
      <c r="BL131" s="17" t="s">
        <v>230</v>
      </c>
      <c r="BM131" s="17" t="s">
        <v>306</v>
      </c>
    </row>
    <row r="132" spans="2:65" s="1" customFormat="1" ht="22.5" customHeight="1">
      <c r="B132" s="34"/>
      <c r="C132" s="182" t="s">
        <v>309</v>
      </c>
      <c r="D132" s="182" t="s">
        <v>155</v>
      </c>
      <c r="E132" s="183" t="s">
        <v>2250</v>
      </c>
      <c r="F132" s="184" t="s">
        <v>2251</v>
      </c>
      <c r="G132" s="185" t="s">
        <v>861</v>
      </c>
      <c r="H132" s="245"/>
      <c r="I132" s="187"/>
      <c r="J132" s="188">
        <f t="shared" si="20"/>
        <v>0</v>
      </c>
      <c r="K132" s="184" t="s">
        <v>159</v>
      </c>
      <c r="L132" s="54"/>
      <c r="M132" s="189" t="s">
        <v>19</v>
      </c>
      <c r="N132" s="190" t="s">
        <v>42</v>
      </c>
      <c r="O132" s="35"/>
      <c r="P132" s="191">
        <f t="shared" si="21"/>
        <v>0</v>
      </c>
      <c r="Q132" s="191">
        <v>0</v>
      </c>
      <c r="R132" s="191">
        <f t="shared" si="22"/>
        <v>0</v>
      </c>
      <c r="S132" s="191">
        <v>0</v>
      </c>
      <c r="T132" s="192">
        <f t="shared" si="23"/>
        <v>0</v>
      </c>
      <c r="AR132" s="17" t="s">
        <v>230</v>
      </c>
      <c r="AT132" s="17" t="s">
        <v>155</v>
      </c>
      <c r="AU132" s="17" t="s">
        <v>80</v>
      </c>
      <c r="AY132" s="17" t="s">
        <v>153</v>
      </c>
      <c r="BE132" s="193">
        <f t="shared" si="24"/>
        <v>0</v>
      </c>
      <c r="BF132" s="193">
        <f t="shared" si="25"/>
        <v>0</v>
      </c>
      <c r="BG132" s="193">
        <f t="shared" si="26"/>
        <v>0</v>
      </c>
      <c r="BH132" s="193">
        <f t="shared" si="27"/>
        <v>0</v>
      </c>
      <c r="BI132" s="193">
        <f t="shared" si="28"/>
        <v>0</v>
      </c>
      <c r="BJ132" s="17" t="s">
        <v>78</v>
      </c>
      <c r="BK132" s="193">
        <f t="shared" si="29"/>
        <v>0</v>
      </c>
      <c r="BL132" s="17" t="s">
        <v>230</v>
      </c>
      <c r="BM132" s="17" t="s">
        <v>309</v>
      </c>
    </row>
    <row r="133" spans="2:63" s="10" customFormat="1" ht="29.85" customHeight="1">
      <c r="B133" s="165"/>
      <c r="C133" s="166"/>
      <c r="D133" s="179" t="s">
        <v>70</v>
      </c>
      <c r="E133" s="180" t="s">
        <v>2252</v>
      </c>
      <c r="F133" s="180" t="s">
        <v>2253</v>
      </c>
      <c r="G133" s="166"/>
      <c r="H133" s="166"/>
      <c r="I133" s="169"/>
      <c r="J133" s="181">
        <f>BK133</f>
        <v>0</v>
      </c>
      <c r="K133" s="166"/>
      <c r="L133" s="171"/>
      <c r="M133" s="172"/>
      <c r="N133" s="173"/>
      <c r="O133" s="173"/>
      <c r="P133" s="174">
        <f>SUM(P134:P144)</f>
        <v>0</v>
      </c>
      <c r="Q133" s="173"/>
      <c r="R133" s="174">
        <f>SUM(R134:R144)</f>
        <v>0.19556678</v>
      </c>
      <c r="S133" s="173"/>
      <c r="T133" s="175">
        <f>SUM(T134:T144)</f>
        <v>0</v>
      </c>
      <c r="AR133" s="176" t="s">
        <v>78</v>
      </c>
      <c r="AT133" s="177" t="s">
        <v>70</v>
      </c>
      <c r="AU133" s="177" t="s">
        <v>78</v>
      </c>
      <c r="AY133" s="176" t="s">
        <v>153</v>
      </c>
      <c r="BK133" s="178">
        <f>SUM(BK134:BK144)</f>
        <v>0</v>
      </c>
    </row>
    <row r="134" spans="2:65" s="1" customFormat="1" ht="22.5" customHeight="1">
      <c r="B134" s="34"/>
      <c r="C134" s="182" t="s">
        <v>314</v>
      </c>
      <c r="D134" s="182" t="s">
        <v>155</v>
      </c>
      <c r="E134" s="183" t="s">
        <v>2254</v>
      </c>
      <c r="F134" s="184" t="s">
        <v>2255</v>
      </c>
      <c r="G134" s="185" t="s">
        <v>246</v>
      </c>
      <c r="H134" s="186">
        <v>148</v>
      </c>
      <c r="I134" s="187"/>
      <c r="J134" s="188">
        <f aca="true" t="shared" si="30" ref="J134:J144">ROUND(I134*H134,2)</f>
        <v>0</v>
      </c>
      <c r="K134" s="184" t="s">
        <v>159</v>
      </c>
      <c r="L134" s="54"/>
      <c r="M134" s="189" t="s">
        <v>19</v>
      </c>
      <c r="N134" s="190" t="s">
        <v>42</v>
      </c>
      <c r="O134" s="35"/>
      <c r="P134" s="191">
        <f aca="true" t="shared" si="31" ref="P134:P144">O134*H134</f>
        <v>0</v>
      </c>
      <c r="Q134" s="191">
        <v>0.000447815</v>
      </c>
      <c r="R134" s="191">
        <f aca="true" t="shared" si="32" ref="R134:R144">Q134*H134</f>
        <v>0.06627662</v>
      </c>
      <c r="S134" s="191">
        <v>0</v>
      </c>
      <c r="T134" s="192">
        <f aca="true" t="shared" si="33" ref="T134:T144">S134*H134</f>
        <v>0</v>
      </c>
      <c r="AR134" s="17" t="s">
        <v>230</v>
      </c>
      <c r="AT134" s="17" t="s">
        <v>155</v>
      </c>
      <c r="AU134" s="17" t="s">
        <v>80</v>
      </c>
      <c r="AY134" s="17" t="s">
        <v>153</v>
      </c>
      <c r="BE134" s="193">
        <f aca="true" t="shared" si="34" ref="BE134:BE144">IF(N134="základní",J134,0)</f>
        <v>0</v>
      </c>
      <c r="BF134" s="193">
        <f aca="true" t="shared" si="35" ref="BF134:BF144">IF(N134="snížená",J134,0)</f>
        <v>0</v>
      </c>
      <c r="BG134" s="193">
        <f aca="true" t="shared" si="36" ref="BG134:BG144">IF(N134="zákl. přenesená",J134,0)</f>
        <v>0</v>
      </c>
      <c r="BH134" s="193">
        <f aca="true" t="shared" si="37" ref="BH134:BH144">IF(N134="sníž. přenesená",J134,0)</f>
        <v>0</v>
      </c>
      <c r="BI134" s="193">
        <f aca="true" t="shared" si="38" ref="BI134:BI144">IF(N134="nulová",J134,0)</f>
        <v>0</v>
      </c>
      <c r="BJ134" s="17" t="s">
        <v>78</v>
      </c>
      <c r="BK134" s="193">
        <f aca="true" t="shared" si="39" ref="BK134:BK144">ROUND(I134*H134,2)</f>
        <v>0</v>
      </c>
      <c r="BL134" s="17" t="s">
        <v>230</v>
      </c>
      <c r="BM134" s="17" t="s">
        <v>314</v>
      </c>
    </row>
    <row r="135" spans="2:65" s="1" customFormat="1" ht="22.5" customHeight="1">
      <c r="B135" s="34"/>
      <c r="C135" s="182" t="s">
        <v>319</v>
      </c>
      <c r="D135" s="182" t="s">
        <v>155</v>
      </c>
      <c r="E135" s="183" t="s">
        <v>2256</v>
      </c>
      <c r="F135" s="184" t="s">
        <v>2257</v>
      </c>
      <c r="G135" s="185" t="s">
        <v>246</v>
      </c>
      <c r="H135" s="186">
        <v>26</v>
      </c>
      <c r="I135" s="187"/>
      <c r="J135" s="188">
        <f t="shared" si="30"/>
        <v>0</v>
      </c>
      <c r="K135" s="184" t="s">
        <v>159</v>
      </c>
      <c r="L135" s="54"/>
      <c r="M135" s="189" t="s">
        <v>19</v>
      </c>
      <c r="N135" s="190" t="s">
        <v>42</v>
      </c>
      <c r="O135" s="35"/>
      <c r="P135" s="191">
        <f t="shared" si="31"/>
        <v>0</v>
      </c>
      <c r="Q135" s="191">
        <v>0.000686095</v>
      </c>
      <c r="R135" s="191">
        <f t="shared" si="32"/>
        <v>0.01783847</v>
      </c>
      <c r="S135" s="191">
        <v>0</v>
      </c>
      <c r="T135" s="192">
        <f t="shared" si="33"/>
        <v>0</v>
      </c>
      <c r="AR135" s="17" t="s">
        <v>230</v>
      </c>
      <c r="AT135" s="17" t="s">
        <v>155</v>
      </c>
      <c r="AU135" s="17" t="s">
        <v>80</v>
      </c>
      <c r="AY135" s="17" t="s">
        <v>153</v>
      </c>
      <c r="BE135" s="193">
        <f t="shared" si="34"/>
        <v>0</v>
      </c>
      <c r="BF135" s="193">
        <f t="shared" si="35"/>
        <v>0</v>
      </c>
      <c r="BG135" s="193">
        <f t="shared" si="36"/>
        <v>0</v>
      </c>
      <c r="BH135" s="193">
        <f t="shared" si="37"/>
        <v>0</v>
      </c>
      <c r="BI135" s="193">
        <f t="shared" si="38"/>
        <v>0</v>
      </c>
      <c r="BJ135" s="17" t="s">
        <v>78</v>
      </c>
      <c r="BK135" s="193">
        <f t="shared" si="39"/>
        <v>0</v>
      </c>
      <c r="BL135" s="17" t="s">
        <v>230</v>
      </c>
      <c r="BM135" s="17" t="s">
        <v>319</v>
      </c>
    </row>
    <row r="136" spans="2:65" s="1" customFormat="1" ht="22.5" customHeight="1">
      <c r="B136" s="34"/>
      <c r="C136" s="182" t="s">
        <v>322</v>
      </c>
      <c r="D136" s="182" t="s">
        <v>155</v>
      </c>
      <c r="E136" s="183" t="s">
        <v>2258</v>
      </c>
      <c r="F136" s="184" t="s">
        <v>2259</v>
      </c>
      <c r="G136" s="185" t="s">
        <v>246</v>
      </c>
      <c r="H136" s="186">
        <v>32</v>
      </c>
      <c r="I136" s="187"/>
      <c r="J136" s="188">
        <f t="shared" si="30"/>
        <v>0</v>
      </c>
      <c r="K136" s="184" t="s">
        <v>159</v>
      </c>
      <c r="L136" s="54"/>
      <c r="M136" s="189" t="s">
        <v>19</v>
      </c>
      <c r="N136" s="190" t="s">
        <v>42</v>
      </c>
      <c r="O136" s="35"/>
      <c r="P136" s="191">
        <f t="shared" si="31"/>
        <v>0</v>
      </c>
      <c r="Q136" s="191">
        <v>0.000666965</v>
      </c>
      <c r="R136" s="191">
        <f t="shared" si="32"/>
        <v>0.02134288</v>
      </c>
      <c r="S136" s="191">
        <v>0</v>
      </c>
      <c r="T136" s="192">
        <f t="shared" si="33"/>
        <v>0</v>
      </c>
      <c r="AR136" s="17" t="s">
        <v>230</v>
      </c>
      <c r="AT136" s="17" t="s">
        <v>155</v>
      </c>
      <c r="AU136" s="17" t="s">
        <v>80</v>
      </c>
      <c r="AY136" s="17" t="s">
        <v>153</v>
      </c>
      <c r="BE136" s="193">
        <f t="shared" si="34"/>
        <v>0</v>
      </c>
      <c r="BF136" s="193">
        <f t="shared" si="35"/>
        <v>0</v>
      </c>
      <c r="BG136" s="193">
        <f t="shared" si="36"/>
        <v>0</v>
      </c>
      <c r="BH136" s="193">
        <f t="shared" si="37"/>
        <v>0</v>
      </c>
      <c r="BI136" s="193">
        <f t="shared" si="38"/>
        <v>0</v>
      </c>
      <c r="BJ136" s="17" t="s">
        <v>78</v>
      </c>
      <c r="BK136" s="193">
        <f t="shared" si="39"/>
        <v>0</v>
      </c>
      <c r="BL136" s="17" t="s">
        <v>230</v>
      </c>
      <c r="BM136" s="17" t="s">
        <v>322</v>
      </c>
    </row>
    <row r="137" spans="2:65" s="1" customFormat="1" ht="22.5" customHeight="1">
      <c r="B137" s="34"/>
      <c r="C137" s="182" t="s">
        <v>325</v>
      </c>
      <c r="D137" s="182" t="s">
        <v>155</v>
      </c>
      <c r="E137" s="183" t="s">
        <v>2260</v>
      </c>
      <c r="F137" s="184" t="s">
        <v>2261</v>
      </c>
      <c r="G137" s="185" t="s">
        <v>246</v>
      </c>
      <c r="H137" s="186">
        <v>44</v>
      </c>
      <c r="I137" s="187"/>
      <c r="J137" s="188">
        <f t="shared" si="30"/>
        <v>0</v>
      </c>
      <c r="K137" s="184" t="s">
        <v>159</v>
      </c>
      <c r="L137" s="54"/>
      <c r="M137" s="189" t="s">
        <v>19</v>
      </c>
      <c r="N137" s="190" t="s">
        <v>42</v>
      </c>
      <c r="O137" s="35"/>
      <c r="P137" s="191">
        <f t="shared" si="31"/>
        <v>0</v>
      </c>
      <c r="Q137" s="191">
        <v>0.001241935</v>
      </c>
      <c r="R137" s="191">
        <f t="shared" si="32"/>
        <v>0.05464514</v>
      </c>
      <c r="S137" s="191">
        <v>0</v>
      </c>
      <c r="T137" s="192">
        <f t="shared" si="33"/>
        <v>0</v>
      </c>
      <c r="AR137" s="17" t="s">
        <v>230</v>
      </c>
      <c r="AT137" s="17" t="s">
        <v>155</v>
      </c>
      <c r="AU137" s="17" t="s">
        <v>80</v>
      </c>
      <c r="AY137" s="17" t="s">
        <v>153</v>
      </c>
      <c r="BE137" s="193">
        <f t="shared" si="34"/>
        <v>0</v>
      </c>
      <c r="BF137" s="193">
        <f t="shared" si="35"/>
        <v>0</v>
      </c>
      <c r="BG137" s="193">
        <f t="shared" si="36"/>
        <v>0</v>
      </c>
      <c r="BH137" s="193">
        <f t="shared" si="37"/>
        <v>0</v>
      </c>
      <c r="BI137" s="193">
        <f t="shared" si="38"/>
        <v>0</v>
      </c>
      <c r="BJ137" s="17" t="s">
        <v>78</v>
      </c>
      <c r="BK137" s="193">
        <f t="shared" si="39"/>
        <v>0</v>
      </c>
      <c r="BL137" s="17" t="s">
        <v>230</v>
      </c>
      <c r="BM137" s="17" t="s">
        <v>325</v>
      </c>
    </row>
    <row r="138" spans="2:65" s="1" customFormat="1" ht="22.5" customHeight="1">
      <c r="B138" s="34"/>
      <c r="C138" s="182" t="s">
        <v>331</v>
      </c>
      <c r="D138" s="182" t="s">
        <v>155</v>
      </c>
      <c r="E138" s="183" t="s">
        <v>2262</v>
      </c>
      <c r="F138" s="184" t="s">
        <v>2263</v>
      </c>
      <c r="G138" s="185" t="s">
        <v>246</v>
      </c>
      <c r="H138" s="186">
        <v>22</v>
      </c>
      <c r="I138" s="187"/>
      <c r="J138" s="188">
        <f t="shared" si="30"/>
        <v>0</v>
      </c>
      <c r="K138" s="184" t="s">
        <v>159</v>
      </c>
      <c r="L138" s="54"/>
      <c r="M138" s="189" t="s">
        <v>19</v>
      </c>
      <c r="N138" s="190" t="s">
        <v>42</v>
      </c>
      <c r="O138" s="35"/>
      <c r="P138" s="191">
        <f t="shared" si="31"/>
        <v>0</v>
      </c>
      <c r="Q138" s="191">
        <v>0.001611985</v>
      </c>
      <c r="R138" s="191">
        <f t="shared" si="32"/>
        <v>0.03546367</v>
      </c>
      <c r="S138" s="191">
        <v>0</v>
      </c>
      <c r="T138" s="192">
        <f t="shared" si="33"/>
        <v>0</v>
      </c>
      <c r="AR138" s="17" t="s">
        <v>230</v>
      </c>
      <c r="AT138" s="17" t="s">
        <v>155</v>
      </c>
      <c r="AU138" s="17" t="s">
        <v>80</v>
      </c>
      <c r="AY138" s="17" t="s">
        <v>153</v>
      </c>
      <c r="BE138" s="193">
        <f t="shared" si="34"/>
        <v>0</v>
      </c>
      <c r="BF138" s="193">
        <f t="shared" si="35"/>
        <v>0</v>
      </c>
      <c r="BG138" s="193">
        <f t="shared" si="36"/>
        <v>0</v>
      </c>
      <c r="BH138" s="193">
        <f t="shared" si="37"/>
        <v>0</v>
      </c>
      <c r="BI138" s="193">
        <f t="shared" si="38"/>
        <v>0</v>
      </c>
      <c r="BJ138" s="17" t="s">
        <v>78</v>
      </c>
      <c r="BK138" s="193">
        <f t="shared" si="39"/>
        <v>0</v>
      </c>
      <c r="BL138" s="17" t="s">
        <v>230</v>
      </c>
      <c r="BM138" s="17" t="s">
        <v>331</v>
      </c>
    </row>
    <row r="139" spans="2:65" s="1" customFormat="1" ht="22.5" customHeight="1">
      <c r="B139" s="34"/>
      <c r="C139" s="182" t="s">
        <v>338</v>
      </c>
      <c r="D139" s="182" t="s">
        <v>155</v>
      </c>
      <c r="E139" s="183" t="s">
        <v>2264</v>
      </c>
      <c r="F139" s="184" t="s">
        <v>2265</v>
      </c>
      <c r="G139" s="185" t="s">
        <v>246</v>
      </c>
      <c r="H139" s="186">
        <v>272</v>
      </c>
      <c r="I139" s="187"/>
      <c r="J139" s="188">
        <f t="shared" si="30"/>
        <v>0</v>
      </c>
      <c r="K139" s="184" t="s">
        <v>159</v>
      </c>
      <c r="L139" s="54"/>
      <c r="M139" s="189" t="s">
        <v>19</v>
      </c>
      <c r="N139" s="190" t="s">
        <v>42</v>
      </c>
      <c r="O139" s="35"/>
      <c r="P139" s="191">
        <f t="shared" si="31"/>
        <v>0</v>
      </c>
      <c r="Q139" s="191">
        <v>0</v>
      </c>
      <c r="R139" s="191">
        <f t="shared" si="32"/>
        <v>0</v>
      </c>
      <c r="S139" s="191">
        <v>0</v>
      </c>
      <c r="T139" s="192">
        <f t="shared" si="33"/>
        <v>0</v>
      </c>
      <c r="AR139" s="17" t="s">
        <v>230</v>
      </c>
      <c r="AT139" s="17" t="s">
        <v>155</v>
      </c>
      <c r="AU139" s="17" t="s">
        <v>80</v>
      </c>
      <c r="AY139" s="17" t="s">
        <v>153</v>
      </c>
      <c r="BE139" s="193">
        <f t="shared" si="34"/>
        <v>0</v>
      </c>
      <c r="BF139" s="193">
        <f t="shared" si="35"/>
        <v>0</v>
      </c>
      <c r="BG139" s="193">
        <f t="shared" si="36"/>
        <v>0</v>
      </c>
      <c r="BH139" s="193">
        <f t="shared" si="37"/>
        <v>0</v>
      </c>
      <c r="BI139" s="193">
        <f t="shared" si="38"/>
        <v>0</v>
      </c>
      <c r="BJ139" s="17" t="s">
        <v>78</v>
      </c>
      <c r="BK139" s="193">
        <f t="shared" si="39"/>
        <v>0</v>
      </c>
      <c r="BL139" s="17" t="s">
        <v>230</v>
      </c>
      <c r="BM139" s="17" t="s">
        <v>338</v>
      </c>
    </row>
    <row r="140" spans="2:65" s="1" customFormat="1" ht="22.5" customHeight="1">
      <c r="B140" s="34"/>
      <c r="C140" s="229" t="s">
        <v>345</v>
      </c>
      <c r="D140" s="229" t="s">
        <v>184</v>
      </c>
      <c r="E140" s="230" t="s">
        <v>725</v>
      </c>
      <c r="F140" s="231" t="s">
        <v>2103</v>
      </c>
      <c r="G140" s="232" t="s">
        <v>2077</v>
      </c>
      <c r="H140" s="233">
        <v>150</v>
      </c>
      <c r="I140" s="234"/>
      <c r="J140" s="235">
        <f t="shared" si="30"/>
        <v>0</v>
      </c>
      <c r="K140" s="231" t="s">
        <v>524</v>
      </c>
      <c r="L140" s="236"/>
      <c r="M140" s="237" t="s">
        <v>19</v>
      </c>
      <c r="N140" s="238" t="s">
        <v>42</v>
      </c>
      <c r="O140" s="35"/>
      <c r="P140" s="191">
        <f t="shared" si="31"/>
        <v>0</v>
      </c>
      <c r="Q140" s="191">
        <v>0</v>
      </c>
      <c r="R140" s="191">
        <f t="shared" si="32"/>
        <v>0</v>
      </c>
      <c r="S140" s="191">
        <v>0</v>
      </c>
      <c r="T140" s="192">
        <f t="shared" si="33"/>
        <v>0</v>
      </c>
      <c r="AR140" s="17" t="s">
        <v>295</v>
      </c>
      <c r="AT140" s="17" t="s">
        <v>184</v>
      </c>
      <c r="AU140" s="17" t="s">
        <v>80</v>
      </c>
      <c r="AY140" s="17" t="s">
        <v>153</v>
      </c>
      <c r="BE140" s="193">
        <f t="shared" si="34"/>
        <v>0</v>
      </c>
      <c r="BF140" s="193">
        <f t="shared" si="35"/>
        <v>0</v>
      </c>
      <c r="BG140" s="193">
        <f t="shared" si="36"/>
        <v>0</v>
      </c>
      <c r="BH140" s="193">
        <f t="shared" si="37"/>
        <v>0</v>
      </c>
      <c r="BI140" s="193">
        <f t="shared" si="38"/>
        <v>0</v>
      </c>
      <c r="BJ140" s="17" t="s">
        <v>78</v>
      </c>
      <c r="BK140" s="193">
        <f t="shared" si="39"/>
        <v>0</v>
      </c>
      <c r="BL140" s="17" t="s">
        <v>230</v>
      </c>
      <c r="BM140" s="17" t="s">
        <v>345</v>
      </c>
    </row>
    <row r="141" spans="2:65" s="1" customFormat="1" ht="22.5" customHeight="1">
      <c r="B141" s="34"/>
      <c r="C141" s="182" t="s">
        <v>348</v>
      </c>
      <c r="D141" s="182" t="s">
        <v>155</v>
      </c>
      <c r="E141" s="183" t="s">
        <v>731</v>
      </c>
      <c r="F141" s="184" t="s">
        <v>2266</v>
      </c>
      <c r="G141" s="185" t="s">
        <v>246</v>
      </c>
      <c r="H141" s="186">
        <v>272</v>
      </c>
      <c r="I141" s="187"/>
      <c r="J141" s="188">
        <f t="shared" si="30"/>
        <v>0</v>
      </c>
      <c r="K141" s="184" t="s">
        <v>524</v>
      </c>
      <c r="L141" s="54"/>
      <c r="M141" s="189" t="s">
        <v>19</v>
      </c>
      <c r="N141" s="190" t="s">
        <v>42</v>
      </c>
      <c r="O141" s="35"/>
      <c r="P141" s="191">
        <f t="shared" si="31"/>
        <v>0</v>
      </c>
      <c r="Q141" s="191">
        <v>0</v>
      </c>
      <c r="R141" s="191">
        <f t="shared" si="32"/>
        <v>0</v>
      </c>
      <c r="S141" s="191">
        <v>0</v>
      </c>
      <c r="T141" s="192">
        <f t="shared" si="33"/>
        <v>0</v>
      </c>
      <c r="AR141" s="17" t="s">
        <v>230</v>
      </c>
      <c r="AT141" s="17" t="s">
        <v>155</v>
      </c>
      <c r="AU141" s="17" t="s">
        <v>80</v>
      </c>
      <c r="AY141" s="17" t="s">
        <v>153</v>
      </c>
      <c r="BE141" s="193">
        <f t="shared" si="34"/>
        <v>0</v>
      </c>
      <c r="BF141" s="193">
        <f t="shared" si="35"/>
        <v>0</v>
      </c>
      <c r="BG141" s="193">
        <f t="shared" si="36"/>
        <v>0</v>
      </c>
      <c r="BH141" s="193">
        <f t="shared" si="37"/>
        <v>0</v>
      </c>
      <c r="BI141" s="193">
        <f t="shared" si="38"/>
        <v>0</v>
      </c>
      <c r="BJ141" s="17" t="s">
        <v>78</v>
      </c>
      <c r="BK141" s="193">
        <f t="shared" si="39"/>
        <v>0</v>
      </c>
      <c r="BL141" s="17" t="s">
        <v>230</v>
      </c>
      <c r="BM141" s="17" t="s">
        <v>2267</v>
      </c>
    </row>
    <row r="142" spans="2:65" s="1" customFormat="1" ht="22.5" customHeight="1">
      <c r="B142" s="34"/>
      <c r="C142" s="182" t="s">
        <v>351</v>
      </c>
      <c r="D142" s="182" t="s">
        <v>155</v>
      </c>
      <c r="E142" s="183" t="s">
        <v>777</v>
      </c>
      <c r="F142" s="184" t="s">
        <v>2268</v>
      </c>
      <c r="G142" s="185" t="s">
        <v>1336</v>
      </c>
      <c r="H142" s="186">
        <v>20</v>
      </c>
      <c r="I142" s="187"/>
      <c r="J142" s="188">
        <f t="shared" si="30"/>
        <v>0</v>
      </c>
      <c r="K142" s="184" t="s">
        <v>524</v>
      </c>
      <c r="L142" s="54"/>
      <c r="M142" s="189" t="s">
        <v>19</v>
      </c>
      <c r="N142" s="190" t="s">
        <v>42</v>
      </c>
      <c r="O142" s="35"/>
      <c r="P142" s="191">
        <f t="shared" si="31"/>
        <v>0</v>
      </c>
      <c r="Q142" s="191">
        <v>0</v>
      </c>
      <c r="R142" s="191">
        <f t="shared" si="32"/>
        <v>0</v>
      </c>
      <c r="S142" s="191">
        <v>0</v>
      </c>
      <c r="T142" s="192">
        <f t="shared" si="33"/>
        <v>0</v>
      </c>
      <c r="AR142" s="17" t="s">
        <v>230</v>
      </c>
      <c r="AT142" s="17" t="s">
        <v>155</v>
      </c>
      <c r="AU142" s="17" t="s">
        <v>80</v>
      </c>
      <c r="AY142" s="17" t="s">
        <v>153</v>
      </c>
      <c r="BE142" s="193">
        <f t="shared" si="34"/>
        <v>0</v>
      </c>
      <c r="BF142" s="193">
        <f t="shared" si="35"/>
        <v>0</v>
      </c>
      <c r="BG142" s="193">
        <f t="shared" si="36"/>
        <v>0</v>
      </c>
      <c r="BH142" s="193">
        <f t="shared" si="37"/>
        <v>0</v>
      </c>
      <c r="BI142" s="193">
        <f t="shared" si="38"/>
        <v>0</v>
      </c>
      <c r="BJ142" s="17" t="s">
        <v>78</v>
      </c>
      <c r="BK142" s="193">
        <f t="shared" si="39"/>
        <v>0</v>
      </c>
      <c r="BL142" s="17" t="s">
        <v>230</v>
      </c>
      <c r="BM142" s="17" t="s">
        <v>2269</v>
      </c>
    </row>
    <row r="143" spans="2:65" s="1" customFormat="1" ht="22.5" customHeight="1">
      <c r="B143" s="34"/>
      <c r="C143" s="182" t="s">
        <v>356</v>
      </c>
      <c r="D143" s="182" t="s">
        <v>155</v>
      </c>
      <c r="E143" s="183" t="s">
        <v>2270</v>
      </c>
      <c r="F143" s="184" t="s">
        <v>2271</v>
      </c>
      <c r="G143" s="185" t="s">
        <v>861</v>
      </c>
      <c r="H143" s="245"/>
      <c r="I143" s="187"/>
      <c r="J143" s="188">
        <f t="shared" si="30"/>
        <v>0</v>
      </c>
      <c r="K143" s="184" t="s">
        <v>159</v>
      </c>
      <c r="L143" s="54"/>
      <c r="M143" s="189" t="s">
        <v>19</v>
      </c>
      <c r="N143" s="190" t="s">
        <v>42</v>
      </c>
      <c r="O143" s="35"/>
      <c r="P143" s="191">
        <f t="shared" si="31"/>
        <v>0</v>
      </c>
      <c r="Q143" s="191">
        <v>0</v>
      </c>
      <c r="R143" s="191">
        <f t="shared" si="32"/>
        <v>0</v>
      </c>
      <c r="S143" s="191">
        <v>0</v>
      </c>
      <c r="T143" s="192">
        <f t="shared" si="33"/>
        <v>0</v>
      </c>
      <c r="AR143" s="17" t="s">
        <v>230</v>
      </c>
      <c r="AT143" s="17" t="s">
        <v>155</v>
      </c>
      <c r="AU143" s="17" t="s">
        <v>80</v>
      </c>
      <c r="AY143" s="17" t="s">
        <v>153</v>
      </c>
      <c r="BE143" s="193">
        <f t="shared" si="34"/>
        <v>0</v>
      </c>
      <c r="BF143" s="193">
        <f t="shared" si="35"/>
        <v>0</v>
      </c>
      <c r="BG143" s="193">
        <f t="shared" si="36"/>
        <v>0</v>
      </c>
      <c r="BH143" s="193">
        <f t="shared" si="37"/>
        <v>0</v>
      </c>
      <c r="BI143" s="193">
        <f t="shared" si="38"/>
        <v>0</v>
      </c>
      <c r="BJ143" s="17" t="s">
        <v>78</v>
      </c>
      <c r="BK143" s="193">
        <f t="shared" si="39"/>
        <v>0</v>
      </c>
      <c r="BL143" s="17" t="s">
        <v>230</v>
      </c>
      <c r="BM143" s="17" t="s">
        <v>356</v>
      </c>
    </row>
    <row r="144" spans="2:65" s="1" customFormat="1" ht="22.5" customHeight="1">
      <c r="B144" s="34"/>
      <c r="C144" s="182" t="s">
        <v>359</v>
      </c>
      <c r="D144" s="182" t="s">
        <v>155</v>
      </c>
      <c r="E144" s="183" t="s">
        <v>2272</v>
      </c>
      <c r="F144" s="184" t="s">
        <v>2273</v>
      </c>
      <c r="G144" s="185" t="s">
        <v>861</v>
      </c>
      <c r="H144" s="245"/>
      <c r="I144" s="187"/>
      <c r="J144" s="188">
        <f t="shared" si="30"/>
        <v>0</v>
      </c>
      <c r="K144" s="184" t="s">
        <v>159</v>
      </c>
      <c r="L144" s="54"/>
      <c r="M144" s="189" t="s">
        <v>19</v>
      </c>
      <c r="N144" s="190" t="s">
        <v>42</v>
      </c>
      <c r="O144" s="35"/>
      <c r="P144" s="191">
        <f t="shared" si="31"/>
        <v>0</v>
      </c>
      <c r="Q144" s="191">
        <v>0</v>
      </c>
      <c r="R144" s="191">
        <f t="shared" si="32"/>
        <v>0</v>
      </c>
      <c r="S144" s="191">
        <v>0</v>
      </c>
      <c r="T144" s="192">
        <f t="shared" si="33"/>
        <v>0</v>
      </c>
      <c r="AR144" s="17" t="s">
        <v>230</v>
      </c>
      <c r="AT144" s="17" t="s">
        <v>155</v>
      </c>
      <c r="AU144" s="17" t="s">
        <v>80</v>
      </c>
      <c r="AY144" s="17" t="s">
        <v>153</v>
      </c>
      <c r="BE144" s="193">
        <f t="shared" si="34"/>
        <v>0</v>
      </c>
      <c r="BF144" s="193">
        <f t="shared" si="35"/>
        <v>0</v>
      </c>
      <c r="BG144" s="193">
        <f t="shared" si="36"/>
        <v>0</v>
      </c>
      <c r="BH144" s="193">
        <f t="shared" si="37"/>
        <v>0</v>
      </c>
      <c r="BI144" s="193">
        <f t="shared" si="38"/>
        <v>0</v>
      </c>
      <c r="BJ144" s="17" t="s">
        <v>78</v>
      </c>
      <c r="BK144" s="193">
        <f t="shared" si="39"/>
        <v>0</v>
      </c>
      <c r="BL144" s="17" t="s">
        <v>230</v>
      </c>
      <c r="BM144" s="17" t="s">
        <v>359</v>
      </c>
    </row>
    <row r="145" spans="2:63" s="10" customFormat="1" ht="29.85" customHeight="1">
      <c r="B145" s="165"/>
      <c r="C145" s="166"/>
      <c r="D145" s="179" t="s">
        <v>70</v>
      </c>
      <c r="E145" s="180" t="s">
        <v>2274</v>
      </c>
      <c r="F145" s="180" t="s">
        <v>2275</v>
      </c>
      <c r="G145" s="166"/>
      <c r="H145" s="166"/>
      <c r="I145" s="169"/>
      <c r="J145" s="181">
        <f>BK145</f>
        <v>0</v>
      </c>
      <c r="K145" s="166"/>
      <c r="L145" s="171"/>
      <c r="M145" s="172"/>
      <c r="N145" s="173"/>
      <c r="O145" s="173"/>
      <c r="P145" s="174">
        <f>SUM(P146:P158)</f>
        <v>0</v>
      </c>
      <c r="Q145" s="173"/>
      <c r="R145" s="174">
        <f>SUM(R146:R158)</f>
        <v>0.021634260000000002</v>
      </c>
      <c r="S145" s="173"/>
      <c r="T145" s="175">
        <f>SUM(T146:T158)</f>
        <v>0</v>
      </c>
      <c r="AR145" s="176" t="s">
        <v>78</v>
      </c>
      <c r="AT145" s="177" t="s">
        <v>70</v>
      </c>
      <c r="AU145" s="177" t="s">
        <v>78</v>
      </c>
      <c r="AY145" s="176" t="s">
        <v>153</v>
      </c>
      <c r="BK145" s="178">
        <f>SUM(BK146:BK158)</f>
        <v>0</v>
      </c>
    </row>
    <row r="146" spans="2:65" s="1" customFormat="1" ht="22.5" customHeight="1">
      <c r="B146" s="34"/>
      <c r="C146" s="182" t="s">
        <v>384</v>
      </c>
      <c r="D146" s="182" t="s">
        <v>155</v>
      </c>
      <c r="E146" s="183" t="s">
        <v>2276</v>
      </c>
      <c r="F146" s="184" t="s">
        <v>2277</v>
      </c>
      <c r="G146" s="185" t="s">
        <v>207</v>
      </c>
      <c r="H146" s="186">
        <v>54</v>
      </c>
      <c r="I146" s="187"/>
      <c r="J146" s="188">
        <f aca="true" t="shared" si="40" ref="J146:J158">ROUND(I146*H146,2)</f>
        <v>0</v>
      </c>
      <c r="K146" s="184" t="s">
        <v>159</v>
      </c>
      <c r="L146" s="54"/>
      <c r="M146" s="189" t="s">
        <v>19</v>
      </c>
      <c r="N146" s="190" t="s">
        <v>42</v>
      </c>
      <c r="O146" s="35"/>
      <c r="P146" s="191">
        <f aca="true" t="shared" si="41" ref="P146:P158">O146*H146</f>
        <v>0</v>
      </c>
      <c r="Q146" s="191">
        <v>8.3315E-05</v>
      </c>
      <c r="R146" s="191">
        <f aca="true" t="shared" si="42" ref="R146:R158">Q146*H146</f>
        <v>0.0044990099999999995</v>
      </c>
      <c r="S146" s="191">
        <v>0</v>
      </c>
      <c r="T146" s="192">
        <f aca="true" t="shared" si="43" ref="T146:T158">S146*H146</f>
        <v>0</v>
      </c>
      <c r="AR146" s="17" t="s">
        <v>230</v>
      </c>
      <c r="AT146" s="17" t="s">
        <v>155</v>
      </c>
      <c r="AU146" s="17" t="s">
        <v>80</v>
      </c>
      <c r="AY146" s="17" t="s">
        <v>153</v>
      </c>
      <c r="BE146" s="193">
        <f aca="true" t="shared" si="44" ref="BE146:BE158">IF(N146="základní",J146,0)</f>
        <v>0</v>
      </c>
      <c r="BF146" s="193">
        <f aca="true" t="shared" si="45" ref="BF146:BF158">IF(N146="snížená",J146,0)</f>
        <v>0</v>
      </c>
      <c r="BG146" s="193">
        <f aca="true" t="shared" si="46" ref="BG146:BG158">IF(N146="zákl. přenesená",J146,0)</f>
        <v>0</v>
      </c>
      <c r="BH146" s="193">
        <f aca="true" t="shared" si="47" ref="BH146:BH158">IF(N146="sníž. přenesená",J146,0)</f>
        <v>0</v>
      </c>
      <c r="BI146" s="193">
        <f aca="true" t="shared" si="48" ref="BI146:BI158">IF(N146="nulová",J146,0)</f>
        <v>0</v>
      </c>
      <c r="BJ146" s="17" t="s">
        <v>78</v>
      </c>
      <c r="BK146" s="193">
        <f aca="true" t="shared" si="49" ref="BK146:BK158">ROUND(I146*H146,2)</f>
        <v>0</v>
      </c>
      <c r="BL146" s="17" t="s">
        <v>230</v>
      </c>
      <c r="BM146" s="17" t="s">
        <v>384</v>
      </c>
    </row>
    <row r="147" spans="2:65" s="1" customFormat="1" ht="22.5" customHeight="1">
      <c r="B147" s="34"/>
      <c r="C147" s="182" t="s">
        <v>392</v>
      </c>
      <c r="D147" s="182" t="s">
        <v>155</v>
      </c>
      <c r="E147" s="183" t="s">
        <v>2278</v>
      </c>
      <c r="F147" s="184" t="s">
        <v>2279</v>
      </c>
      <c r="G147" s="185" t="s">
        <v>207</v>
      </c>
      <c r="H147" s="186">
        <v>27</v>
      </c>
      <c r="I147" s="187"/>
      <c r="J147" s="188">
        <f t="shared" si="40"/>
        <v>0</v>
      </c>
      <c r="K147" s="184" t="s">
        <v>159</v>
      </c>
      <c r="L147" s="54"/>
      <c r="M147" s="189" t="s">
        <v>19</v>
      </c>
      <c r="N147" s="190" t="s">
        <v>42</v>
      </c>
      <c r="O147" s="35"/>
      <c r="P147" s="191">
        <f t="shared" si="41"/>
        <v>0</v>
      </c>
      <c r="Q147" s="191">
        <v>0.000135</v>
      </c>
      <c r="R147" s="191">
        <f t="shared" si="42"/>
        <v>0.0036450000000000002</v>
      </c>
      <c r="S147" s="191">
        <v>0</v>
      </c>
      <c r="T147" s="192">
        <f t="shared" si="43"/>
        <v>0</v>
      </c>
      <c r="AR147" s="17" t="s">
        <v>230</v>
      </c>
      <c r="AT147" s="17" t="s">
        <v>155</v>
      </c>
      <c r="AU147" s="17" t="s">
        <v>80</v>
      </c>
      <c r="AY147" s="17" t="s">
        <v>153</v>
      </c>
      <c r="BE147" s="193">
        <f t="shared" si="44"/>
        <v>0</v>
      </c>
      <c r="BF147" s="193">
        <f t="shared" si="45"/>
        <v>0</v>
      </c>
      <c r="BG147" s="193">
        <f t="shared" si="46"/>
        <v>0</v>
      </c>
      <c r="BH147" s="193">
        <f t="shared" si="47"/>
        <v>0</v>
      </c>
      <c r="BI147" s="193">
        <f t="shared" si="48"/>
        <v>0</v>
      </c>
      <c r="BJ147" s="17" t="s">
        <v>78</v>
      </c>
      <c r="BK147" s="193">
        <f t="shared" si="49"/>
        <v>0</v>
      </c>
      <c r="BL147" s="17" t="s">
        <v>230</v>
      </c>
      <c r="BM147" s="17" t="s">
        <v>392</v>
      </c>
    </row>
    <row r="148" spans="2:65" s="1" customFormat="1" ht="22.5" customHeight="1">
      <c r="B148" s="34"/>
      <c r="C148" s="182" t="s">
        <v>412</v>
      </c>
      <c r="D148" s="182" t="s">
        <v>155</v>
      </c>
      <c r="E148" s="183" t="s">
        <v>444</v>
      </c>
      <c r="F148" s="184" t="s">
        <v>2280</v>
      </c>
      <c r="G148" s="185" t="s">
        <v>634</v>
      </c>
      <c r="H148" s="186">
        <v>27</v>
      </c>
      <c r="I148" s="187"/>
      <c r="J148" s="188">
        <f t="shared" si="40"/>
        <v>0</v>
      </c>
      <c r="K148" s="184" t="s">
        <v>524</v>
      </c>
      <c r="L148" s="54"/>
      <c r="M148" s="189" t="s">
        <v>19</v>
      </c>
      <c r="N148" s="190" t="s">
        <v>42</v>
      </c>
      <c r="O148" s="35"/>
      <c r="P148" s="191">
        <f t="shared" si="41"/>
        <v>0</v>
      </c>
      <c r="Q148" s="191">
        <v>0</v>
      </c>
      <c r="R148" s="191">
        <f t="shared" si="42"/>
        <v>0</v>
      </c>
      <c r="S148" s="191">
        <v>0</v>
      </c>
      <c r="T148" s="192">
        <f t="shared" si="43"/>
        <v>0</v>
      </c>
      <c r="AR148" s="17" t="s">
        <v>230</v>
      </c>
      <c r="AT148" s="17" t="s">
        <v>155</v>
      </c>
      <c r="AU148" s="17" t="s">
        <v>80</v>
      </c>
      <c r="AY148" s="17" t="s">
        <v>153</v>
      </c>
      <c r="BE148" s="193">
        <f t="shared" si="44"/>
        <v>0</v>
      </c>
      <c r="BF148" s="193">
        <f t="shared" si="45"/>
        <v>0</v>
      </c>
      <c r="BG148" s="193">
        <f t="shared" si="46"/>
        <v>0</v>
      </c>
      <c r="BH148" s="193">
        <f t="shared" si="47"/>
        <v>0</v>
      </c>
      <c r="BI148" s="193">
        <f t="shared" si="48"/>
        <v>0</v>
      </c>
      <c r="BJ148" s="17" t="s">
        <v>78</v>
      </c>
      <c r="BK148" s="193">
        <f t="shared" si="49"/>
        <v>0</v>
      </c>
      <c r="BL148" s="17" t="s">
        <v>230</v>
      </c>
      <c r="BM148" s="17" t="s">
        <v>2281</v>
      </c>
    </row>
    <row r="149" spans="2:65" s="1" customFormat="1" ht="22.5" customHeight="1">
      <c r="B149" s="34"/>
      <c r="C149" s="229" t="s">
        <v>416</v>
      </c>
      <c r="D149" s="229" t="s">
        <v>184</v>
      </c>
      <c r="E149" s="230" t="s">
        <v>2282</v>
      </c>
      <c r="F149" s="231" t="s">
        <v>2283</v>
      </c>
      <c r="G149" s="232" t="s">
        <v>634</v>
      </c>
      <c r="H149" s="233">
        <v>15</v>
      </c>
      <c r="I149" s="234"/>
      <c r="J149" s="235">
        <f t="shared" si="40"/>
        <v>0</v>
      </c>
      <c r="K149" s="231" t="s">
        <v>524</v>
      </c>
      <c r="L149" s="236"/>
      <c r="M149" s="237" t="s">
        <v>19</v>
      </c>
      <c r="N149" s="238" t="s">
        <v>42</v>
      </c>
      <c r="O149" s="35"/>
      <c r="P149" s="191">
        <f t="shared" si="41"/>
        <v>0</v>
      </c>
      <c r="Q149" s="191">
        <v>0</v>
      </c>
      <c r="R149" s="191">
        <f t="shared" si="42"/>
        <v>0</v>
      </c>
      <c r="S149" s="191">
        <v>0</v>
      </c>
      <c r="T149" s="192">
        <f t="shared" si="43"/>
        <v>0</v>
      </c>
      <c r="AR149" s="17" t="s">
        <v>295</v>
      </c>
      <c r="AT149" s="17" t="s">
        <v>184</v>
      </c>
      <c r="AU149" s="17" t="s">
        <v>80</v>
      </c>
      <c r="AY149" s="17" t="s">
        <v>153</v>
      </c>
      <c r="BE149" s="193">
        <f t="shared" si="44"/>
        <v>0</v>
      </c>
      <c r="BF149" s="193">
        <f t="shared" si="45"/>
        <v>0</v>
      </c>
      <c r="BG149" s="193">
        <f t="shared" si="46"/>
        <v>0</v>
      </c>
      <c r="BH149" s="193">
        <f t="shared" si="47"/>
        <v>0</v>
      </c>
      <c r="BI149" s="193">
        <f t="shared" si="48"/>
        <v>0</v>
      </c>
      <c r="BJ149" s="17" t="s">
        <v>78</v>
      </c>
      <c r="BK149" s="193">
        <f t="shared" si="49"/>
        <v>0</v>
      </c>
      <c r="BL149" s="17" t="s">
        <v>230</v>
      </c>
      <c r="BM149" s="17" t="s">
        <v>416</v>
      </c>
    </row>
    <row r="150" spans="2:65" s="1" customFormat="1" ht="22.5" customHeight="1">
      <c r="B150" s="34"/>
      <c r="C150" s="229" t="s">
        <v>420</v>
      </c>
      <c r="D150" s="229" t="s">
        <v>184</v>
      </c>
      <c r="E150" s="230" t="s">
        <v>2284</v>
      </c>
      <c r="F150" s="231" t="s">
        <v>2285</v>
      </c>
      <c r="G150" s="232" t="s">
        <v>634</v>
      </c>
      <c r="H150" s="233">
        <v>12</v>
      </c>
      <c r="I150" s="234"/>
      <c r="J150" s="235">
        <f t="shared" si="40"/>
        <v>0</v>
      </c>
      <c r="K150" s="231" t="s">
        <v>524</v>
      </c>
      <c r="L150" s="236"/>
      <c r="M150" s="237" t="s">
        <v>19</v>
      </c>
      <c r="N150" s="238" t="s">
        <v>42</v>
      </c>
      <c r="O150" s="35"/>
      <c r="P150" s="191">
        <f t="shared" si="41"/>
        <v>0</v>
      </c>
      <c r="Q150" s="191">
        <v>0</v>
      </c>
      <c r="R150" s="191">
        <f t="shared" si="42"/>
        <v>0</v>
      </c>
      <c r="S150" s="191">
        <v>0</v>
      </c>
      <c r="T150" s="192">
        <f t="shared" si="43"/>
        <v>0</v>
      </c>
      <c r="AR150" s="17" t="s">
        <v>295</v>
      </c>
      <c r="AT150" s="17" t="s">
        <v>184</v>
      </c>
      <c r="AU150" s="17" t="s">
        <v>80</v>
      </c>
      <c r="AY150" s="17" t="s">
        <v>153</v>
      </c>
      <c r="BE150" s="193">
        <f t="shared" si="44"/>
        <v>0</v>
      </c>
      <c r="BF150" s="193">
        <f t="shared" si="45"/>
        <v>0</v>
      </c>
      <c r="BG150" s="193">
        <f t="shared" si="46"/>
        <v>0</v>
      </c>
      <c r="BH150" s="193">
        <f t="shared" si="47"/>
        <v>0</v>
      </c>
      <c r="BI150" s="193">
        <f t="shared" si="48"/>
        <v>0</v>
      </c>
      <c r="BJ150" s="17" t="s">
        <v>78</v>
      </c>
      <c r="BK150" s="193">
        <f t="shared" si="49"/>
        <v>0</v>
      </c>
      <c r="BL150" s="17" t="s">
        <v>230</v>
      </c>
      <c r="BM150" s="17" t="s">
        <v>420</v>
      </c>
    </row>
    <row r="151" spans="2:65" s="1" customFormat="1" ht="22.5" customHeight="1">
      <c r="B151" s="34"/>
      <c r="C151" s="229" t="s">
        <v>424</v>
      </c>
      <c r="D151" s="229" t="s">
        <v>184</v>
      </c>
      <c r="E151" s="230" t="s">
        <v>2286</v>
      </c>
      <c r="F151" s="231" t="s">
        <v>2287</v>
      </c>
      <c r="G151" s="232" t="s">
        <v>634</v>
      </c>
      <c r="H151" s="233">
        <v>4</v>
      </c>
      <c r="I151" s="234"/>
      <c r="J151" s="235">
        <f t="shared" si="40"/>
        <v>0</v>
      </c>
      <c r="K151" s="231" t="s">
        <v>524</v>
      </c>
      <c r="L151" s="236"/>
      <c r="M151" s="237" t="s">
        <v>19</v>
      </c>
      <c r="N151" s="238" t="s">
        <v>42</v>
      </c>
      <c r="O151" s="35"/>
      <c r="P151" s="191">
        <f t="shared" si="41"/>
        <v>0</v>
      </c>
      <c r="Q151" s="191">
        <v>0</v>
      </c>
      <c r="R151" s="191">
        <f t="shared" si="42"/>
        <v>0</v>
      </c>
      <c r="S151" s="191">
        <v>0</v>
      </c>
      <c r="T151" s="192">
        <f t="shared" si="43"/>
        <v>0</v>
      </c>
      <c r="AR151" s="17" t="s">
        <v>295</v>
      </c>
      <c r="AT151" s="17" t="s">
        <v>184</v>
      </c>
      <c r="AU151" s="17" t="s">
        <v>80</v>
      </c>
      <c r="AY151" s="17" t="s">
        <v>153</v>
      </c>
      <c r="BE151" s="193">
        <f t="shared" si="44"/>
        <v>0</v>
      </c>
      <c r="BF151" s="193">
        <f t="shared" si="45"/>
        <v>0</v>
      </c>
      <c r="BG151" s="193">
        <f t="shared" si="46"/>
        <v>0</v>
      </c>
      <c r="BH151" s="193">
        <f t="shared" si="47"/>
        <v>0</v>
      </c>
      <c r="BI151" s="193">
        <f t="shared" si="48"/>
        <v>0</v>
      </c>
      <c r="BJ151" s="17" t="s">
        <v>78</v>
      </c>
      <c r="BK151" s="193">
        <f t="shared" si="49"/>
        <v>0</v>
      </c>
      <c r="BL151" s="17" t="s">
        <v>230</v>
      </c>
      <c r="BM151" s="17" t="s">
        <v>424</v>
      </c>
    </row>
    <row r="152" spans="2:65" s="1" customFormat="1" ht="22.5" customHeight="1">
      <c r="B152" s="34"/>
      <c r="C152" s="182" t="s">
        <v>430</v>
      </c>
      <c r="D152" s="182" t="s">
        <v>155</v>
      </c>
      <c r="E152" s="183" t="s">
        <v>2288</v>
      </c>
      <c r="F152" s="184" t="s">
        <v>2289</v>
      </c>
      <c r="G152" s="185" t="s">
        <v>207</v>
      </c>
      <c r="H152" s="186">
        <v>1</v>
      </c>
      <c r="I152" s="187"/>
      <c r="J152" s="188">
        <f t="shared" si="40"/>
        <v>0</v>
      </c>
      <c r="K152" s="184" t="s">
        <v>524</v>
      </c>
      <c r="L152" s="54"/>
      <c r="M152" s="189" t="s">
        <v>19</v>
      </c>
      <c r="N152" s="190" t="s">
        <v>42</v>
      </c>
      <c r="O152" s="35"/>
      <c r="P152" s="191">
        <f t="shared" si="41"/>
        <v>0</v>
      </c>
      <c r="Q152" s="191">
        <v>0.00073</v>
      </c>
      <c r="R152" s="191">
        <f t="shared" si="42"/>
        <v>0.00073</v>
      </c>
      <c r="S152" s="191">
        <v>0</v>
      </c>
      <c r="T152" s="192">
        <f t="shared" si="43"/>
        <v>0</v>
      </c>
      <c r="AR152" s="17" t="s">
        <v>230</v>
      </c>
      <c r="AT152" s="17" t="s">
        <v>155</v>
      </c>
      <c r="AU152" s="17" t="s">
        <v>80</v>
      </c>
      <c r="AY152" s="17" t="s">
        <v>153</v>
      </c>
      <c r="BE152" s="193">
        <f t="shared" si="44"/>
        <v>0</v>
      </c>
      <c r="BF152" s="193">
        <f t="shared" si="45"/>
        <v>0</v>
      </c>
      <c r="BG152" s="193">
        <f t="shared" si="46"/>
        <v>0</v>
      </c>
      <c r="BH152" s="193">
        <f t="shared" si="47"/>
        <v>0</v>
      </c>
      <c r="BI152" s="193">
        <f t="shared" si="48"/>
        <v>0</v>
      </c>
      <c r="BJ152" s="17" t="s">
        <v>78</v>
      </c>
      <c r="BK152" s="193">
        <f t="shared" si="49"/>
        <v>0</v>
      </c>
      <c r="BL152" s="17" t="s">
        <v>230</v>
      </c>
      <c r="BM152" s="17" t="s">
        <v>430</v>
      </c>
    </row>
    <row r="153" spans="2:65" s="1" customFormat="1" ht="22.5" customHeight="1">
      <c r="B153" s="34"/>
      <c r="C153" s="182" t="s">
        <v>433</v>
      </c>
      <c r="D153" s="182" t="s">
        <v>155</v>
      </c>
      <c r="E153" s="183" t="s">
        <v>2290</v>
      </c>
      <c r="F153" s="184" t="s">
        <v>2291</v>
      </c>
      <c r="G153" s="185" t="s">
        <v>207</v>
      </c>
      <c r="H153" s="186">
        <v>18</v>
      </c>
      <c r="I153" s="187"/>
      <c r="J153" s="188">
        <f t="shared" si="40"/>
        <v>0</v>
      </c>
      <c r="K153" s="184" t="s">
        <v>524</v>
      </c>
      <c r="L153" s="54"/>
      <c r="M153" s="189" t="s">
        <v>19</v>
      </c>
      <c r="N153" s="190" t="s">
        <v>42</v>
      </c>
      <c r="O153" s="35"/>
      <c r="P153" s="191">
        <f t="shared" si="41"/>
        <v>0</v>
      </c>
      <c r="Q153" s="191">
        <v>0.00039</v>
      </c>
      <c r="R153" s="191">
        <f t="shared" si="42"/>
        <v>0.00702</v>
      </c>
      <c r="S153" s="191">
        <v>0</v>
      </c>
      <c r="T153" s="192">
        <f t="shared" si="43"/>
        <v>0</v>
      </c>
      <c r="AR153" s="17" t="s">
        <v>230</v>
      </c>
      <c r="AT153" s="17" t="s">
        <v>155</v>
      </c>
      <c r="AU153" s="17" t="s">
        <v>80</v>
      </c>
      <c r="AY153" s="17" t="s">
        <v>153</v>
      </c>
      <c r="BE153" s="193">
        <f t="shared" si="44"/>
        <v>0</v>
      </c>
      <c r="BF153" s="193">
        <f t="shared" si="45"/>
        <v>0</v>
      </c>
      <c r="BG153" s="193">
        <f t="shared" si="46"/>
        <v>0</v>
      </c>
      <c r="BH153" s="193">
        <f t="shared" si="47"/>
        <v>0</v>
      </c>
      <c r="BI153" s="193">
        <f t="shared" si="48"/>
        <v>0</v>
      </c>
      <c r="BJ153" s="17" t="s">
        <v>78</v>
      </c>
      <c r="BK153" s="193">
        <f t="shared" si="49"/>
        <v>0</v>
      </c>
      <c r="BL153" s="17" t="s">
        <v>230</v>
      </c>
      <c r="BM153" s="17" t="s">
        <v>433</v>
      </c>
    </row>
    <row r="154" spans="2:65" s="1" customFormat="1" ht="22.5" customHeight="1">
      <c r="B154" s="34"/>
      <c r="C154" s="182" t="s">
        <v>435</v>
      </c>
      <c r="D154" s="182" t="s">
        <v>155</v>
      </c>
      <c r="E154" s="183" t="s">
        <v>2292</v>
      </c>
      <c r="F154" s="184" t="s">
        <v>2293</v>
      </c>
      <c r="G154" s="185" t="s">
        <v>207</v>
      </c>
      <c r="H154" s="186">
        <v>4</v>
      </c>
      <c r="I154" s="187"/>
      <c r="J154" s="188">
        <f t="shared" si="40"/>
        <v>0</v>
      </c>
      <c r="K154" s="184" t="s">
        <v>524</v>
      </c>
      <c r="L154" s="54"/>
      <c r="M154" s="189" t="s">
        <v>19</v>
      </c>
      <c r="N154" s="190" t="s">
        <v>42</v>
      </c>
      <c r="O154" s="35"/>
      <c r="P154" s="191">
        <f t="shared" si="41"/>
        <v>0</v>
      </c>
      <c r="Q154" s="191">
        <v>0.00042</v>
      </c>
      <c r="R154" s="191">
        <f t="shared" si="42"/>
        <v>0.00168</v>
      </c>
      <c r="S154" s="191">
        <v>0</v>
      </c>
      <c r="T154" s="192">
        <f t="shared" si="43"/>
        <v>0</v>
      </c>
      <c r="AR154" s="17" t="s">
        <v>230</v>
      </c>
      <c r="AT154" s="17" t="s">
        <v>155</v>
      </c>
      <c r="AU154" s="17" t="s">
        <v>80</v>
      </c>
      <c r="AY154" s="17" t="s">
        <v>153</v>
      </c>
      <c r="BE154" s="193">
        <f t="shared" si="44"/>
        <v>0</v>
      </c>
      <c r="BF154" s="193">
        <f t="shared" si="45"/>
        <v>0</v>
      </c>
      <c r="BG154" s="193">
        <f t="shared" si="46"/>
        <v>0</v>
      </c>
      <c r="BH154" s="193">
        <f t="shared" si="47"/>
        <v>0</v>
      </c>
      <c r="BI154" s="193">
        <f t="shared" si="48"/>
        <v>0</v>
      </c>
      <c r="BJ154" s="17" t="s">
        <v>78</v>
      </c>
      <c r="BK154" s="193">
        <f t="shared" si="49"/>
        <v>0</v>
      </c>
      <c r="BL154" s="17" t="s">
        <v>230</v>
      </c>
      <c r="BM154" s="17" t="s">
        <v>435</v>
      </c>
    </row>
    <row r="155" spans="2:65" s="1" customFormat="1" ht="22.5" customHeight="1">
      <c r="B155" s="34"/>
      <c r="C155" s="182" t="s">
        <v>438</v>
      </c>
      <c r="D155" s="182" t="s">
        <v>155</v>
      </c>
      <c r="E155" s="183" t="s">
        <v>2294</v>
      </c>
      <c r="F155" s="184" t="s">
        <v>2295</v>
      </c>
      <c r="G155" s="185" t="s">
        <v>207</v>
      </c>
      <c r="H155" s="186">
        <v>1</v>
      </c>
      <c r="I155" s="187"/>
      <c r="J155" s="188">
        <f t="shared" si="40"/>
        <v>0</v>
      </c>
      <c r="K155" s="184" t="s">
        <v>159</v>
      </c>
      <c r="L155" s="54"/>
      <c r="M155" s="189" t="s">
        <v>19</v>
      </c>
      <c r="N155" s="190" t="s">
        <v>42</v>
      </c>
      <c r="O155" s="35"/>
      <c r="P155" s="191">
        <f t="shared" si="41"/>
        <v>0</v>
      </c>
      <c r="Q155" s="191">
        <v>0.00124005</v>
      </c>
      <c r="R155" s="191">
        <f t="shared" si="42"/>
        <v>0.00124005</v>
      </c>
      <c r="S155" s="191">
        <v>0</v>
      </c>
      <c r="T155" s="192">
        <f t="shared" si="43"/>
        <v>0</v>
      </c>
      <c r="AR155" s="17" t="s">
        <v>230</v>
      </c>
      <c r="AT155" s="17" t="s">
        <v>155</v>
      </c>
      <c r="AU155" s="17" t="s">
        <v>80</v>
      </c>
      <c r="AY155" s="17" t="s">
        <v>153</v>
      </c>
      <c r="BE155" s="193">
        <f t="shared" si="44"/>
        <v>0</v>
      </c>
      <c r="BF155" s="193">
        <f t="shared" si="45"/>
        <v>0</v>
      </c>
      <c r="BG155" s="193">
        <f t="shared" si="46"/>
        <v>0</v>
      </c>
      <c r="BH155" s="193">
        <f t="shared" si="47"/>
        <v>0</v>
      </c>
      <c r="BI155" s="193">
        <f t="shared" si="48"/>
        <v>0</v>
      </c>
      <c r="BJ155" s="17" t="s">
        <v>78</v>
      </c>
      <c r="BK155" s="193">
        <f t="shared" si="49"/>
        <v>0</v>
      </c>
      <c r="BL155" s="17" t="s">
        <v>230</v>
      </c>
      <c r="BM155" s="17" t="s">
        <v>438</v>
      </c>
    </row>
    <row r="156" spans="2:65" s="1" customFormat="1" ht="22.5" customHeight="1">
      <c r="B156" s="34"/>
      <c r="C156" s="182" t="s">
        <v>440</v>
      </c>
      <c r="D156" s="182" t="s">
        <v>155</v>
      </c>
      <c r="E156" s="183" t="s">
        <v>2296</v>
      </c>
      <c r="F156" s="184" t="s">
        <v>2297</v>
      </c>
      <c r="G156" s="185" t="s">
        <v>207</v>
      </c>
      <c r="H156" s="186">
        <v>4</v>
      </c>
      <c r="I156" s="187"/>
      <c r="J156" s="188">
        <f t="shared" si="40"/>
        <v>0</v>
      </c>
      <c r="K156" s="184" t="s">
        <v>159</v>
      </c>
      <c r="L156" s="54"/>
      <c r="M156" s="189" t="s">
        <v>19</v>
      </c>
      <c r="N156" s="190" t="s">
        <v>42</v>
      </c>
      <c r="O156" s="35"/>
      <c r="P156" s="191">
        <f t="shared" si="41"/>
        <v>0</v>
      </c>
      <c r="Q156" s="191">
        <v>0.00070505</v>
      </c>
      <c r="R156" s="191">
        <f t="shared" si="42"/>
        <v>0.0028202</v>
      </c>
      <c r="S156" s="191">
        <v>0</v>
      </c>
      <c r="T156" s="192">
        <f t="shared" si="43"/>
        <v>0</v>
      </c>
      <c r="AR156" s="17" t="s">
        <v>230</v>
      </c>
      <c r="AT156" s="17" t="s">
        <v>155</v>
      </c>
      <c r="AU156" s="17" t="s">
        <v>80</v>
      </c>
      <c r="AY156" s="17" t="s">
        <v>153</v>
      </c>
      <c r="BE156" s="193">
        <f t="shared" si="44"/>
        <v>0</v>
      </c>
      <c r="BF156" s="193">
        <f t="shared" si="45"/>
        <v>0</v>
      </c>
      <c r="BG156" s="193">
        <f t="shared" si="46"/>
        <v>0</v>
      </c>
      <c r="BH156" s="193">
        <f t="shared" si="47"/>
        <v>0</v>
      </c>
      <c r="BI156" s="193">
        <f t="shared" si="48"/>
        <v>0</v>
      </c>
      <c r="BJ156" s="17" t="s">
        <v>78</v>
      </c>
      <c r="BK156" s="193">
        <f t="shared" si="49"/>
        <v>0</v>
      </c>
      <c r="BL156" s="17" t="s">
        <v>230</v>
      </c>
      <c r="BM156" s="17" t="s">
        <v>440</v>
      </c>
    </row>
    <row r="157" spans="2:65" s="1" customFormat="1" ht="22.5" customHeight="1">
      <c r="B157" s="34"/>
      <c r="C157" s="182" t="s">
        <v>444</v>
      </c>
      <c r="D157" s="182" t="s">
        <v>155</v>
      </c>
      <c r="E157" s="183" t="s">
        <v>2298</v>
      </c>
      <c r="F157" s="184" t="s">
        <v>2299</v>
      </c>
      <c r="G157" s="185" t="s">
        <v>861</v>
      </c>
      <c r="H157" s="245"/>
      <c r="I157" s="187"/>
      <c r="J157" s="188">
        <f t="shared" si="40"/>
        <v>0</v>
      </c>
      <c r="K157" s="184" t="s">
        <v>159</v>
      </c>
      <c r="L157" s="54"/>
      <c r="M157" s="189" t="s">
        <v>19</v>
      </c>
      <c r="N157" s="190" t="s">
        <v>42</v>
      </c>
      <c r="O157" s="35"/>
      <c r="P157" s="191">
        <f t="shared" si="41"/>
        <v>0</v>
      </c>
      <c r="Q157" s="191">
        <v>0</v>
      </c>
      <c r="R157" s="191">
        <f t="shared" si="42"/>
        <v>0</v>
      </c>
      <c r="S157" s="191">
        <v>0</v>
      </c>
      <c r="T157" s="192">
        <f t="shared" si="43"/>
        <v>0</v>
      </c>
      <c r="AR157" s="17" t="s">
        <v>230</v>
      </c>
      <c r="AT157" s="17" t="s">
        <v>155</v>
      </c>
      <c r="AU157" s="17" t="s">
        <v>80</v>
      </c>
      <c r="AY157" s="17" t="s">
        <v>153</v>
      </c>
      <c r="BE157" s="193">
        <f t="shared" si="44"/>
        <v>0</v>
      </c>
      <c r="BF157" s="193">
        <f t="shared" si="45"/>
        <v>0</v>
      </c>
      <c r="BG157" s="193">
        <f t="shared" si="46"/>
        <v>0</v>
      </c>
      <c r="BH157" s="193">
        <f t="shared" si="47"/>
        <v>0</v>
      </c>
      <c r="BI157" s="193">
        <f t="shared" si="48"/>
        <v>0</v>
      </c>
      <c r="BJ157" s="17" t="s">
        <v>78</v>
      </c>
      <c r="BK157" s="193">
        <f t="shared" si="49"/>
        <v>0</v>
      </c>
      <c r="BL157" s="17" t="s">
        <v>230</v>
      </c>
      <c r="BM157" s="17" t="s">
        <v>444</v>
      </c>
    </row>
    <row r="158" spans="2:65" s="1" customFormat="1" ht="22.5" customHeight="1">
      <c r="B158" s="34"/>
      <c r="C158" s="182" t="s">
        <v>449</v>
      </c>
      <c r="D158" s="182" t="s">
        <v>155</v>
      </c>
      <c r="E158" s="183" t="s">
        <v>2300</v>
      </c>
      <c r="F158" s="184" t="s">
        <v>2301</v>
      </c>
      <c r="G158" s="185" t="s">
        <v>861</v>
      </c>
      <c r="H158" s="245"/>
      <c r="I158" s="187"/>
      <c r="J158" s="188">
        <f t="shared" si="40"/>
        <v>0</v>
      </c>
      <c r="K158" s="184" t="s">
        <v>159</v>
      </c>
      <c r="L158" s="54"/>
      <c r="M158" s="189" t="s">
        <v>19</v>
      </c>
      <c r="N158" s="190" t="s">
        <v>42</v>
      </c>
      <c r="O158" s="35"/>
      <c r="P158" s="191">
        <f t="shared" si="41"/>
        <v>0</v>
      </c>
      <c r="Q158" s="191">
        <v>0</v>
      </c>
      <c r="R158" s="191">
        <f t="shared" si="42"/>
        <v>0</v>
      </c>
      <c r="S158" s="191">
        <v>0</v>
      </c>
      <c r="T158" s="192">
        <f t="shared" si="43"/>
        <v>0</v>
      </c>
      <c r="AR158" s="17" t="s">
        <v>230</v>
      </c>
      <c r="AT158" s="17" t="s">
        <v>155</v>
      </c>
      <c r="AU158" s="17" t="s">
        <v>80</v>
      </c>
      <c r="AY158" s="17" t="s">
        <v>153</v>
      </c>
      <c r="BE158" s="193">
        <f t="shared" si="44"/>
        <v>0</v>
      </c>
      <c r="BF158" s="193">
        <f t="shared" si="45"/>
        <v>0</v>
      </c>
      <c r="BG158" s="193">
        <f t="shared" si="46"/>
        <v>0</v>
      </c>
      <c r="BH158" s="193">
        <f t="shared" si="47"/>
        <v>0</v>
      </c>
      <c r="BI158" s="193">
        <f t="shared" si="48"/>
        <v>0</v>
      </c>
      <c r="BJ158" s="17" t="s">
        <v>78</v>
      </c>
      <c r="BK158" s="193">
        <f t="shared" si="49"/>
        <v>0</v>
      </c>
      <c r="BL158" s="17" t="s">
        <v>230</v>
      </c>
      <c r="BM158" s="17" t="s">
        <v>449</v>
      </c>
    </row>
    <row r="159" spans="2:63" s="10" customFormat="1" ht="29.85" customHeight="1">
      <c r="B159" s="165"/>
      <c r="C159" s="166"/>
      <c r="D159" s="179" t="s">
        <v>70</v>
      </c>
      <c r="E159" s="180" t="s">
        <v>2302</v>
      </c>
      <c r="F159" s="180" t="s">
        <v>2303</v>
      </c>
      <c r="G159" s="166"/>
      <c r="H159" s="166"/>
      <c r="I159" s="169"/>
      <c r="J159" s="181">
        <f>BK159</f>
        <v>0</v>
      </c>
      <c r="K159" s="166"/>
      <c r="L159" s="171"/>
      <c r="M159" s="172"/>
      <c r="N159" s="173"/>
      <c r="O159" s="173"/>
      <c r="P159" s="174">
        <f>SUM(P160:P180)</f>
        <v>0</v>
      </c>
      <c r="Q159" s="173"/>
      <c r="R159" s="174">
        <f>SUM(R160:R180)</f>
        <v>0.16740000000000002</v>
      </c>
      <c r="S159" s="173"/>
      <c r="T159" s="175">
        <f>SUM(T160:T180)</f>
        <v>0</v>
      </c>
      <c r="AR159" s="176" t="s">
        <v>78</v>
      </c>
      <c r="AT159" s="177" t="s">
        <v>70</v>
      </c>
      <c r="AU159" s="177" t="s">
        <v>78</v>
      </c>
      <c r="AY159" s="176" t="s">
        <v>153</v>
      </c>
      <c r="BK159" s="178">
        <f>SUM(BK160:BK180)</f>
        <v>0</v>
      </c>
    </row>
    <row r="160" spans="2:65" s="1" customFormat="1" ht="22.5" customHeight="1">
      <c r="B160" s="34"/>
      <c r="C160" s="182" t="s">
        <v>453</v>
      </c>
      <c r="D160" s="182" t="s">
        <v>155</v>
      </c>
      <c r="E160" s="183" t="s">
        <v>2304</v>
      </c>
      <c r="F160" s="184" t="s">
        <v>2305</v>
      </c>
      <c r="G160" s="185" t="s">
        <v>2113</v>
      </c>
      <c r="H160" s="186">
        <v>27</v>
      </c>
      <c r="I160" s="187"/>
      <c r="J160" s="188">
        <f aca="true" t="shared" si="50" ref="J160:J180">ROUND(I160*H160,2)</f>
        <v>0</v>
      </c>
      <c r="K160" s="184" t="s">
        <v>524</v>
      </c>
      <c r="L160" s="54"/>
      <c r="M160" s="189" t="s">
        <v>19</v>
      </c>
      <c r="N160" s="190" t="s">
        <v>42</v>
      </c>
      <c r="O160" s="35"/>
      <c r="P160" s="191">
        <f aca="true" t="shared" si="51" ref="P160:P180">O160*H160</f>
        <v>0</v>
      </c>
      <c r="Q160" s="191">
        <v>0</v>
      </c>
      <c r="R160" s="191">
        <f aca="true" t="shared" si="52" ref="R160:R180">Q160*H160</f>
        <v>0</v>
      </c>
      <c r="S160" s="191">
        <v>0</v>
      </c>
      <c r="T160" s="192">
        <f aca="true" t="shared" si="53" ref="T160:T180">S160*H160</f>
        <v>0</v>
      </c>
      <c r="AR160" s="17" t="s">
        <v>230</v>
      </c>
      <c r="AT160" s="17" t="s">
        <v>155</v>
      </c>
      <c r="AU160" s="17" t="s">
        <v>80</v>
      </c>
      <c r="AY160" s="17" t="s">
        <v>153</v>
      </c>
      <c r="BE160" s="193">
        <f aca="true" t="shared" si="54" ref="BE160:BE180">IF(N160="základní",J160,0)</f>
        <v>0</v>
      </c>
      <c r="BF160" s="193">
        <f aca="true" t="shared" si="55" ref="BF160:BF180">IF(N160="snížená",J160,0)</f>
        <v>0</v>
      </c>
      <c r="BG160" s="193">
        <f aca="true" t="shared" si="56" ref="BG160:BG180">IF(N160="zákl. přenesená",J160,0)</f>
        <v>0</v>
      </c>
      <c r="BH160" s="193">
        <f aca="true" t="shared" si="57" ref="BH160:BH180">IF(N160="sníž. přenesená",J160,0)</f>
        <v>0</v>
      </c>
      <c r="BI160" s="193">
        <f aca="true" t="shared" si="58" ref="BI160:BI180">IF(N160="nulová",J160,0)</f>
        <v>0</v>
      </c>
      <c r="BJ160" s="17" t="s">
        <v>78</v>
      </c>
      <c r="BK160" s="193">
        <f aca="true" t="shared" si="59" ref="BK160:BK180">ROUND(I160*H160,2)</f>
        <v>0</v>
      </c>
      <c r="BL160" s="17" t="s">
        <v>230</v>
      </c>
      <c r="BM160" s="17" t="s">
        <v>2306</v>
      </c>
    </row>
    <row r="161" spans="2:65" s="1" customFormat="1" ht="44.25" customHeight="1">
      <c r="B161" s="34"/>
      <c r="C161" s="229" t="s">
        <v>459</v>
      </c>
      <c r="D161" s="229" t="s">
        <v>184</v>
      </c>
      <c r="E161" s="230" t="s">
        <v>2307</v>
      </c>
      <c r="F161" s="231" t="s">
        <v>2308</v>
      </c>
      <c r="G161" s="232" t="s">
        <v>207</v>
      </c>
      <c r="H161" s="233">
        <v>1</v>
      </c>
      <c r="I161" s="234"/>
      <c r="J161" s="235">
        <f t="shared" si="50"/>
        <v>0</v>
      </c>
      <c r="K161" s="231" t="s">
        <v>524</v>
      </c>
      <c r="L161" s="236"/>
      <c r="M161" s="237" t="s">
        <v>19</v>
      </c>
      <c r="N161" s="238" t="s">
        <v>42</v>
      </c>
      <c r="O161" s="35"/>
      <c r="P161" s="191">
        <f t="shared" si="51"/>
        <v>0</v>
      </c>
      <c r="Q161" s="191">
        <v>0.0062</v>
      </c>
      <c r="R161" s="191">
        <f t="shared" si="52"/>
        <v>0.0062</v>
      </c>
      <c r="S161" s="191">
        <v>0</v>
      </c>
      <c r="T161" s="192">
        <f t="shared" si="53"/>
        <v>0</v>
      </c>
      <c r="AR161" s="17" t="s">
        <v>295</v>
      </c>
      <c r="AT161" s="17" t="s">
        <v>184</v>
      </c>
      <c r="AU161" s="17" t="s">
        <v>80</v>
      </c>
      <c r="AY161" s="17" t="s">
        <v>153</v>
      </c>
      <c r="BE161" s="193">
        <f t="shared" si="54"/>
        <v>0</v>
      </c>
      <c r="BF161" s="193">
        <f t="shared" si="55"/>
        <v>0</v>
      </c>
      <c r="BG161" s="193">
        <f t="shared" si="56"/>
        <v>0</v>
      </c>
      <c r="BH161" s="193">
        <f t="shared" si="57"/>
        <v>0</v>
      </c>
      <c r="BI161" s="193">
        <f t="shared" si="58"/>
        <v>0</v>
      </c>
      <c r="BJ161" s="17" t="s">
        <v>78</v>
      </c>
      <c r="BK161" s="193">
        <f t="shared" si="59"/>
        <v>0</v>
      </c>
      <c r="BL161" s="17" t="s">
        <v>230</v>
      </c>
      <c r="BM161" s="17" t="s">
        <v>2309</v>
      </c>
    </row>
    <row r="162" spans="2:65" s="1" customFormat="1" ht="44.25" customHeight="1">
      <c r="B162" s="34"/>
      <c r="C162" s="229" t="s">
        <v>464</v>
      </c>
      <c r="D162" s="229" t="s">
        <v>184</v>
      </c>
      <c r="E162" s="230" t="s">
        <v>2310</v>
      </c>
      <c r="F162" s="231" t="s">
        <v>2308</v>
      </c>
      <c r="G162" s="232" t="s">
        <v>207</v>
      </c>
      <c r="H162" s="233">
        <v>2</v>
      </c>
      <c r="I162" s="234"/>
      <c r="J162" s="235">
        <f t="shared" si="50"/>
        <v>0</v>
      </c>
      <c r="K162" s="231" t="s">
        <v>524</v>
      </c>
      <c r="L162" s="236"/>
      <c r="M162" s="237" t="s">
        <v>19</v>
      </c>
      <c r="N162" s="238" t="s">
        <v>42</v>
      </c>
      <c r="O162" s="35"/>
      <c r="P162" s="191">
        <f t="shared" si="51"/>
        <v>0</v>
      </c>
      <c r="Q162" s="191">
        <v>0.0062</v>
      </c>
      <c r="R162" s="191">
        <f t="shared" si="52"/>
        <v>0.0124</v>
      </c>
      <c r="S162" s="191">
        <v>0</v>
      </c>
      <c r="T162" s="192">
        <f t="shared" si="53"/>
        <v>0</v>
      </c>
      <c r="AR162" s="17" t="s">
        <v>295</v>
      </c>
      <c r="AT162" s="17" t="s">
        <v>184</v>
      </c>
      <c r="AU162" s="17" t="s">
        <v>80</v>
      </c>
      <c r="AY162" s="17" t="s">
        <v>153</v>
      </c>
      <c r="BE162" s="193">
        <f t="shared" si="54"/>
        <v>0</v>
      </c>
      <c r="BF162" s="193">
        <f t="shared" si="55"/>
        <v>0</v>
      </c>
      <c r="BG162" s="193">
        <f t="shared" si="56"/>
        <v>0</v>
      </c>
      <c r="BH162" s="193">
        <f t="shared" si="57"/>
        <v>0</v>
      </c>
      <c r="BI162" s="193">
        <f t="shared" si="58"/>
        <v>0</v>
      </c>
      <c r="BJ162" s="17" t="s">
        <v>78</v>
      </c>
      <c r="BK162" s="193">
        <f t="shared" si="59"/>
        <v>0</v>
      </c>
      <c r="BL162" s="17" t="s">
        <v>230</v>
      </c>
      <c r="BM162" s="17" t="s">
        <v>2311</v>
      </c>
    </row>
    <row r="163" spans="2:65" s="1" customFormat="1" ht="44.25" customHeight="1">
      <c r="B163" s="34"/>
      <c r="C163" s="229" t="s">
        <v>471</v>
      </c>
      <c r="D163" s="229" t="s">
        <v>184</v>
      </c>
      <c r="E163" s="230" t="s">
        <v>2312</v>
      </c>
      <c r="F163" s="231" t="s">
        <v>2308</v>
      </c>
      <c r="G163" s="232" t="s">
        <v>207</v>
      </c>
      <c r="H163" s="233">
        <v>1</v>
      </c>
      <c r="I163" s="234"/>
      <c r="J163" s="235">
        <f t="shared" si="50"/>
        <v>0</v>
      </c>
      <c r="K163" s="231" t="s">
        <v>524</v>
      </c>
      <c r="L163" s="236"/>
      <c r="M163" s="237" t="s">
        <v>19</v>
      </c>
      <c r="N163" s="238" t="s">
        <v>42</v>
      </c>
      <c r="O163" s="35"/>
      <c r="P163" s="191">
        <f t="shared" si="51"/>
        <v>0</v>
      </c>
      <c r="Q163" s="191">
        <v>0.0062</v>
      </c>
      <c r="R163" s="191">
        <f t="shared" si="52"/>
        <v>0.0062</v>
      </c>
      <c r="S163" s="191">
        <v>0</v>
      </c>
      <c r="T163" s="192">
        <f t="shared" si="53"/>
        <v>0</v>
      </c>
      <c r="AR163" s="17" t="s">
        <v>295</v>
      </c>
      <c r="AT163" s="17" t="s">
        <v>184</v>
      </c>
      <c r="AU163" s="17" t="s">
        <v>80</v>
      </c>
      <c r="AY163" s="17" t="s">
        <v>153</v>
      </c>
      <c r="BE163" s="193">
        <f t="shared" si="54"/>
        <v>0</v>
      </c>
      <c r="BF163" s="193">
        <f t="shared" si="55"/>
        <v>0</v>
      </c>
      <c r="BG163" s="193">
        <f t="shared" si="56"/>
        <v>0</v>
      </c>
      <c r="BH163" s="193">
        <f t="shared" si="57"/>
        <v>0</v>
      </c>
      <c r="BI163" s="193">
        <f t="shared" si="58"/>
        <v>0</v>
      </c>
      <c r="BJ163" s="17" t="s">
        <v>78</v>
      </c>
      <c r="BK163" s="193">
        <f t="shared" si="59"/>
        <v>0</v>
      </c>
      <c r="BL163" s="17" t="s">
        <v>230</v>
      </c>
      <c r="BM163" s="17" t="s">
        <v>2313</v>
      </c>
    </row>
    <row r="164" spans="2:65" s="1" customFormat="1" ht="44.25" customHeight="1">
      <c r="B164" s="34"/>
      <c r="C164" s="229" t="s">
        <v>474</v>
      </c>
      <c r="D164" s="229" t="s">
        <v>184</v>
      </c>
      <c r="E164" s="230" t="s">
        <v>2314</v>
      </c>
      <c r="F164" s="231" t="s">
        <v>2308</v>
      </c>
      <c r="G164" s="232" t="s">
        <v>207</v>
      </c>
      <c r="H164" s="233">
        <v>1</v>
      </c>
      <c r="I164" s="234"/>
      <c r="J164" s="235">
        <f t="shared" si="50"/>
        <v>0</v>
      </c>
      <c r="K164" s="231" t="s">
        <v>524</v>
      </c>
      <c r="L164" s="236"/>
      <c r="M164" s="237" t="s">
        <v>19</v>
      </c>
      <c r="N164" s="238" t="s">
        <v>42</v>
      </c>
      <c r="O164" s="35"/>
      <c r="P164" s="191">
        <f t="shared" si="51"/>
        <v>0</v>
      </c>
      <c r="Q164" s="191">
        <v>0.0062</v>
      </c>
      <c r="R164" s="191">
        <f t="shared" si="52"/>
        <v>0.0062</v>
      </c>
      <c r="S164" s="191">
        <v>0</v>
      </c>
      <c r="T164" s="192">
        <f t="shared" si="53"/>
        <v>0</v>
      </c>
      <c r="AR164" s="17" t="s">
        <v>295</v>
      </c>
      <c r="AT164" s="17" t="s">
        <v>184</v>
      </c>
      <c r="AU164" s="17" t="s">
        <v>80</v>
      </c>
      <c r="AY164" s="17" t="s">
        <v>153</v>
      </c>
      <c r="BE164" s="193">
        <f t="shared" si="54"/>
        <v>0</v>
      </c>
      <c r="BF164" s="193">
        <f t="shared" si="55"/>
        <v>0</v>
      </c>
      <c r="BG164" s="193">
        <f t="shared" si="56"/>
        <v>0</v>
      </c>
      <c r="BH164" s="193">
        <f t="shared" si="57"/>
        <v>0</v>
      </c>
      <c r="BI164" s="193">
        <f t="shared" si="58"/>
        <v>0</v>
      </c>
      <c r="BJ164" s="17" t="s">
        <v>78</v>
      </c>
      <c r="BK164" s="193">
        <f t="shared" si="59"/>
        <v>0</v>
      </c>
      <c r="BL164" s="17" t="s">
        <v>230</v>
      </c>
      <c r="BM164" s="17" t="s">
        <v>2315</v>
      </c>
    </row>
    <row r="165" spans="2:65" s="1" customFormat="1" ht="44.25" customHeight="1">
      <c r="B165" s="34"/>
      <c r="C165" s="229" t="s">
        <v>477</v>
      </c>
      <c r="D165" s="229" t="s">
        <v>184</v>
      </c>
      <c r="E165" s="230" t="s">
        <v>2316</v>
      </c>
      <c r="F165" s="231" t="s">
        <v>2308</v>
      </c>
      <c r="G165" s="232" t="s">
        <v>207</v>
      </c>
      <c r="H165" s="233">
        <v>6</v>
      </c>
      <c r="I165" s="234"/>
      <c r="J165" s="235">
        <f t="shared" si="50"/>
        <v>0</v>
      </c>
      <c r="K165" s="231" t="s">
        <v>524</v>
      </c>
      <c r="L165" s="236"/>
      <c r="M165" s="237" t="s">
        <v>19</v>
      </c>
      <c r="N165" s="238" t="s">
        <v>42</v>
      </c>
      <c r="O165" s="35"/>
      <c r="P165" s="191">
        <f t="shared" si="51"/>
        <v>0</v>
      </c>
      <c r="Q165" s="191">
        <v>0.0062</v>
      </c>
      <c r="R165" s="191">
        <f t="shared" si="52"/>
        <v>0.0372</v>
      </c>
      <c r="S165" s="191">
        <v>0</v>
      </c>
      <c r="T165" s="192">
        <f t="shared" si="53"/>
        <v>0</v>
      </c>
      <c r="AR165" s="17" t="s">
        <v>295</v>
      </c>
      <c r="AT165" s="17" t="s">
        <v>184</v>
      </c>
      <c r="AU165" s="17" t="s">
        <v>80</v>
      </c>
      <c r="AY165" s="17" t="s">
        <v>153</v>
      </c>
      <c r="BE165" s="193">
        <f t="shared" si="54"/>
        <v>0</v>
      </c>
      <c r="BF165" s="193">
        <f t="shared" si="55"/>
        <v>0</v>
      </c>
      <c r="BG165" s="193">
        <f t="shared" si="56"/>
        <v>0</v>
      </c>
      <c r="BH165" s="193">
        <f t="shared" si="57"/>
        <v>0</v>
      </c>
      <c r="BI165" s="193">
        <f t="shared" si="58"/>
        <v>0</v>
      </c>
      <c r="BJ165" s="17" t="s">
        <v>78</v>
      </c>
      <c r="BK165" s="193">
        <f t="shared" si="59"/>
        <v>0</v>
      </c>
      <c r="BL165" s="17" t="s">
        <v>230</v>
      </c>
      <c r="BM165" s="17" t="s">
        <v>2317</v>
      </c>
    </row>
    <row r="166" spans="2:65" s="1" customFormat="1" ht="44.25" customHeight="1">
      <c r="B166" s="34"/>
      <c r="C166" s="229" t="s">
        <v>481</v>
      </c>
      <c r="D166" s="229" t="s">
        <v>184</v>
      </c>
      <c r="E166" s="230" t="s">
        <v>2318</v>
      </c>
      <c r="F166" s="231" t="s">
        <v>2308</v>
      </c>
      <c r="G166" s="232" t="s">
        <v>207</v>
      </c>
      <c r="H166" s="233">
        <v>2</v>
      </c>
      <c r="I166" s="234"/>
      <c r="J166" s="235">
        <f t="shared" si="50"/>
        <v>0</v>
      </c>
      <c r="K166" s="231" t="s">
        <v>524</v>
      </c>
      <c r="L166" s="236"/>
      <c r="M166" s="237" t="s">
        <v>19</v>
      </c>
      <c r="N166" s="238" t="s">
        <v>42</v>
      </c>
      <c r="O166" s="35"/>
      <c r="P166" s="191">
        <f t="shared" si="51"/>
        <v>0</v>
      </c>
      <c r="Q166" s="191">
        <v>0.0062</v>
      </c>
      <c r="R166" s="191">
        <f t="shared" si="52"/>
        <v>0.0124</v>
      </c>
      <c r="S166" s="191">
        <v>0</v>
      </c>
      <c r="T166" s="192">
        <f t="shared" si="53"/>
        <v>0</v>
      </c>
      <c r="AR166" s="17" t="s">
        <v>295</v>
      </c>
      <c r="AT166" s="17" t="s">
        <v>184</v>
      </c>
      <c r="AU166" s="17" t="s">
        <v>80</v>
      </c>
      <c r="AY166" s="17" t="s">
        <v>153</v>
      </c>
      <c r="BE166" s="193">
        <f t="shared" si="54"/>
        <v>0</v>
      </c>
      <c r="BF166" s="193">
        <f t="shared" si="55"/>
        <v>0</v>
      </c>
      <c r="BG166" s="193">
        <f t="shared" si="56"/>
        <v>0</v>
      </c>
      <c r="BH166" s="193">
        <f t="shared" si="57"/>
        <v>0</v>
      </c>
      <c r="BI166" s="193">
        <f t="shared" si="58"/>
        <v>0</v>
      </c>
      <c r="BJ166" s="17" t="s">
        <v>78</v>
      </c>
      <c r="BK166" s="193">
        <f t="shared" si="59"/>
        <v>0</v>
      </c>
      <c r="BL166" s="17" t="s">
        <v>230</v>
      </c>
      <c r="BM166" s="17" t="s">
        <v>2319</v>
      </c>
    </row>
    <row r="167" spans="2:65" s="1" customFormat="1" ht="44.25" customHeight="1">
      <c r="B167" s="34"/>
      <c r="C167" s="229" t="s">
        <v>484</v>
      </c>
      <c r="D167" s="229" t="s">
        <v>184</v>
      </c>
      <c r="E167" s="230" t="s">
        <v>2320</v>
      </c>
      <c r="F167" s="231" t="s">
        <v>2308</v>
      </c>
      <c r="G167" s="232" t="s">
        <v>207</v>
      </c>
      <c r="H167" s="233">
        <v>1</v>
      </c>
      <c r="I167" s="234"/>
      <c r="J167" s="235">
        <f t="shared" si="50"/>
        <v>0</v>
      </c>
      <c r="K167" s="231" t="s">
        <v>524</v>
      </c>
      <c r="L167" s="236"/>
      <c r="M167" s="237" t="s">
        <v>19</v>
      </c>
      <c r="N167" s="238" t="s">
        <v>42</v>
      </c>
      <c r="O167" s="35"/>
      <c r="P167" s="191">
        <f t="shared" si="51"/>
        <v>0</v>
      </c>
      <c r="Q167" s="191">
        <v>0.0062</v>
      </c>
      <c r="R167" s="191">
        <f t="shared" si="52"/>
        <v>0.0062</v>
      </c>
      <c r="S167" s="191">
        <v>0</v>
      </c>
      <c r="T167" s="192">
        <f t="shared" si="53"/>
        <v>0</v>
      </c>
      <c r="AR167" s="17" t="s">
        <v>295</v>
      </c>
      <c r="AT167" s="17" t="s">
        <v>184</v>
      </c>
      <c r="AU167" s="17" t="s">
        <v>80</v>
      </c>
      <c r="AY167" s="17" t="s">
        <v>153</v>
      </c>
      <c r="BE167" s="193">
        <f t="shared" si="54"/>
        <v>0</v>
      </c>
      <c r="BF167" s="193">
        <f t="shared" si="55"/>
        <v>0</v>
      </c>
      <c r="BG167" s="193">
        <f t="shared" si="56"/>
        <v>0</v>
      </c>
      <c r="BH167" s="193">
        <f t="shared" si="57"/>
        <v>0</v>
      </c>
      <c r="BI167" s="193">
        <f t="shared" si="58"/>
        <v>0</v>
      </c>
      <c r="BJ167" s="17" t="s">
        <v>78</v>
      </c>
      <c r="BK167" s="193">
        <f t="shared" si="59"/>
        <v>0</v>
      </c>
      <c r="BL167" s="17" t="s">
        <v>230</v>
      </c>
      <c r="BM167" s="17" t="s">
        <v>2321</v>
      </c>
    </row>
    <row r="168" spans="2:65" s="1" customFormat="1" ht="44.25" customHeight="1">
      <c r="B168" s="34"/>
      <c r="C168" s="229" t="s">
        <v>487</v>
      </c>
      <c r="D168" s="229" t="s">
        <v>184</v>
      </c>
      <c r="E168" s="230" t="s">
        <v>2322</v>
      </c>
      <c r="F168" s="231" t="s">
        <v>2308</v>
      </c>
      <c r="G168" s="232" t="s">
        <v>207</v>
      </c>
      <c r="H168" s="233">
        <v>2</v>
      </c>
      <c r="I168" s="234"/>
      <c r="J168" s="235">
        <f t="shared" si="50"/>
        <v>0</v>
      </c>
      <c r="K168" s="231" t="s">
        <v>524</v>
      </c>
      <c r="L168" s="236"/>
      <c r="M168" s="237" t="s">
        <v>19</v>
      </c>
      <c r="N168" s="238" t="s">
        <v>42</v>
      </c>
      <c r="O168" s="35"/>
      <c r="P168" s="191">
        <f t="shared" si="51"/>
        <v>0</v>
      </c>
      <c r="Q168" s="191">
        <v>0.0062</v>
      </c>
      <c r="R168" s="191">
        <f t="shared" si="52"/>
        <v>0.0124</v>
      </c>
      <c r="S168" s="191">
        <v>0</v>
      </c>
      <c r="T168" s="192">
        <f t="shared" si="53"/>
        <v>0</v>
      </c>
      <c r="AR168" s="17" t="s">
        <v>295</v>
      </c>
      <c r="AT168" s="17" t="s">
        <v>184</v>
      </c>
      <c r="AU168" s="17" t="s">
        <v>80</v>
      </c>
      <c r="AY168" s="17" t="s">
        <v>153</v>
      </c>
      <c r="BE168" s="193">
        <f t="shared" si="54"/>
        <v>0</v>
      </c>
      <c r="BF168" s="193">
        <f t="shared" si="55"/>
        <v>0</v>
      </c>
      <c r="BG168" s="193">
        <f t="shared" si="56"/>
        <v>0</v>
      </c>
      <c r="BH168" s="193">
        <f t="shared" si="57"/>
        <v>0</v>
      </c>
      <c r="BI168" s="193">
        <f t="shared" si="58"/>
        <v>0</v>
      </c>
      <c r="BJ168" s="17" t="s">
        <v>78</v>
      </c>
      <c r="BK168" s="193">
        <f t="shared" si="59"/>
        <v>0</v>
      </c>
      <c r="BL168" s="17" t="s">
        <v>230</v>
      </c>
      <c r="BM168" s="17" t="s">
        <v>2323</v>
      </c>
    </row>
    <row r="169" spans="2:65" s="1" customFormat="1" ht="44.25" customHeight="1">
      <c r="B169" s="34"/>
      <c r="C169" s="229" t="s">
        <v>490</v>
      </c>
      <c r="D169" s="229" t="s">
        <v>184</v>
      </c>
      <c r="E169" s="230" t="s">
        <v>2324</v>
      </c>
      <c r="F169" s="231" t="s">
        <v>2308</v>
      </c>
      <c r="G169" s="232" t="s">
        <v>207</v>
      </c>
      <c r="H169" s="233">
        <v>1</v>
      </c>
      <c r="I169" s="234"/>
      <c r="J169" s="235">
        <f t="shared" si="50"/>
        <v>0</v>
      </c>
      <c r="K169" s="231" t="s">
        <v>524</v>
      </c>
      <c r="L169" s="236"/>
      <c r="M169" s="237" t="s">
        <v>19</v>
      </c>
      <c r="N169" s="238" t="s">
        <v>42</v>
      </c>
      <c r="O169" s="35"/>
      <c r="P169" s="191">
        <f t="shared" si="51"/>
        <v>0</v>
      </c>
      <c r="Q169" s="191">
        <v>0.0062</v>
      </c>
      <c r="R169" s="191">
        <f t="shared" si="52"/>
        <v>0.0062</v>
      </c>
      <c r="S169" s="191">
        <v>0</v>
      </c>
      <c r="T169" s="192">
        <f t="shared" si="53"/>
        <v>0</v>
      </c>
      <c r="AR169" s="17" t="s">
        <v>295</v>
      </c>
      <c r="AT169" s="17" t="s">
        <v>184</v>
      </c>
      <c r="AU169" s="17" t="s">
        <v>80</v>
      </c>
      <c r="AY169" s="17" t="s">
        <v>153</v>
      </c>
      <c r="BE169" s="193">
        <f t="shared" si="54"/>
        <v>0</v>
      </c>
      <c r="BF169" s="193">
        <f t="shared" si="55"/>
        <v>0</v>
      </c>
      <c r="BG169" s="193">
        <f t="shared" si="56"/>
        <v>0</v>
      </c>
      <c r="BH169" s="193">
        <f t="shared" si="57"/>
        <v>0</v>
      </c>
      <c r="BI169" s="193">
        <f t="shared" si="58"/>
        <v>0</v>
      </c>
      <c r="BJ169" s="17" t="s">
        <v>78</v>
      </c>
      <c r="BK169" s="193">
        <f t="shared" si="59"/>
        <v>0</v>
      </c>
      <c r="BL169" s="17" t="s">
        <v>230</v>
      </c>
      <c r="BM169" s="17" t="s">
        <v>2325</v>
      </c>
    </row>
    <row r="170" spans="2:65" s="1" customFormat="1" ht="44.25" customHeight="1">
      <c r="B170" s="34"/>
      <c r="C170" s="229" t="s">
        <v>493</v>
      </c>
      <c r="D170" s="229" t="s">
        <v>184</v>
      </c>
      <c r="E170" s="230" t="s">
        <v>2326</v>
      </c>
      <c r="F170" s="231" t="s">
        <v>2308</v>
      </c>
      <c r="G170" s="232" t="s">
        <v>207</v>
      </c>
      <c r="H170" s="233">
        <v>2</v>
      </c>
      <c r="I170" s="234"/>
      <c r="J170" s="235">
        <f t="shared" si="50"/>
        <v>0</v>
      </c>
      <c r="K170" s="231" t="s">
        <v>524</v>
      </c>
      <c r="L170" s="236"/>
      <c r="M170" s="237" t="s">
        <v>19</v>
      </c>
      <c r="N170" s="238" t="s">
        <v>42</v>
      </c>
      <c r="O170" s="35"/>
      <c r="P170" s="191">
        <f t="shared" si="51"/>
        <v>0</v>
      </c>
      <c r="Q170" s="191">
        <v>0.0062</v>
      </c>
      <c r="R170" s="191">
        <f t="shared" si="52"/>
        <v>0.0124</v>
      </c>
      <c r="S170" s="191">
        <v>0</v>
      </c>
      <c r="T170" s="192">
        <f t="shared" si="53"/>
        <v>0</v>
      </c>
      <c r="AR170" s="17" t="s">
        <v>295</v>
      </c>
      <c r="AT170" s="17" t="s">
        <v>184</v>
      </c>
      <c r="AU170" s="17" t="s">
        <v>80</v>
      </c>
      <c r="AY170" s="17" t="s">
        <v>153</v>
      </c>
      <c r="BE170" s="193">
        <f t="shared" si="54"/>
        <v>0</v>
      </c>
      <c r="BF170" s="193">
        <f t="shared" si="55"/>
        <v>0</v>
      </c>
      <c r="BG170" s="193">
        <f t="shared" si="56"/>
        <v>0</v>
      </c>
      <c r="BH170" s="193">
        <f t="shared" si="57"/>
        <v>0</v>
      </c>
      <c r="BI170" s="193">
        <f t="shared" si="58"/>
        <v>0</v>
      </c>
      <c r="BJ170" s="17" t="s">
        <v>78</v>
      </c>
      <c r="BK170" s="193">
        <f t="shared" si="59"/>
        <v>0</v>
      </c>
      <c r="BL170" s="17" t="s">
        <v>230</v>
      </c>
      <c r="BM170" s="17" t="s">
        <v>2327</v>
      </c>
    </row>
    <row r="171" spans="2:65" s="1" customFormat="1" ht="44.25" customHeight="1">
      <c r="B171" s="34"/>
      <c r="C171" s="229" t="s">
        <v>496</v>
      </c>
      <c r="D171" s="229" t="s">
        <v>184</v>
      </c>
      <c r="E171" s="230" t="s">
        <v>2328</v>
      </c>
      <c r="F171" s="231" t="s">
        <v>2308</v>
      </c>
      <c r="G171" s="232" t="s">
        <v>207</v>
      </c>
      <c r="H171" s="233">
        <v>1</v>
      </c>
      <c r="I171" s="234"/>
      <c r="J171" s="235">
        <f t="shared" si="50"/>
        <v>0</v>
      </c>
      <c r="K171" s="231" t="s">
        <v>524</v>
      </c>
      <c r="L171" s="236"/>
      <c r="M171" s="237" t="s">
        <v>19</v>
      </c>
      <c r="N171" s="238" t="s">
        <v>42</v>
      </c>
      <c r="O171" s="35"/>
      <c r="P171" s="191">
        <f t="shared" si="51"/>
        <v>0</v>
      </c>
      <c r="Q171" s="191">
        <v>0.0062</v>
      </c>
      <c r="R171" s="191">
        <f t="shared" si="52"/>
        <v>0.0062</v>
      </c>
      <c r="S171" s="191">
        <v>0</v>
      </c>
      <c r="T171" s="192">
        <f t="shared" si="53"/>
        <v>0</v>
      </c>
      <c r="AR171" s="17" t="s">
        <v>295</v>
      </c>
      <c r="AT171" s="17" t="s">
        <v>184</v>
      </c>
      <c r="AU171" s="17" t="s">
        <v>80</v>
      </c>
      <c r="AY171" s="17" t="s">
        <v>153</v>
      </c>
      <c r="BE171" s="193">
        <f t="shared" si="54"/>
        <v>0</v>
      </c>
      <c r="BF171" s="193">
        <f t="shared" si="55"/>
        <v>0</v>
      </c>
      <c r="BG171" s="193">
        <f t="shared" si="56"/>
        <v>0</v>
      </c>
      <c r="BH171" s="193">
        <f t="shared" si="57"/>
        <v>0</v>
      </c>
      <c r="BI171" s="193">
        <f t="shared" si="58"/>
        <v>0</v>
      </c>
      <c r="BJ171" s="17" t="s">
        <v>78</v>
      </c>
      <c r="BK171" s="193">
        <f t="shared" si="59"/>
        <v>0</v>
      </c>
      <c r="BL171" s="17" t="s">
        <v>230</v>
      </c>
      <c r="BM171" s="17" t="s">
        <v>2329</v>
      </c>
    </row>
    <row r="172" spans="2:65" s="1" customFormat="1" ht="44.25" customHeight="1">
      <c r="B172" s="34"/>
      <c r="C172" s="229" t="s">
        <v>500</v>
      </c>
      <c r="D172" s="229" t="s">
        <v>184</v>
      </c>
      <c r="E172" s="230" t="s">
        <v>2330</v>
      </c>
      <c r="F172" s="231" t="s">
        <v>2308</v>
      </c>
      <c r="G172" s="232" t="s">
        <v>207</v>
      </c>
      <c r="H172" s="233">
        <v>1</v>
      </c>
      <c r="I172" s="234"/>
      <c r="J172" s="235">
        <f t="shared" si="50"/>
        <v>0</v>
      </c>
      <c r="K172" s="231" t="s">
        <v>524</v>
      </c>
      <c r="L172" s="236"/>
      <c r="M172" s="237" t="s">
        <v>19</v>
      </c>
      <c r="N172" s="238" t="s">
        <v>42</v>
      </c>
      <c r="O172" s="35"/>
      <c r="P172" s="191">
        <f t="shared" si="51"/>
        <v>0</v>
      </c>
      <c r="Q172" s="191">
        <v>0.0062</v>
      </c>
      <c r="R172" s="191">
        <f t="shared" si="52"/>
        <v>0.0062</v>
      </c>
      <c r="S172" s="191">
        <v>0</v>
      </c>
      <c r="T172" s="192">
        <f t="shared" si="53"/>
        <v>0</v>
      </c>
      <c r="AR172" s="17" t="s">
        <v>295</v>
      </c>
      <c r="AT172" s="17" t="s">
        <v>184</v>
      </c>
      <c r="AU172" s="17" t="s">
        <v>80</v>
      </c>
      <c r="AY172" s="17" t="s">
        <v>153</v>
      </c>
      <c r="BE172" s="193">
        <f t="shared" si="54"/>
        <v>0</v>
      </c>
      <c r="BF172" s="193">
        <f t="shared" si="55"/>
        <v>0</v>
      </c>
      <c r="BG172" s="193">
        <f t="shared" si="56"/>
        <v>0</v>
      </c>
      <c r="BH172" s="193">
        <f t="shared" si="57"/>
        <v>0</v>
      </c>
      <c r="BI172" s="193">
        <f t="shared" si="58"/>
        <v>0</v>
      </c>
      <c r="BJ172" s="17" t="s">
        <v>78</v>
      </c>
      <c r="BK172" s="193">
        <f t="shared" si="59"/>
        <v>0</v>
      </c>
      <c r="BL172" s="17" t="s">
        <v>230</v>
      </c>
      <c r="BM172" s="17" t="s">
        <v>2331</v>
      </c>
    </row>
    <row r="173" spans="2:65" s="1" customFormat="1" ht="44.25" customHeight="1">
      <c r="B173" s="34"/>
      <c r="C173" s="229" t="s">
        <v>507</v>
      </c>
      <c r="D173" s="229" t="s">
        <v>184</v>
      </c>
      <c r="E173" s="230" t="s">
        <v>2332</v>
      </c>
      <c r="F173" s="231" t="s">
        <v>2308</v>
      </c>
      <c r="G173" s="232" t="s">
        <v>207</v>
      </c>
      <c r="H173" s="233">
        <v>2</v>
      </c>
      <c r="I173" s="234"/>
      <c r="J173" s="235">
        <f t="shared" si="50"/>
        <v>0</v>
      </c>
      <c r="K173" s="231" t="s">
        <v>524</v>
      </c>
      <c r="L173" s="236"/>
      <c r="M173" s="237" t="s">
        <v>19</v>
      </c>
      <c r="N173" s="238" t="s">
        <v>42</v>
      </c>
      <c r="O173" s="35"/>
      <c r="P173" s="191">
        <f t="shared" si="51"/>
        <v>0</v>
      </c>
      <c r="Q173" s="191">
        <v>0.0062</v>
      </c>
      <c r="R173" s="191">
        <f t="shared" si="52"/>
        <v>0.0124</v>
      </c>
      <c r="S173" s="191">
        <v>0</v>
      </c>
      <c r="T173" s="192">
        <f t="shared" si="53"/>
        <v>0</v>
      </c>
      <c r="AR173" s="17" t="s">
        <v>295</v>
      </c>
      <c r="AT173" s="17" t="s">
        <v>184</v>
      </c>
      <c r="AU173" s="17" t="s">
        <v>80</v>
      </c>
      <c r="AY173" s="17" t="s">
        <v>153</v>
      </c>
      <c r="BE173" s="193">
        <f t="shared" si="54"/>
        <v>0</v>
      </c>
      <c r="BF173" s="193">
        <f t="shared" si="55"/>
        <v>0</v>
      </c>
      <c r="BG173" s="193">
        <f t="shared" si="56"/>
        <v>0</v>
      </c>
      <c r="BH173" s="193">
        <f t="shared" si="57"/>
        <v>0</v>
      </c>
      <c r="BI173" s="193">
        <f t="shared" si="58"/>
        <v>0</v>
      </c>
      <c r="BJ173" s="17" t="s">
        <v>78</v>
      </c>
      <c r="BK173" s="193">
        <f t="shared" si="59"/>
        <v>0</v>
      </c>
      <c r="BL173" s="17" t="s">
        <v>230</v>
      </c>
      <c r="BM173" s="17" t="s">
        <v>2333</v>
      </c>
    </row>
    <row r="174" spans="2:65" s="1" customFormat="1" ht="44.25" customHeight="1">
      <c r="B174" s="34"/>
      <c r="C174" s="229" t="s">
        <v>512</v>
      </c>
      <c r="D174" s="229" t="s">
        <v>184</v>
      </c>
      <c r="E174" s="230" t="s">
        <v>2334</v>
      </c>
      <c r="F174" s="231" t="s">
        <v>2308</v>
      </c>
      <c r="G174" s="232" t="s">
        <v>207</v>
      </c>
      <c r="H174" s="233">
        <v>1</v>
      </c>
      <c r="I174" s="234"/>
      <c r="J174" s="235">
        <f t="shared" si="50"/>
        <v>0</v>
      </c>
      <c r="K174" s="231" t="s">
        <v>524</v>
      </c>
      <c r="L174" s="236"/>
      <c r="M174" s="237" t="s">
        <v>19</v>
      </c>
      <c r="N174" s="238" t="s">
        <v>42</v>
      </c>
      <c r="O174" s="35"/>
      <c r="P174" s="191">
        <f t="shared" si="51"/>
        <v>0</v>
      </c>
      <c r="Q174" s="191">
        <v>0.0062</v>
      </c>
      <c r="R174" s="191">
        <f t="shared" si="52"/>
        <v>0.0062</v>
      </c>
      <c r="S174" s="191">
        <v>0</v>
      </c>
      <c r="T174" s="192">
        <f t="shared" si="53"/>
        <v>0</v>
      </c>
      <c r="AR174" s="17" t="s">
        <v>295</v>
      </c>
      <c r="AT174" s="17" t="s">
        <v>184</v>
      </c>
      <c r="AU174" s="17" t="s">
        <v>80</v>
      </c>
      <c r="AY174" s="17" t="s">
        <v>153</v>
      </c>
      <c r="BE174" s="193">
        <f t="shared" si="54"/>
        <v>0</v>
      </c>
      <c r="BF174" s="193">
        <f t="shared" si="55"/>
        <v>0</v>
      </c>
      <c r="BG174" s="193">
        <f t="shared" si="56"/>
        <v>0</v>
      </c>
      <c r="BH174" s="193">
        <f t="shared" si="57"/>
        <v>0</v>
      </c>
      <c r="BI174" s="193">
        <f t="shared" si="58"/>
        <v>0</v>
      </c>
      <c r="BJ174" s="17" t="s">
        <v>78</v>
      </c>
      <c r="BK174" s="193">
        <f t="shared" si="59"/>
        <v>0</v>
      </c>
      <c r="BL174" s="17" t="s">
        <v>230</v>
      </c>
      <c r="BM174" s="17" t="s">
        <v>2335</v>
      </c>
    </row>
    <row r="175" spans="2:65" s="1" customFormat="1" ht="44.25" customHeight="1">
      <c r="B175" s="34"/>
      <c r="C175" s="229" t="s">
        <v>516</v>
      </c>
      <c r="D175" s="229" t="s">
        <v>184</v>
      </c>
      <c r="E175" s="230" t="s">
        <v>2336</v>
      </c>
      <c r="F175" s="231" t="s">
        <v>2308</v>
      </c>
      <c r="G175" s="232" t="s">
        <v>207</v>
      </c>
      <c r="H175" s="233">
        <v>1</v>
      </c>
      <c r="I175" s="234"/>
      <c r="J175" s="235">
        <f t="shared" si="50"/>
        <v>0</v>
      </c>
      <c r="K175" s="231" t="s">
        <v>524</v>
      </c>
      <c r="L175" s="236"/>
      <c r="M175" s="237" t="s">
        <v>19</v>
      </c>
      <c r="N175" s="238" t="s">
        <v>42</v>
      </c>
      <c r="O175" s="35"/>
      <c r="P175" s="191">
        <f t="shared" si="51"/>
        <v>0</v>
      </c>
      <c r="Q175" s="191">
        <v>0.0062</v>
      </c>
      <c r="R175" s="191">
        <f t="shared" si="52"/>
        <v>0.0062</v>
      </c>
      <c r="S175" s="191">
        <v>0</v>
      </c>
      <c r="T175" s="192">
        <f t="shared" si="53"/>
        <v>0</v>
      </c>
      <c r="AR175" s="17" t="s">
        <v>295</v>
      </c>
      <c r="AT175" s="17" t="s">
        <v>184</v>
      </c>
      <c r="AU175" s="17" t="s">
        <v>80</v>
      </c>
      <c r="AY175" s="17" t="s">
        <v>153</v>
      </c>
      <c r="BE175" s="193">
        <f t="shared" si="54"/>
        <v>0</v>
      </c>
      <c r="BF175" s="193">
        <f t="shared" si="55"/>
        <v>0</v>
      </c>
      <c r="BG175" s="193">
        <f t="shared" si="56"/>
        <v>0</v>
      </c>
      <c r="BH175" s="193">
        <f t="shared" si="57"/>
        <v>0</v>
      </c>
      <c r="BI175" s="193">
        <f t="shared" si="58"/>
        <v>0</v>
      </c>
      <c r="BJ175" s="17" t="s">
        <v>78</v>
      </c>
      <c r="BK175" s="193">
        <f t="shared" si="59"/>
        <v>0</v>
      </c>
      <c r="BL175" s="17" t="s">
        <v>230</v>
      </c>
      <c r="BM175" s="17" t="s">
        <v>2337</v>
      </c>
    </row>
    <row r="176" spans="2:65" s="1" customFormat="1" ht="44.25" customHeight="1">
      <c r="B176" s="34"/>
      <c r="C176" s="229" t="s">
        <v>521</v>
      </c>
      <c r="D176" s="229" t="s">
        <v>184</v>
      </c>
      <c r="E176" s="230" t="s">
        <v>2338</v>
      </c>
      <c r="F176" s="231" t="s">
        <v>2308</v>
      </c>
      <c r="G176" s="232" t="s">
        <v>207</v>
      </c>
      <c r="H176" s="233">
        <v>1</v>
      </c>
      <c r="I176" s="234"/>
      <c r="J176" s="235">
        <f t="shared" si="50"/>
        <v>0</v>
      </c>
      <c r="K176" s="231" t="s">
        <v>524</v>
      </c>
      <c r="L176" s="236"/>
      <c r="M176" s="237" t="s">
        <v>19</v>
      </c>
      <c r="N176" s="238" t="s">
        <v>42</v>
      </c>
      <c r="O176" s="35"/>
      <c r="P176" s="191">
        <f t="shared" si="51"/>
        <v>0</v>
      </c>
      <c r="Q176" s="191">
        <v>0.0062</v>
      </c>
      <c r="R176" s="191">
        <f t="shared" si="52"/>
        <v>0.0062</v>
      </c>
      <c r="S176" s="191">
        <v>0</v>
      </c>
      <c r="T176" s="192">
        <f t="shared" si="53"/>
        <v>0</v>
      </c>
      <c r="AR176" s="17" t="s">
        <v>295</v>
      </c>
      <c r="AT176" s="17" t="s">
        <v>184</v>
      </c>
      <c r="AU176" s="17" t="s">
        <v>80</v>
      </c>
      <c r="AY176" s="17" t="s">
        <v>153</v>
      </c>
      <c r="BE176" s="193">
        <f t="shared" si="54"/>
        <v>0</v>
      </c>
      <c r="BF176" s="193">
        <f t="shared" si="55"/>
        <v>0</v>
      </c>
      <c r="BG176" s="193">
        <f t="shared" si="56"/>
        <v>0</v>
      </c>
      <c r="BH176" s="193">
        <f t="shared" si="57"/>
        <v>0</v>
      </c>
      <c r="BI176" s="193">
        <f t="shared" si="58"/>
        <v>0</v>
      </c>
      <c r="BJ176" s="17" t="s">
        <v>78</v>
      </c>
      <c r="BK176" s="193">
        <f t="shared" si="59"/>
        <v>0</v>
      </c>
      <c r="BL176" s="17" t="s">
        <v>230</v>
      </c>
      <c r="BM176" s="17" t="s">
        <v>2339</v>
      </c>
    </row>
    <row r="177" spans="2:65" s="1" customFormat="1" ht="44.25" customHeight="1">
      <c r="B177" s="34"/>
      <c r="C177" s="229" t="s">
        <v>525</v>
      </c>
      <c r="D177" s="229" t="s">
        <v>184</v>
      </c>
      <c r="E177" s="230" t="s">
        <v>2340</v>
      </c>
      <c r="F177" s="231" t="s">
        <v>2308</v>
      </c>
      <c r="G177" s="232" t="s">
        <v>207</v>
      </c>
      <c r="H177" s="233">
        <v>1</v>
      </c>
      <c r="I177" s="234"/>
      <c r="J177" s="235">
        <f t="shared" si="50"/>
        <v>0</v>
      </c>
      <c r="K177" s="231" t="s">
        <v>524</v>
      </c>
      <c r="L177" s="236"/>
      <c r="M177" s="237" t="s">
        <v>19</v>
      </c>
      <c r="N177" s="238" t="s">
        <v>42</v>
      </c>
      <c r="O177" s="35"/>
      <c r="P177" s="191">
        <f t="shared" si="51"/>
        <v>0</v>
      </c>
      <c r="Q177" s="191">
        <v>0.0062</v>
      </c>
      <c r="R177" s="191">
        <f t="shared" si="52"/>
        <v>0.0062</v>
      </c>
      <c r="S177" s="191">
        <v>0</v>
      </c>
      <c r="T177" s="192">
        <f t="shared" si="53"/>
        <v>0</v>
      </c>
      <c r="AR177" s="17" t="s">
        <v>295</v>
      </c>
      <c r="AT177" s="17" t="s">
        <v>184</v>
      </c>
      <c r="AU177" s="17" t="s">
        <v>80</v>
      </c>
      <c r="AY177" s="17" t="s">
        <v>153</v>
      </c>
      <c r="BE177" s="193">
        <f t="shared" si="54"/>
        <v>0</v>
      </c>
      <c r="BF177" s="193">
        <f t="shared" si="55"/>
        <v>0</v>
      </c>
      <c r="BG177" s="193">
        <f t="shared" si="56"/>
        <v>0</v>
      </c>
      <c r="BH177" s="193">
        <f t="shared" si="57"/>
        <v>0</v>
      </c>
      <c r="BI177" s="193">
        <f t="shared" si="58"/>
        <v>0</v>
      </c>
      <c r="BJ177" s="17" t="s">
        <v>78</v>
      </c>
      <c r="BK177" s="193">
        <f t="shared" si="59"/>
        <v>0</v>
      </c>
      <c r="BL177" s="17" t="s">
        <v>230</v>
      </c>
      <c r="BM177" s="17" t="s">
        <v>2341</v>
      </c>
    </row>
    <row r="178" spans="2:65" s="1" customFormat="1" ht="22.5" customHeight="1">
      <c r="B178" s="34"/>
      <c r="C178" s="182" t="s">
        <v>536</v>
      </c>
      <c r="D178" s="182" t="s">
        <v>155</v>
      </c>
      <c r="E178" s="183" t="s">
        <v>2342</v>
      </c>
      <c r="F178" s="184" t="s">
        <v>2343</v>
      </c>
      <c r="G178" s="185" t="s">
        <v>207</v>
      </c>
      <c r="H178" s="186">
        <v>27</v>
      </c>
      <c r="I178" s="187"/>
      <c r="J178" s="188">
        <f t="shared" si="50"/>
        <v>0</v>
      </c>
      <c r="K178" s="184" t="s">
        <v>159</v>
      </c>
      <c r="L178" s="54"/>
      <c r="M178" s="189" t="s">
        <v>19</v>
      </c>
      <c r="N178" s="190" t="s">
        <v>42</v>
      </c>
      <c r="O178" s="35"/>
      <c r="P178" s="191">
        <f t="shared" si="51"/>
        <v>0</v>
      </c>
      <c r="Q178" s="191">
        <v>0</v>
      </c>
      <c r="R178" s="191">
        <f t="shared" si="52"/>
        <v>0</v>
      </c>
      <c r="S178" s="191">
        <v>0</v>
      </c>
      <c r="T178" s="192">
        <f t="shared" si="53"/>
        <v>0</v>
      </c>
      <c r="AR178" s="17" t="s">
        <v>230</v>
      </c>
      <c r="AT178" s="17" t="s">
        <v>155</v>
      </c>
      <c r="AU178" s="17" t="s">
        <v>80</v>
      </c>
      <c r="AY178" s="17" t="s">
        <v>153</v>
      </c>
      <c r="BE178" s="193">
        <f t="shared" si="54"/>
        <v>0</v>
      </c>
      <c r="BF178" s="193">
        <f t="shared" si="55"/>
        <v>0</v>
      </c>
      <c r="BG178" s="193">
        <f t="shared" si="56"/>
        <v>0</v>
      </c>
      <c r="BH178" s="193">
        <f t="shared" si="57"/>
        <v>0</v>
      </c>
      <c r="BI178" s="193">
        <f t="shared" si="58"/>
        <v>0</v>
      </c>
      <c r="BJ178" s="17" t="s">
        <v>78</v>
      </c>
      <c r="BK178" s="193">
        <f t="shared" si="59"/>
        <v>0</v>
      </c>
      <c r="BL178" s="17" t="s">
        <v>230</v>
      </c>
      <c r="BM178" s="17" t="s">
        <v>464</v>
      </c>
    </row>
    <row r="179" spans="2:65" s="1" customFormat="1" ht="22.5" customHeight="1">
      <c r="B179" s="34"/>
      <c r="C179" s="182" t="s">
        <v>540</v>
      </c>
      <c r="D179" s="182" t="s">
        <v>155</v>
      </c>
      <c r="E179" s="183" t="s">
        <v>2344</v>
      </c>
      <c r="F179" s="184" t="s">
        <v>2345</v>
      </c>
      <c r="G179" s="185" t="s">
        <v>861</v>
      </c>
      <c r="H179" s="245"/>
      <c r="I179" s="187"/>
      <c r="J179" s="188">
        <f t="shared" si="50"/>
        <v>0</v>
      </c>
      <c r="K179" s="184" t="s">
        <v>159</v>
      </c>
      <c r="L179" s="54"/>
      <c r="M179" s="189" t="s">
        <v>19</v>
      </c>
      <c r="N179" s="190" t="s">
        <v>42</v>
      </c>
      <c r="O179" s="35"/>
      <c r="P179" s="191">
        <f t="shared" si="51"/>
        <v>0</v>
      </c>
      <c r="Q179" s="191">
        <v>0</v>
      </c>
      <c r="R179" s="191">
        <f t="shared" si="52"/>
        <v>0</v>
      </c>
      <c r="S179" s="191">
        <v>0</v>
      </c>
      <c r="T179" s="192">
        <f t="shared" si="53"/>
        <v>0</v>
      </c>
      <c r="AR179" s="17" t="s">
        <v>230</v>
      </c>
      <c r="AT179" s="17" t="s">
        <v>155</v>
      </c>
      <c r="AU179" s="17" t="s">
        <v>80</v>
      </c>
      <c r="AY179" s="17" t="s">
        <v>153</v>
      </c>
      <c r="BE179" s="193">
        <f t="shared" si="54"/>
        <v>0</v>
      </c>
      <c r="BF179" s="193">
        <f t="shared" si="55"/>
        <v>0</v>
      </c>
      <c r="BG179" s="193">
        <f t="shared" si="56"/>
        <v>0</v>
      </c>
      <c r="BH179" s="193">
        <f t="shared" si="57"/>
        <v>0</v>
      </c>
      <c r="BI179" s="193">
        <f t="shared" si="58"/>
        <v>0</v>
      </c>
      <c r="BJ179" s="17" t="s">
        <v>78</v>
      </c>
      <c r="BK179" s="193">
        <f t="shared" si="59"/>
        <v>0</v>
      </c>
      <c r="BL179" s="17" t="s">
        <v>230</v>
      </c>
      <c r="BM179" s="17" t="s">
        <v>471</v>
      </c>
    </row>
    <row r="180" spans="2:65" s="1" customFormat="1" ht="22.5" customHeight="1">
      <c r="B180" s="34"/>
      <c r="C180" s="182" t="s">
        <v>545</v>
      </c>
      <c r="D180" s="182" t="s">
        <v>155</v>
      </c>
      <c r="E180" s="183" t="s">
        <v>2346</v>
      </c>
      <c r="F180" s="184" t="s">
        <v>2347</v>
      </c>
      <c r="G180" s="185" t="s">
        <v>861</v>
      </c>
      <c r="H180" s="245"/>
      <c r="I180" s="187"/>
      <c r="J180" s="188">
        <f t="shared" si="50"/>
        <v>0</v>
      </c>
      <c r="K180" s="184" t="s">
        <v>159</v>
      </c>
      <c r="L180" s="54"/>
      <c r="M180" s="189" t="s">
        <v>19</v>
      </c>
      <c r="N180" s="190" t="s">
        <v>42</v>
      </c>
      <c r="O180" s="35"/>
      <c r="P180" s="191">
        <f t="shared" si="51"/>
        <v>0</v>
      </c>
      <c r="Q180" s="191">
        <v>0</v>
      </c>
      <c r="R180" s="191">
        <f t="shared" si="52"/>
        <v>0</v>
      </c>
      <c r="S180" s="191">
        <v>0</v>
      </c>
      <c r="T180" s="192">
        <f t="shared" si="53"/>
        <v>0</v>
      </c>
      <c r="AR180" s="17" t="s">
        <v>230</v>
      </c>
      <c r="AT180" s="17" t="s">
        <v>155</v>
      </c>
      <c r="AU180" s="17" t="s">
        <v>80</v>
      </c>
      <c r="AY180" s="17" t="s">
        <v>153</v>
      </c>
      <c r="BE180" s="193">
        <f t="shared" si="54"/>
        <v>0</v>
      </c>
      <c r="BF180" s="193">
        <f t="shared" si="55"/>
        <v>0</v>
      </c>
      <c r="BG180" s="193">
        <f t="shared" si="56"/>
        <v>0</v>
      </c>
      <c r="BH180" s="193">
        <f t="shared" si="57"/>
        <v>0</v>
      </c>
      <c r="BI180" s="193">
        <f t="shared" si="58"/>
        <v>0</v>
      </c>
      <c r="BJ180" s="17" t="s">
        <v>78</v>
      </c>
      <c r="BK180" s="193">
        <f t="shared" si="59"/>
        <v>0</v>
      </c>
      <c r="BL180" s="17" t="s">
        <v>230</v>
      </c>
      <c r="BM180" s="17" t="s">
        <v>474</v>
      </c>
    </row>
    <row r="181" spans="2:63" s="10" customFormat="1" ht="29.85" customHeight="1">
      <c r="B181" s="165"/>
      <c r="C181" s="166"/>
      <c r="D181" s="179" t="s">
        <v>70</v>
      </c>
      <c r="E181" s="180" t="s">
        <v>1531</v>
      </c>
      <c r="F181" s="180" t="s">
        <v>1532</v>
      </c>
      <c r="G181" s="166"/>
      <c r="H181" s="166"/>
      <c r="I181" s="169"/>
      <c r="J181" s="181">
        <f>BK181</f>
        <v>0</v>
      </c>
      <c r="K181" s="166"/>
      <c r="L181" s="171"/>
      <c r="M181" s="172"/>
      <c r="N181" s="173"/>
      <c r="O181" s="173"/>
      <c r="P181" s="174">
        <f>P182</f>
        <v>0</v>
      </c>
      <c r="Q181" s="173"/>
      <c r="R181" s="174">
        <f>R182</f>
        <v>0.00814</v>
      </c>
      <c r="S181" s="173"/>
      <c r="T181" s="175">
        <f>T182</f>
        <v>0</v>
      </c>
      <c r="AR181" s="176" t="s">
        <v>78</v>
      </c>
      <c r="AT181" s="177" t="s">
        <v>70</v>
      </c>
      <c r="AU181" s="177" t="s">
        <v>78</v>
      </c>
      <c r="AY181" s="176" t="s">
        <v>153</v>
      </c>
      <c r="BK181" s="178">
        <f>BK182</f>
        <v>0</v>
      </c>
    </row>
    <row r="182" spans="2:65" s="1" customFormat="1" ht="31.5" customHeight="1">
      <c r="B182" s="34"/>
      <c r="C182" s="182" t="s">
        <v>549</v>
      </c>
      <c r="D182" s="182" t="s">
        <v>155</v>
      </c>
      <c r="E182" s="183" t="s">
        <v>2348</v>
      </c>
      <c r="F182" s="184" t="s">
        <v>2349</v>
      </c>
      <c r="G182" s="185" t="s">
        <v>246</v>
      </c>
      <c r="H182" s="186">
        <v>74</v>
      </c>
      <c r="I182" s="187"/>
      <c r="J182" s="188">
        <f>ROUND(I182*H182,2)</f>
        <v>0</v>
      </c>
      <c r="K182" s="184" t="s">
        <v>524</v>
      </c>
      <c r="L182" s="54"/>
      <c r="M182" s="189" t="s">
        <v>19</v>
      </c>
      <c r="N182" s="190" t="s">
        <v>42</v>
      </c>
      <c r="O182" s="35"/>
      <c r="P182" s="191">
        <f>O182*H182</f>
        <v>0</v>
      </c>
      <c r="Q182" s="191">
        <v>0.00011</v>
      </c>
      <c r="R182" s="191">
        <f>Q182*H182</f>
        <v>0.00814</v>
      </c>
      <c r="S182" s="191">
        <v>0</v>
      </c>
      <c r="T182" s="192">
        <f>S182*H182</f>
        <v>0</v>
      </c>
      <c r="AR182" s="17" t="s">
        <v>230</v>
      </c>
      <c r="AT182" s="17" t="s">
        <v>155</v>
      </c>
      <c r="AU182" s="17" t="s">
        <v>80</v>
      </c>
      <c r="AY182" s="17" t="s">
        <v>153</v>
      </c>
      <c r="BE182" s="193">
        <f>IF(N182="základní",J182,0)</f>
        <v>0</v>
      </c>
      <c r="BF182" s="193">
        <f>IF(N182="snížená",J182,0)</f>
        <v>0</v>
      </c>
      <c r="BG182" s="193">
        <f>IF(N182="zákl. přenesená",J182,0)</f>
        <v>0</v>
      </c>
      <c r="BH182" s="193">
        <f>IF(N182="sníž. přenesená",J182,0)</f>
        <v>0</v>
      </c>
      <c r="BI182" s="193">
        <f>IF(N182="nulová",J182,0)</f>
        <v>0</v>
      </c>
      <c r="BJ182" s="17" t="s">
        <v>78</v>
      </c>
      <c r="BK182" s="193">
        <f>ROUND(I182*H182,2)</f>
        <v>0</v>
      </c>
      <c r="BL182" s="17" t="s">
        <v>230</v>
      </c>
      <c r="BM182" s="17" t="s">
        <v>477</v>
      </c>
    </row>
    <row r="183" spans="2:63" s="10" customFormat="1" ht="37.35" customHeight="1">
      <c r="B183" s="165"/>
      <c r="C183" s="166"/>
      <c r="D183" s="167" t="s">
        <v>70</v>
      </c>
      <c r="E183" s="168" t="s">
        <v>2350</v>
      </c>
      <c r="F183" s="168" t="s">
        <v>2350</v>
      </c>
      <c r="G183" s="166"/>
      <c r="H183" s="166"/>
      <c r="I183" s="169"/>
      <c r="J183" s="170">
        <f>BK183</f>
        <v>0</v>
      </c>
      <c r="K183" s="166"/>
      <c r="L183" s="171"/>
      <c r="M183" s="172"/>
      <c r="N183" s="173"/>
      <c r="O183" s="173"/>
      <c r="P183" s="174">
        <f>P184</f>
        <v>0</v>
      </c>
      <c r="Q183" s="173"/>
      <c r="R183" s="174">
        <f>R184</f>
        <v>0</v>
      </c>
      <c r="S183" s="173"/>
      <c r="T183" s="175">
        <f>T184</f>
        <v>0</v>
      </c>
      <c r="AR183" s="176" t="s">
        <v>78</v>
      </c>
      <c r="AT183" s="177" t="s">
        <v>70</v>
      </c>
      <c r="AU183" s="177" t="s">
        <v>71</v>
      </c>
      <c r="AY183" s="176" t="s">
        <v>153</v>
      </c>
      <c r="BK183" s="178">
        <f>BK184</f>
        <v>0</v>
      </c>
    </row>
    <row r="184" spans="2:63" s="10" customFormat="1" ht="19.9" customHeight="1">
      <c r="B184" s="165"/>
      <c r="C184" s="166"/>
      <c r="D184" s="179" t="s">
        <v>70</v>
      </c>
      <c r="E184" s="180" t="s">
        <v>2351</v>
      </c>
      <c r="F184" s="180" t="s">
        <v>2352</v>
      </c>
      <c r="G184" s="166"/>
      <c r="H184" s="166"/>
      <c r="I184" s="169"/>
      <c r="J184" s="181">
        <f>BK184</f>
        <v>0</v>
      </c>
      <c r="K184" s="166"/>
      <c r="L184" s="171"/>
      <c r="M184" s="172"/>
      <c r="N184" s="173"/>
      <c r="O184" s="173"/>
      <c r="P184" s="174">
        <f>SUM(P185:P187)</f>
        <v>0</v>
      </c>
      <c r="Q184" s="173"/>
      <c r="R184" s="174">
        <f>SUM(R185:R187)</f>
        <v>0</v>
      </c>
      <c r="S184" s="173"/>
      <c r="T184" s="175">
        <f>SUM(T185:T187)</f>
        <v>0</v>
      </c>
      <c r="AR184" s="176" t="s">
        <v>78</v>
      </c>
      <c r="AT184" s="177" t="s">
        <v>70</v>
      </c>
      <c r="AU184" s="177" t="s">
        <v>78</v>
      </c>
      <c r="AY184" s="176" t="s">
        <v>153</v>
      </c>
      <c r="BK184" s="178">
        <f>SUM(BK185:BK187)</f>
        <v>0</v>
      </c>
    </row>
    <row r="185" spans="2:65" s="1" customFormat="1" ht="22.5" customHeight="1">
      <c r="B185" s="34"/>
      <c r="C185" s="182" t="s">
        <v>555</v>
      </c>
      <c r="D185" s="182" t="s">
        <v>155</v>
      </c>
      <c r="E185" s="183" t="s">
        <v>2133</v>
      </c>
      <c r="F185" s="184" t="s">
        <v>2353</v>
      </c>
      <c r="G185" s="185" t="s">
        <v>612</v>
      </c>
      <c r="H185" s="186">
        <v>24</v>
      </c>
      <c r="I185" s="187"/>
      <c r="J185" s="188">
        <f>ROUND(I185*H185,2)</f>
        <v>0</v>
      </c>
      <c r="K185" s="184" t="s">
        <v>524</v>
      </c>
      <c r="L185" s="54"/>
      <c r="M185" s="189" t="s">
        <v>19</v>
      </c>
      <c r="N185" s="190" t="s">
        <v>42</v>
      </c>
      <c r="O185" s="35"/>
      <c r="P185" s="191">
        <f>O185*H185</f>
        <v>0</v>
      </c>
      <c r="Q185" s="191">
        <v>0</v>
      </c>
      <c r="R185" s="191">
        <f>Q185*H185</f>
        <v>0</v>
      </c>
      <c r="S185" s="191">
        <v>0</v>
      </c>
      <c r="T185" s="192">
        <f>S185*H185</f>
        <v>0</v>
      </c>
      <c r="AR185" s="17" t="s">
        <v>230</v>
      </c>
      <c r="AT185" s="17" t="s">
        <v>155</v>
      </c>
      <c r="AU185" s="17" t="s">
        <v>80</v>
      </c>
      <c r="AY185" s="17" t="s">
        <v>153</v>
      </c>
      <c r="BE185" s="193">
        <f>IF(N185="základní",J185,0)</f>
        <v>0</v>
      </c>
      <c r="BF185" s="193">
        <f>IF(N185="snížená",J185,0)</f>
        <v>0</v>
      </c>
      <c r="BG185" s="193">
        <f>IF(N185="zákl. přenesená",J185,0)</f>
        <v>0</v>
      </c>
      <c r="BH185" s="193">
        <f>IF(N185="sníž. přenesená",J185,0)</f>
        <v>0</v>
      </c>
      <c r="BI185" s="193">
        <f>IF(N185="nulová",J185,0)</f>
        <v>0</v>
      </c>
      <c r="BJ185" s="17" t="s">
        <v>78</v>
      </c>
      <c r="BK185" s="193">
        <f>ROUND(I185*H185,2)</f>
        <v>0</v>
      </c>
      <c r="BL185" s="17" t="s">
        <v>230</v>
      </c>
      <c r="BM185" s="17" t="s">
        <v>2354</v>
      </c>
    </row>
    <row r="186" spans="2:65" s="1" customFormat="1" ht="22.5" customHeight="1">
      <c r="B186" s="34"/>
      <c r="C186" s="182" t="s">
        <v>561</v>
      </c>
      <c r="D186" s="182" t="s">
        <v>155</v>
      </c>
      <c r="E186" s="183" t="s">
        <v>2135</v>
      </c>
      <c r="F186" s="184" t="s">
        <v>2355</v>
      </c>
      <c r="G186" s="185" t="s">
        <v>612</v>
      </c>
      <c r="H186" s="186">
        <v>5</v>
      </c>
      <c r="I186" s="187"/>
      <c r="J186" s="188">
        <f>ROUND(I186*H186,2)</f>
        <v>0</v>
      </c>
      <c r="K186" s="184" t="s">
        <v>524</v>
      </c>
      <c r="L186" s="54"/>
      <c r="M186" s="189" t="s">
        <v>19</v>
      </c>
      <c r="N186" s="190" t="s">
        <v>42</v>
      </c>
      <c r="O186" s="35"/>
      <c r="P186" s="191">
        <f>O186*H186</f>
        <v>0</v>
      </c>
      <c r="Q186" s="191">
        <v>0</v>
      </c>
      <c r="R186" s="191">
        <f>Q186*H186</f>
        <v>0</v>
      </c>
      <c r="S186" s="191">
        <v>0</v>
      </c>
      <c r="T186" s="192">
        <f>S186*H186</f>
        <v>0</v>
      </c>
      <c r="AR186" s="17" t="s">
        <v>230</v>
      </c>
      <c r="AT186" s="17" t="s">
        <v>155</v>
      </c>
      <c r="AU186" s="17" t="s">
        <v>80</v>
      </c>
      <c r="AY186" s="17" t="s">
        <v>153</v>
      </c>
      <c r="BE186" s="193">
        <f>IF(N186="základní",J186,0)</f>
        <v>0</v>
      </c>
      <c r="BF186" s="193">
        <f>IF(N186="snížená",J186,0)</f>
        <v>0</v>
      </c>
      <c r="BG186" s="193">
        <f>IF(N186="zákl. přenesená",J186,0)</f>
        <v>0</v>
      </c>
      <c r="BH186" s="193">
        <f>IF(N186="sníž. přenesená",J186,0)</f>
        <v>0</v>
      </c>
      <c r="BI186" s="193">
        <f>IF(N186="nulová",J186,0)</f>
        <v>0</v>
      </c>
      <c r="BJ186" s="17" t="s">
        <v>78</v>
      </c>
      <c r="BK186" s="193">
        <f>ROUND(I186*H186,2)</f>
        <v>0</v>
      </c>
      <c r="BL186" s="17" t="s">
        <v>230</v>
      </c>
      <c r="BM186" s="17" t="s">
        <v>2356</v>
      </c>
    </row>
    <row r="187" spans="2:65" s="1" customFormat="1" ht="22.5" customHeight="1">
      <c r="B187" s="34"/>
      <c r="C187" s="182" t="s">
        <v>567</v>
      </c>
      <c r="D187" s="182" t="s">
        <v>155</v>
      </c>
      <c r="E187" s="183" t="s">
        <v>2357</v>
      </c>
      <c r="F187" s="184" t="s">
        <v>2358</v>
      </c>
      <c r="G187" s="185" t="s">
        <v>612</v>
      </c>
      <c r="H187" s="186">
        <v>6</v>
      </c>
      <c r="I187" s="187"/>
      <c r="J187" s="188">
        <f>ROUND(I187*H187,2)</f>
        <v>0</v>
      </c>
      <c r="K187" s="184" t="s">
        <v>524</v>
      </c>
      <c r="L187" s="54"/>
      <c r="M187" s="189" t="s">
        <v>19</v>
      </c>
      <c r="N187" s="248" t="s">
        <v>42</v>
      </c>
      <c r="O187" s="249"/>
      <c r="P187" s="250">
        <f>O187*H187</f>
        <v>0</v>
      </c>
      <c r="Q187" s="250">
        <v>0</v>
      </c>
      <c r="R187" s="250">
        <f>Q187*H187</f>
        <v>0</v>
      </c>
      <c r="S187" s="250">
        <v>0</v>
      </c>
      <c r="T187" s="251">
        <f>S187*H187</f>
        <v>0</v>
      </c>
      <c r="AR187" s="17" t="s">
        <v>230</v>
      </c>
      <c r="AT187" s="17" t="s">
        <v>155</v>
      </c>
      <c r="AU187" s="17" t="s">
        <v>80</v>
      </c>
      <c r="AY187" s="17" t="s">
        <v>153</v>
      </c>
      <c r="BE187" s="193">
        <f>IF(N187="základní",J187,0)</f>
        <v>0</v>
      </c>
      <c r="BF187" s="193">
        <f>IF(N187="snížená",J187,0)</f>
        <v>0</v>
      </c>
      <c r="BG187" s="193">
        <f>IF(N187="zákl. přenesená",J187,0)</f>
        <v>0</v>
      </c>
      <c r="BH187" s="193">
        <f>IF(N187="sníž. přenesená",J187,0)</f>
        <v>0</v>
      </c>
      <c r="BI187" s="193">
        <f>IF(N187="nulová",J187,0)</f>
        <v>0</v>
      </c>
      <c r="BJ187" s="17" t="s">
        <v>78</v>
      </c>
      <c r="BK187" s="193">
        <f>ROUND(I187*H187,2)</f>
        <v>0</v>
      </c>
      <c r="BL187" s="17" t="s">
        <v>230</v>
      </c>
      <c r="BM187" s="17" t="s">
        <v>2359</v>
      </c>
    </row>
    <row r="188" spans="2:12" s="1" customFormat="1" ht="6.95" customHeight="1">
      <c r="B188" s="49"/>
      <c r="C188" s="50"/>
      <c r="D188" s="50"/>
      <c r="E188" s="50"/>
      <c r="F188" s="50"/>
      <c r="G188" s="50"/>
      <c r="H188" s="50"/>
      <c r="I188" s="128"/>
      <c r="J188" s="50"/>
      <c r="K188" s="50"/>
      <c r="L188" s="54"/>
    </row>
  </sheetData>
  <sheetProtection password="CC35" sheet="1" objects="1" scenarios="1" formatColumns="0" formatRows="0" sort="0" autoFilter="0"/>
  <autoFilter ref="C88:K88"/>
  <mergeCells count="9">
    <mergeCell ref="E79:H79"/>
    <mergeCell ref="E81:H8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62"/>
      <c r="C1" s="262"/>
      <c r="D1" s="261" t="s">
        <v>1</v>
      </c>
      <c r="E1" s="262"/>
      <c r="F1" s="263" t="s">
        <v>2794</v>
      </c>
      <c r="G1" s="387" t="s">
        <v>2795</v>
      </c>
      <c r="H1" s="387"/>
      <c r="I1" s="267"/>
      <c r="J1" s="263" t="s">
        <v>2796</v>
      </c>
      <c r="K1" s="261" t="s">
        <v>102</v>
      </c>
      <c r="L1" s="263" t="s">
        <v>2797</v>
      </c>
      <c r="M1" s="263"/>
      <c r="N1" s="263"/>
      <c r="O1" s="263"/>
      <c r="P1" s="263"/>
      <c r="Q1" s="263"/>
      <c r="R1" s="263"/>
      <c r="S1" s="263"/>
      <c r="T1" s="263"/>
      <c r="U1" s="259"/>
      <c r="V1" s="259"/>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349"/>
      <c r="M2" s="349"/>
      <c r="N2" s="349"/>
      <c r="O2" s="349"/>
      <c r="P2" s="349"/>
      <c r="Q2" s="349"/>
      <c r="R2" s="349"/>
      <c r="S2" s="349"/>
      <c r="T2" s="349"/>
      <c r="U2" s="349"/>
      <c r="V2" s="349"/>
      <c r="AT2" s="17" t="s">
        <v>98</v>
      </c>
    </row>
    <row r="3" spans="2:46" ht="6.95" customHeight="1">
      <c r="B3" s="18"/>
      <c r="C3" s="19"/>
      <c r="D3" s="19"/>
      <c r="E3" s="19"/>
      <c r="F3" s="19"/>
      <c r="G3" s="19"/>
      <c r="H3" s="19"/>
      <c r="I3" s="105"/>
      <c r="J3" s="19"/>
      <c r="K3" s="20"/>
      <c r="AT3" s="17" t="s">
        <v>80</v>
      </c>
    </row>
    <row r="4" spans="2:46" ht="36.95" customHeight="1">
      <c r="B4" s="21"/>
      <c r="C4" s="22"/>
      <c r="D4" s="23" t="s">
        <v>103</v>
      </c>
      <c r="E4" s="22"/>
      <c r="F4" s="22"/>
      <c r="G4" s="22"/>
      <c r="H4" s="22"/>
      <c r="I4" s="106"/>
      <c r="J4" s="22"/>
      <c r="K4" s="24"/>
      <c r="M4" s="25" t="s">
        <v>10</v>
      </c>
      <c r="AT4" s="17" t="s">
        <v>4</v>
      </c>
    </row>
    <row r="5" spans="2:11" ht="6.95" customHeight="1">
      <c r="B5" s="21"/>
      <c r="C5" s="22"/>
      <c r="D5" s="22"/>
      <c r="E5" s="22"/>
      <c r="F5" s="22"/>
      <c r="G5" s="22"/>
      <c r="H5" s="22"/>
      <c r="I5" s="106"/>
      <c r="J5" s="22"/>
      <c r="K5" s="24"/>
    </row>
    <row r="6" spans="2:11" ht="15">
      <c r="B6" s="21"/>
      <c r="C6" s="22"/>
      <c r="D6" s="30" t="s">
        <v>16</v>
      </c>
      <c r="E6" s="22"/>
      <c r="F6" s="22"/>
      <c r="G6" s="22"/>
      <c r="H6" s="22"/>
      <c r="I6" s="106"/>
      <c r="J6" s="22"/>
      <c r="K6" s="24"/>
    </row>
    <row r="7" spans="2:11" ht="22.5" customHeight="1">
      <c r="B7" s="21"/>
      <c r="C7" s="22"/>
      <c r="D7" s="22"/>
      <c r="E7" s="388" t="str">
        <f>'Rekapitulace stavby'!K6</f>
        <v>Rekonstrukce části domu č.p. 1345, ul. Míru, k.ú. Frýdek</v>
      </c>
      <c r="F7" s="379"/>
      <c r="G7" s="379"/>
      <c r="H7" s="379"/>
      <c r="I7" s="106"/>
      <c r="J7" s="22"/>
      <c r="K7" s="24"/>
    </row>
    <row r="8" spans="2:11" s="1" customFormat="1" ht="15">
      <c r="B8" s="34"/>
      <c r="C8" s="35"/>
      <c r="D8" s="30" t="s">
        <v>104</v>
      </c>
      <c r="E8" s="35"/>
      <c r="F8" s="35"/>
      <c r="G8" s="35"/>
      <c r="H8" s="35"/>
      <c r="I8" s="107"/>
      <c r="J8" s="35"/>
      <c r="K8" s="38"/>
    </row>
    <row r="9" spans="2:11" s="1" customFormat="1" ht="36.95" customHeight="1">
      <c r="B9" s="34"/>
      <c r="C9" s="35"/>
      <c r="D9" s="35"/>
      <c r="E9" s="389" t="s">
        <v>2360</v>
      </c>
      <c r="F9" s="363"/>
      <c r="G9" s="363"/>
      <c r="H9" s="363"/>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22</v>
      </c>
      <c r="G12" s="35"/>
      <c r="H12" s="35"/>
      <c r="I12" s="108" t="s">
        <v>23</v>
      </c>
      <c r="J12" s="109" t="str">
        <f>'Rekapitulace stavby'!AN8</f>
        <v>26. 10. 2016</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27</v>
      </c>
      <c r="K14" s="38"/>
    </row>
    <row r="15" spans="2:11" s="1" customFormat="1" ht="18" customHeight="1">
      <c r="B15" s="34"/>
      <c r="C15" s="35"/>
      <c r="D15" s="35"/>
      <c r="E15" s="28" t="s">
        <v>28</v>
      </c>
      <c r="F15" s="35"/>
      <c r="G15" s="35"/>
      <c r="H15" s="35"/>
      <c r="I15" s="108" t="s">
        <v>29</v>
      </c>
      <c r="J15" s="28" t="s">
        <v>30</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31</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29</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33</v>
      </c>
      <c r="E20" s="35"/>
      <c r="F20" s="35"/>
      <c r="G20" s="35"/>
      <c r="H20" s="35"/>
      <c r="I20" s="108" t="s">
        <v>26</v>
      </c>
      <c r="J20" s="28" t="str">
        <f>IF('Rekapitulace stavby'!AN16="","",'Rekapitulace stavby'!AN16)</f>
        <v/>
      </c>
      <c r="K20" s="38"/>
    </row>
    <row r="21" spans="2:11" s="1" customFormat="1" ht="18" customHeight="1">
      <c r="B21" s="34"/>
      <c r="C21" s="35"/>
      <c r="D21" s="35"/>
      <c r="E21" s="28" t="str">
        <f>IF('Rekapitulace stavby'!E17="","",'Rekapitulace stavby'!E17)</f>
        <v xml:space="preserve"> </v>
      </c>
      <c r="F21" s="35"/>
      <c r="G21" s="35"/>
      <c r="H21" s="35"/>
      <c r="I21" s="108" t="s">
        <v>29</v>
      </c>
      <c r="J21" s="28" t="str">
        <f>IF('Rekapitulace stavby'!AN17="","",'Rekapitulace stavby'!AN17)</f>
        <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35</v>
      </c>
      <c r="E23" s="35"/>
      <c r="F23" s="35"/>
      <c r="G23" s="35"/>
      <c r="H23" s="35"/>
      <c r="I23" s="107"/>
      <c r="J23" s="35"/>
      <c r="K23" s="38"/>
    </row>
    <row r="24" spans="2:11" s="6" customFormat="1" ht="120" customHeight="1">
      <c r="B24" s="110"/>
      <c r="C24" s="111"/>
      <c r="D24" s="111"/>
      <c r="E24" s="382" t="s">
        <v>36</v>
      </c>
      <c r="F24" s="390"/>
      <c r="G24" s="390"/>
      <c r="H24" s="390"/>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37</v>
      </c>
      <c r="E27" s="35"/>
      <c r="F27" s="35"/>
      <c r="G27" s="35"/>
      <c r="H27" s="35"/>
      <c r="I27" s="107"/>
      <c r="J27" s="117">
        <f>ROUND(J85,2)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39</v>
      </c>
      <c r="G29" s="35"/>
      <c r="H29" s="35"/>
      <c r="I29" s="118" t="s">
        <v>38</v>
      </c>
      <c r="J29" s="39" t="s">
        <v>40</v>
      </c>
      <c r="K29" s="38"/>
    </row>
    <row r="30" spans="2:11" s="1" customFormat="1" ht="14.45" customHeight="1">
      <c r="B30" s="34"/>
      <c r="C30" s="35"/>
      <c r="D30" s="42" t="s">
        <v>41</v>
      </c>
      <c r="E30" s="42" t="s">
        <v>42</v>
      </c>
      <c r="F30" s="119">
        <f>ROUND(SUM(BE85:BE267),2)</f>
        <v>0</v>
      </c>
      <c r="G30" s="35"/>
      <c r="H30" s="35"/>
      <c r="I30" s="120">
        <v>0.21</v>
      </c>
      <c r="J30" s="119">
        <f>ROUND(ROUND((SUM(BE85:BE267)),2)*I30,2)</f>
        <v>0</v>
      </c>
      <c r="K30" s="38"/>
    </row>
    <row r="31" spans="2:11" s="1" customFormat="1" ht="14.45" customHeight="1">
      <c r="B31" s="34"/>
      <c r="C31" s="35"/>
      <c r="D31" s="35"/>
      <c r="E31" s="42" t="s">
        <v>43</v>
      </c>
      <c r="F31" s="119">
        <f>ROUND(SUM(BF85:BF267),2)</f>
        <v>0</v>
      </c>
      <c r="G31" s="35"/>
      <c r="H31" s="35"/>
      <c r="I31" s="120">
        <v>0.15</v>
      </c>
      <c r="J31" s="119">
        <f>ROUND(ROUND((SUM(BF85:BF267)),2)*I31,2)</f>
        <v>0</v>
      </c>
      <c r="K31" s="38"/>
    </row>
    <row r="32" spans="2:11" s="1" customFormat="1" ht="14.45" customHeight="1" hidden="1">
      <c r="B32" s="34"/>
      <c r="C32" s="35"/>
      <c r="D32" s="35"/>
      <c r="E32" s="42" t="s">
        <v>44</v>
      </c>
      <c r="F32" s="119">
        <f>ROUND(SUM(BG85:BG267),2)</f>
        <v>0</v>
      </c>
      <c r="G32" s="35"/>
      <c r="H32" s="35"/>
      <c r="I32" s="120">
        <v>0.21</v>
      </c>
      <c r="J32" s="119">
        <v>0</v>
      </c>
      <c r="K32" s="38"/>
    </row>
    <row r="33" spans="2:11" s="1" customFormat="1" ht="14.45" customHeight="1" hidden="1">
      <c r="B33" s="34"/>
      <c r="C33" s="35"/>
      <c r="D33" s="35"/>
      <c r="E33" s="42" t="s">
        <v>45</v>
      </c>
      <c r="F33" s="119">
        <f>ROUND(SUM(BH85:BH267),2)</f>
        <v>0</v>
      </c>
      <c r="G33" s="35"/>
      <c r="H33" s="35"/>
      <c r="I33" s="120">
        <v>0.15</v>
      </c>
      <c r="J33" s="119">
        <v>0</v>
      </c>
      <c r="K33" s="38"/>
    </row>
    <row r="34" spans="2:11" s="1" customFormat="1" ht="14.45" customHeight="1" hidden="1">
      <c r="B34" s="34"/>
      <c r="C34" s="35"/>
      <c r="D34" s="35"/>
      <c r="E34" s="42" t="s">
        <v>46</v>
      </c>
      <c r="F34" s="119">
        <f>ROUND(SUM(BI85:BI267),2)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47</v>
      </c>
      <c r="E36" s="73"/>
      <c r="F36" s="73"/>
      <c r="G36" s="123" t="s">
        <v>48</v>
      </c>
      <c r="H36" s="124" t="s">
        <v>49</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106</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388" t="str">
        <f>E7</f>
        <v>Rekonstrukce části domu č.p. 1345, ul. Míru, k.ú. Frýdek</v>
      </c>
      <c r="F45" s="363"/>
      <c r="G45" s="363"/>
      <c r="H45" s="363"/>
      <c r="I45" s="107"/>
      <c r="J45" s="35"/>
      <c r="K45" s="38"/>
    </row>
    <row r="46" spans="2:11" s="1" customFormat="1" ht="14.45" customHeight="1">
      <c r="B46" s="34"/>
      <c r="C46" s="30" t="s">
        <v>104</v>
      </c>
      <c r="D46" s="35"/>
      <c r="E46" s="35"/>
      <c r="F46" s="35"/>
      <c r="G46" s="35"/>
      <c r="H46" s="35"/>
      <c r="I46" s="107"/>
      <c r="J46" s="35"/>
      <c r="K46" s="38"/>
    </row>
    <row r="47" spans="2:11" s="1" customFormat="1" ht="23.25" customHeight="1">
      <c r="B47" s="34"/>
      <c r="C47" s="35"/>
      <c r="D47" s="35"/>
      <c r="E47" s="389" t="str">
        <f>E9</f>
        <v>051 - Zdravotechnika a Vzduchotechnika</v>
      </c>
      <c r="F47" s="363"/>
      <c r="G47" s="363"/>
      <c r="H47" s="363"/>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26. 10. 2016</v>
      </c>
      <c r="K49" s="38"/>
    </row>
    <row r="50" spans="2:11" s="1" customFormat="1" ht="6.95" customHeight="1">
      <c r="B50" s="34"/>
      <c r="C50" s="35"/>
      <c r="D50" s="35"/>
      <c r="E50" s="35"/>
      <c r="F50" s="35"/>
      <c r="G50" s="35"/>
      <c r="H50" s="35"/>
      <c r="I50" s="107"/>
      <c r="J50" s="35"/>
      <c r="K50" s="38"/>
    </row>
    <row r="51" spans="2:11" s="1" customFormat="1" ht="15">
      <c r="B51" s="34"/>
      <c r="C51" s="30" t="s">
        <v>25</v>
      </c>
      <c r="D51" s="35"/>
      <c r="E51" s="35"/>
      <c r="F51" s="28" t="str">
        <f>E15</f>
        <v xml:space="preserve">Statutární město Frýdek - Místek, Radniční 1148, </v>
      </c>
      <c r="G51" s="35"/>
      <c r="H51" s="35"/>
      <c r="I51" s="108" t="s">
        <v>33</v>
      </c>
      <c r="J51" s="28" t="str">
        <f>E21</f>
        <v xml:space="preserve"> </v>
      </c>
      <c r="K51" s="38"/>
    </row>
    <row r="52" spans="2:11" s="1" customFormat="1" ht="14.45" customHeight="1">
      <c r="B52" s="34"/>
      <c r="C52" s="30" t="s">
        <v>31</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107</v>
      </c>
      <c r="D54" s="121"/>
      <c r="E54" s="121"/>
      <c r="F54" s="121"/>
      <c r="G54" s="121"/>
      <c r="H54" s="121"/>
      <c r="I54" s="134"/>
      <c r="J54" s="135" t="s">
        <v>108</v>
      </c>
      <c r="K54" s="136"/>
    </row>
    <row r="55" spans="2:11" s="1" customFormat="1" ht="10.35" customHeight="1">
      <c r="B55" s="34"/>
      <c r="C55" s="35"/>
      <c r="D55" s="35"/>
      <c r="E55" s="35"/>
      <c r="F55" s="35"/>
      <c r="G55" s="35"/>
      <c r="H55" s="35"/>
      <c r="I55" s="107"/>
      <c r="J55" s="35"/>
      <c r="K55" s="38"/>
    </row>
    <row r="56" spans="2:47" s="1" customFormat="1" ht="29.25" customHeight="1">
      <c r="B56" s="34"/>
      <c r="C56" s="137" t="s">
        <v>109</v>
      </c>
      <c r="D56" s="35"/>
      <c r="E56" s="35"/>
      <c r="F56" s="35"/>
      <c r="G56" s="35"/>
      <c r="H56" s="35"/>
      <c r="I56" s="107"/>
      <c r="J56" s="117">
        <f>J85</f>
        <v>0</v>
      </c>
      <c r="K56" s="38"/>
      <c r="AU56" s="17" t="s">
        <v>110</v>
      </c>
    </row>
    <row r="57" spans="2:11" s="7" customFormat="1" ht="24.95" customHeight="1">
      <c r="B57" s="138"/>
      <c r="C57" s="139"/>
      <c r="D57" s="140" t="s">
        <v>2361</v>
      </c>
      <c r="E57" s="141"/>
      <c r="F57" s="141"/>
      <c r="G57" s="141"/>
      <c r="H57" s="141"/>
      <c r="I57" s="142"/>
      <c r="J57" s="143">
        <f>J86</f>
        <v>0</v>
      </c>
      <c r="K57" s="144"/>
    </row>
    <row r="58" spans="2:11" s="8" customFormat="1" ht="19.9" customHeight="1">
      <c r="B58" s="145"/>
      <c r="C58" s="146"/>
      <c r="D58" s="147" t="s">
        <v>2362</v>
      </c>
      <c r="E58" s="148"/>
      <c r="F58" s="148"/>
      <c r="G58" s="148"/>
      <c r="H58" s="148"/>
      <c r="I58" s="149"/>
      <c r="J58" s="150">
        <f>J87</f>
        <v>0</v>
      </c>
      <c r="K58" s="151"/>
    </row>
    <row r="59" spans="2:11" s="8" customFormat="1" ht="14.85" customHeight="1">
      <c r="B59" s="145"/>
      <c r="C59" s="146"/>
      <c r="D59" s="147" t="s">
        <v>2363</v>
      </c>
      <c r="E59" s="148"/>
      <c r="F59" s="148"/>
      <c r="G59" s="148"/>
      <c r="H59" s="148"/>
      <c r="I59" s="149"/>
      <c r="J59" s="150">
        <f>J88</f>
        <v>0</v>
      </c>
      <c r="K59" s="151"/>
    </row>
    <row r="60" spans="2:11" s="8" customFormat="1" ht="14.85" customHeight="1">
      <c r="B60" s="145"/>
      <c r="C60" s="146"/>
      <c r="D60" s="147" t="s">
        <v>2364</v>
      </c>
      <c r="E60" s="148"/>
      <c r="F60" s="148"/>
      <c r="G60" s="148"/>
      <c r="H60" s="148"/>
      <c r="I60" s="149"/>
      <c r="J60" s="150">
        <f>J126</f>
        <v>0</v>
      </c>
      <c r="K60" s="151"/>
    </row>
    <row r="61" spans="2:11" s="8" customFormat="1" ht="14.85" customHeight="1">
      <c r="B61" s="145"/>
      <c r="C61" s="146"/>
      <c r="D61" s="147" t="s">
        <v>2365</v>
      </c>
      <c r="E61" s="148"/>
      <c r="F61" s="148"/>
      <c r="G61" s="148"/>
      <c r="H61" s="148"/>
      <c r="I61" s="149"/>
      <c r="J61" s="150">
        <f>J165</f>
        <v>0</v>
      </c>
      <c r="K61" s="151"/>
    </row>
    <row r="62" spans="2:11" s="8" customFormat="1" ht="14.85" customHeight="1">
      <c r="B62" s="145"/>
      <c r="C62" s="146"/>
      <c r="D62" s="147" t="s">
        <v>2366</v>
      </c>
      <c r="E62" s="148"/>
      <c r="F62" s="148"/>
      <c r="G62" s="148"/>
      <c r="H62" s="148"/>
      <c r="I62" s="149"/>
      <c r="J62" s="150">
        <f>J219</f>
        <v>0</v>
      </c>
      <c r="K62" s="151"/>
    </row>
    <row r="63" spans="2:11" s="8" customFormat="1" ht="14.85" customHeight="1">
      <c r="B63" s="145"/>
      <c r="C63" s="146"/>
      <c r="D63" s="147" t="s">
        <v>2367</v>
      </c>
      <c r="E63" s="148"/>
      <c r="F63" s="148"/>
      <c r="G63" s="148"/>
      <c r="H63" s="148"/>
      <c r="I63" s="149"/>
      <c r="J63" s="150">
        <f>J237</f>
        <v>0</v>
      </c>
      <c r="K63" s="151"/>
    </row>
    <row r="64" spans="2:11" s="8" customFormat="1" ht="19.9" customHeight="1">
      <c r="B64" s="145"/>
      <c r="C64" s="146"/>
      <c r="D64" s="147" t="s">
        <v>2368</v>
      </c>
      <c r="E64" s="148"/>
      <c r="F64" s="148"/>
      <c r="G64" s="148"/>
      <c r="H64" s="148"/>
      <c r="I64" s="149"/>
      <c r="J64" s="150">
        <f>J243</f>
        <v>0</v>
      </c>
      <c r="K64" s="151"/>
    </row>
    <row r="65" spans="2:11" s="8" customFormat="1" ht="14.85" customHeight="1">
      <c r="B65" s="145"/>
      <c r="C65" s="146"/>
      <c r="D65" s="147" t="s">
        <v>2369</v>
      </c>
      <c r="E65" s="148"/>
      <c r="F65" s="148"/>
      <c r="G65" s="148"/>
      <c r="H65" s="148"/>
      <c r="I65" s="149"/>
      <c r="J65" s="150">
        <f>J244</f>
        <v>0</v>
      </c>
      <c r="K65" s="151"/>
    </row>
    <row r="66" spans="2:11" s="1" customFormat="1" ht="21.75" customHeight="1">
      <c r="B66" s="34"/>
      <c r="C66" s="35"/>
      <c r="D66" s="35"/>
      <c r="E66" s="35"/>
      <c r="F66" s="35"/>
      <c r="G66" s="35"/>
      <c r="H66" s="35"/>
      <c r="I66" s="107"/>
      <c r="J66" s="35"/>
      <c r="K66" s="38"/>
    </row>
    <row r="67" spans="2:11" s="1" customFormat="1" ht="6.95" customHeight="1">
      <c r="B67" s="49"/>
      <c r="C67" s="50"/>
      <c r="D67" s="50"/>
      <c r="E67" s="50"/>
      <c r="F67" s="50"/>
      <c r="G67" s="50"/>
      <c r="H67" s="50"/>
      <c r="I67" s="128"/>
      <c r="J67" s="50"/>
      <c r="K67" s="51"/>
    </row>
    <row r="71" spans="2:12" s="1" customFormat="1" ht="6.95" customHeight="1">
      <c r="B71" s="52"/>
      <c r="C71" s="53"/>
      <c r="D71" s="53"/>
      <c r="E71" s="53"/>
      <c r="F71" s="53"/>
      <c r="G71" s="53"/>
      <c r="H71" s="53"/>
      <c r="I71" s="131"/>
      <c r="J71" s="53"/>
      <c r="K71" s="53"/>
      <c r="L71" s="54"/>
    </row>
    <row r="72" spans="2:12" s="1" customFormat="1" ht="36.95" customHeight="1">
      <c r="B72" s="34"/>
      <c r="C72" s="55" t="s">
        <v>137</v>
      </c>
      <c r="D72" s="56"/>
      <c r="E72" s="56"/>
      <c r="F72" s="56"/>
      <c r="G72" s="56"/>
      <c r="H72" s="56"/>
      <c r="I72" s="152"/>
      <c r="J72" s="56"/>
      <c r="K72" s="56"/>
      <c r="L72" s="54"/>
    </row>
    <row r="73" spans="2:12" s="1" customFormat="1" ht="6.95" customHeight="1">
      <c r="B73" s="34"/>
      <c r="C73" s="56"/>
      <c r="D73" s="56"/>
      <c r="E73" s="56"/>
      <c r="F73" s="56"/>
      <c r="G73" s="56"/>
      <c r="H73" s="56"/>
      <c r="I73" s="152"/>
      <c r="J73" s="56"/>
      <c r="K73" s="56"/>
      <c r="L73" s="54"/>
    </row>
    <row r="74" spans="2:12" s="1" customFormat="1" ht="14.45" customHeight="1">
      <c r="B74" s="34"/>
      <c r="C74" s="58" t="s">
        <v>16</v>
      </c>
      <c r="D74" s="56"/>
      <c r="E74" s="56"/>
      <c r="F74" s="56"/>
      <c r="G74" s="56"/>
      <c r="H74" s="56"/>
      <c r="I74" s="152"/>
      <c r="J74" s="56"/>
      <c r="K74" s="56"/>
      <c r="L74" s="54"/>
    </row>
    <row r="75" spans="2:12" s="1" customFormat="1" ht="22.5" customHeight="1">
      <c r="B75" s="34"/>
      <c r="C75" s="56"/>
      <c r="D75" s="56"/>
      <c r="E75" s="386" t="str">
        <f>E7</f>
        <v>Rekonstrukce části domu č.p. 1345, ul. Míru, k.ú. Frýdek</v>
      </c>
      <c r="F75" s="356"/>
      <c r="G75" s="356"/>
      <c r="H75" s="356"/>
      <c r="I75" s="152"/>
      <c r="J75" s="56"/>
      <c r="K75" s="56"/>
      <c r="L75" s="54"/>
    </row>
    <row r="76" spans="2:12" s="1" customFormat="1" ht="14.45" customHeight="1">
      <c r="B76" s="34"/>
      <c r="C76" s="58" t="s">
        <v>104</v>
      </c>
      <c r="D76" s="56"/>
      <c r="E76" s="56"/>
      <c r="F76" s="56"/>
      <c r="G76" s="56"/>
      <c r="H76" s="56"/>
      <c r="I76" s="152"/>
      <c r="J76" s="56"/>
      <c r="K76" s="56"/>
      <c r="L76" s="54"/>
    </row>
    <row r="77" spans="2:12" s="1" customFormat="1" ht="23.25" customHeight="1">
      <c r="B77" s="34"/>
      <c r="C77" s="56"/>
      <c r="D77" s="56"/>
      <c r="E77" s="353" t="str">
        <f>E9</f>
        <v>051 - Zdravotechnika a Vzduchotechnika</v>
      </c>
      <c r="F77" s="356"/>
      <c r="G77" s="356"/>
      <c r="H77" s="356"/>
      <c r="I77" s="152"/>
      <c r="J77" s="56"/>
      <c r="K77" s="56"/>
      <c r="L77" s="54"/>
    </row>
    <row r="78" spans="2:12" s="1" customFormat="1" ht="6.95" customHeight="1">
      <c r="B78" s="34"/>
      <c r="C78" s="56"/>
      <c r="D78" s="56"/>
      <c r="E78" s="56"/>
      <c r="F78" s="56"/>
      <c r="G78" s="56"/>
      <c r="H78" s="56"/>
      <c r="I78" s="152"/>
      <c r="J78" s="56"/>
      <c r="K78" s="56"/>
      <c r="L78" s="54"/>
    </row>
    <row r="79" spans="2:12" s="1" customFormat="1" ht="18" customHeight="1">
      <c r="B79" s="34"/>
      <c r="C79" s="58" t="s">
        <v>21</v>
      </c>
      <c r="D79" s="56"/>
      <c r="E79" s="56"/>
      <c r="F79" s="153" t="str">
        <f>F12</f>
        <v xml:space="preserve"> </v>
      </c>
      <c r="G79" s="56"/>
      <c r="H79" s="56"/>
      <c r="I79" s="154" t="s">
        <v>23</v>
      </c>
      <c r="J79" s="66" t="str">
        <f>IF(J12="","",J12)</f>
        <v>26. 10. 2016</v>
      </c>
      <c r="K79" s="56"/>
      <c r="L79" s="54"/>
    </row>
    <row r="80" spans="2:12" s="1" customFormat="1" ht="6.95" customHeight="1">
      <c r="B80" s="34"/>
      <c r="C80" s="56"/>
      <c r="D80" s="56"/>
      <c r="E80" s="56"/>
      <c r="F80" s="56"/>
      <c r="G80" s="56"/>
      <c r="H80" s="56"/>
      <c r="I80" s="152"/>
      <c r="J80" s="56"/>
      <c r="K80" s="56"/>
      <c r="L80" s="54"/>
    </row>
    <row r="81" spans="2:12" s="1" customFormat="1" ht="15">
      <c r="B81" s="34"/>
      <c r="C81" s="58" t="s">
        <v>25</v>
      </c>
      <c r="D81" s="56"/>
      <c r="E81" s="56"/>
      <c r="F81" s="153" t="str">
        <f>E15</f>
        <v xml:space="preserve">Statutární město Frýdek - Místek, Radniční 1148, </v>
      </c>
      <c r="G81" s="56"/>
      <c r="H81" s="56"/>
      <c r="I81" s="154" t="s">
        <v>33</v>
      </c>
      <c r="J81" s="153" t="str">
        <f>E21</f>
        <v xml:space="preserve"> </v>
      </c>
      <c r="K81" s="56"/>
      <c r="L81" s="54"/>
    </row>
    <row r="82" spans="2:12" s="1" customFormat="1" ht="14.45" customHeight="1">
      <c r="B82" s="34"/>
      <c r="C82" s="58" t="s">
        <v>31</v>
      </c>
      <c r="D82" s="56"/>
      <c r="E82" s="56"/>
      <c r="F82" s="153" t="str">
        <f>IF(E18="","",E18)</f>
        <v/>
      </c>
      <c r="G82" s="56"/>
      <c r="H82" s="56"/>
      <c r="I82" s="152"/>
      <c r="J82" s="56"/>
      <c r="K82" s="56"/>
      <c r="L82" s="54"/>
    </row>
    <row r="83" spans="2:12" s="1" customFormat="1" ht="10.35" customHeight="1">
      <c r="B83" s="34"/>
      <c r="C83" s="56"/>
      <c r="D83" s="56"/>
      <c r="E83" s="56"/>
      <c r="F83" s="56"/>
      <c r="G83" s="56"/>
      <c r="H83" s="56"/>
      <c r="I83" s="152"/>
      <c r="J83" s="56"/>
      <c r="K83" s="56"/>
      <c r="L83" s="54"/>
    </row>
    <row r="84" spans="2:20" s="9" customFormat="1" ht="29.25" customHeight="1">
      <c r="B84" s="155"/>
      <c r="C84" s="156" t="s">
        <v>138</v>
      </c>
      <c r="D84" s="157" t="s">
        <v>56</v>
      </c>
      <c r="E84" s="157" t="s">
        <v>52</v>
      </c>
      <c r="F84" s="157" t="s">
        <v>139</v>
      </c>
      <c r="G84" s="157" t="s">
        <v>140</v>
      </c>
      <c r="H84" s="157" t="s">
        <v>141</v>
      </c>
      <c r="I84" s="158" t="s">
        <v>142</v>
      </c>
      <c r="J84" s="157" t="s">
        <v>108</v>
      </c>
      <c r="K84" s="159" t="s">
        <v>143</v>
      </c>
      <c r="L84" s="160"/>
      <c r="M84" s="75" t="s">
        <v>144</v>
      </c>
      <c r="N84" s="76" t="s">
        <v>41</v>
      </c>
      <c r="O84" s="76" t="s">
        <v>145</v>
      </c>
      <c r="P84" s="76" t="s">
        <v>146</v>
      </c>
      <c r="Q84" s="76" t="s">
        <v>147</v>
      </c>
      <c r="R84" s="76" t="s">
        <v>148</v>
      </c>
      <c r="S84" s="76" t="s">
        <v>149</v>
      </c>
      <c r="T84" s="77" t="s">
        <v>150</v>
      </c>
    </row>
    <row r="85" spans="2:63" s="1" customFormat="1" ht="29.25" customHeight="1">
      <c r="B85" s="34"/>
      <c r="C85" s="81" t="s">
        <v>109</v>
      </c>
      <c r="D85" s="56"/>
      <c r="E85" s="56"/>
      <c r="F85" s="56"/>
      <c r="G85" s="56"/>
      <c r="H85" s="56"/>
      <c r="I85" s="152"/>
      <c r="J85" s="161">
        <f>BK85</f>
        <v>0</v>
      </c>
      <c r="K85" s="56"/>
      <c r="L85" s="54"/>
      <c r="M85" s="78"/>
      <c r="N85" s="79"/>
      <c r="O85" s="79"/>
      <c r="P85" s="162">
        <f>P86</f>
        <v>0</v>
      </c>
      <c r="Q85" s="79"/>
      <c r="R85" s="162">
        <f>R86</f>
        <v>1.159703817</v>
      </c>
      <c r="S85" s="79"/>
      <c r="T85" s="163">
        <f>T86</f>
        <v>1.16308</v>
      </c>
      <c r="AT85" s="17" t="s">
        <v>70</v>
      </c>
      <c r="AU85" s="17" t="s">
        <v>110</v>
      </c>
      <c r="BK85" s="164">
        <f>BK86</f>
        <v>0</v>
      </c>
    </row>
    <row r="86" spans="2:63" s="10" customFormat="1" ht="37.35" customHeight="1">
      <c r="B86" s="165"/>
      <c r="C86" s="166"/>
      <c r="D86" s="167" t="s">
        <v>70</v>
      </c>
      <c r="E86" s="168" t="s">
        <v>1672</v>
      </c>
      <c r="F86" s="168" t="s">
        <v>2370</v>
      </c>
      <c r="G86" s="166"/>
      <c r="H86" s="166"/>
      <c r="I86" s="169"/>
      <c r="J86" s="170">
        <f>BK86</f>
        <v>0</v>
      </c>
      <c r="K86" s="166"/>
      <c r="L86" s="171"/>
      <c r="M86" s="172"/>
      <c r="N86" s="173"/>
      <c r="O86" s="173"/>
      <c r="P86" s="174">
        <f>P87+P243</f>
        <v>0</v>
      </c>
      <c r="Q86" s="173"/>
      <c r="R86" s="174">
        <f>R87+R243</f>
        <v>1.159703817</v>
      </c>
      <c r="S86" s="173"/>
      <c r="T86" s="175">
        <f>T87+T243</f>
        <v>1.16308</v>
      </c>
      <c r="AR86" s="176" t="s">
        <v>78</v>
      </c>
      <c r="AT86" s="177" t="s">
        <v>70</v>
      </c>
      <c r="AU86" s="177" t="s">
        <v>71</v>
      </c>
      <c r="AY86" s="176" t="s">
        <v>153</v>
      </c>
      <c r="BK86" s="178">
        <f>BK87+BK243</f>
        <v>0</v>
      </c>
    </row>
    <row r="87" spans="2:63" s="10" customFormat="1" ht="19.9" customHeight="1">
      <c r="B87" s="165"/>
      <c r="C87" s="166"/>
      <c r="D87" s="167" t="s">
        <v>70</v>
      </c>
      <c r="E87" s="257" t="s">
        <v>1662</v>
      </c>
      <c r="F87" s="257" t="s">
        <v>2371</v>
      </c>
      <c r="G87" s="166"/>
      <c r="H87" s="166"/>
      <c r="I87" s="169"/>
      <c r="J87" s="258">
        <f>BK87</f>
        <v>0</v>
      </c>
      <c r="K87" s="166"/>
      <c r="L87" s="171"/>
      <c r="M87" s="172"/>
      <c r="N87" s="173"/>
      <c r="O87" s="173"/>
      <c r="P87" s="174">
        <f>P88+P126+P165+P219+P237</f>
        <v>0</v>
      </c>
      <c r="Q87" s="173"/>
      <c r="R87" s="174">
        <f>R88+R126+R165+R219+R237</f>
        <v>1.159703817</v>
      </c>
      <c r="S87" s="173"/>
      <c r="T87" s="175">
        <f>T88+T126+T165+T219+T237</f>
        <v>1.16308</v>
      </c>
      <c r="AR87" s="176" t="s">
        <v>78</v>
      </c>
      <c r="AT87" s="177" t="s">
        <v>70</v>
      </c>
      <c r="AU87" s="177" t="s">
        <v>78</v>
      </c>
      <c r="AY87" s="176" t="s">
        <v>153</v>
      </c>
      <c r="BK87" s="178">
        <f>BK88+BK126+BK165+BK219+BK237</f>
        <v>0</v>
      </c>
    </row>
    <row r="88" spans="2:63" s="10" customFormat="1" ht="14.85" customHeight="1">
      <c r="B88" s="165"/>
      <c r="C88" s="166"/>
      <c r="D88" s="179" t="s">
        <v>70</v>
      </c>
      <c r="E88" s="180" t="s">
        <v>2146</v>
      </c>
      <c r="F88" s="180" t="s">
        <v>2372</v>
      </c>
      <c r="G88" s="166"/>
      <c r="H88" s="166"/>
      <c r="I88" s="169"/>
      <c r="J88" s="181">
        <f>BK88</f>
        <v>0</v>
      </c>
      <c r="K88" s="166"/>
      <c r="L88" s="171"/>
      <c r="M88" s="172"/>
      <c r="N88" s="173"/>
      <c r="O88" s="173"/>
      <c r="P88" s="174">
        <f>SUM(P89:P125)</f>
        <v>0</v>
      </c>
      <c r="Q88" s="173"/>
      <c r="R88" s="174">
        <f>SUM(R89:R125)</f>
        <v>0.479756365</v>
      </c>
      <c r="S88" s="173"/>
      <c r="T88" s="175">
        <f>SUM(T89:T125)</f>
        <v>0</v>
      </c>
      <c r="AR88" s="176" t="s">
        <v>78</v>
      </c>
      <c r="AT88" s="177" t="s">
        <v>70</v>
      </c>
      <c r="AU88" s="177" t="s">
        <v>80</v>
      </c>
      <c r="AY88" s="176" t="s">
        <v>153</v>
      </c>
      <c r="BK88" s="178">
        <f>SUM(BK89:BK125)</f>
        <v>0</v>
      </c>
    </row>
    <row r="89" spans="2:65" s="1" customFormat="1" ht="22.5" customHeight="1">
      <c r="B89" s="34"/>
      <c r="C89" s="182" t="s">
        <v>78</v>
      </c>
      <c r="D89" s="182" t="s">
        <v>155</v>
      </c>
      <c r="E89" s="183" t="s">
        <v>2373</v>
      </c>
      <c r="F89" s="184" t="s">
        <v>2374</v>
      </c>
      <c r="G89" s="185" t="s">
        <v>2113</v>
      </c>
      <c r="H89" s="186">
        <v>8</v>
      </c>
      <c r="I89" s="187"/>
      <c r="J89" s="188">
        <f>ROUND(I89*H89,2)</f>
        <v>0</v>
      </c>
      <c r="K89" s="184" t="s">
        <v>159</v>
      </c>
      <c r="L89" s="54"/>
      <c r="M89" s="189" t="s">
        <v>19</v>
      </c>
      <c r="N89" s="190" t="s">
        <v>42</v>
      </c>
      <c r="O89" s="35"/>
      <c r="P89" s="191">
        <f>O89*H89</f>
        <v>0</v>
      </c>
      <c r="Q89" s="191">
        <v>0.02320341</v>
      </c>
      <c r="R89" s="191">
        <f>Q89*H89</f>
        <v>0.18562728</v>
      </c>
      <c r="S89" s="191">
        <v>0</v>
      </c>
      <c r="T89" s="192">
        <f>S89*H89</f>
        <v>0</v>
      </c>
      <c r="AR89" s="17" t="s">
        <v>230</v>
      </c>
      <c r="AT89" s="17" t="s">
        <v>155</v>
      </c>
      <c r="AU89" s="17" t="s">
        <v>169</v>
      </c>
      <c r="AY89" s="17" t="s">
        <v>153</v>
      </c>
      <c r="BE89" s="193">
        <f>IF(N89="základní",J89,0)</f>
        <v>0</v>
      </c>
      <c r="BF89" s="193">
        <f>IF(N89="snížená",J89,0)</f>
        <v>0</v>
      </c>
      <c r="BG89" s="193">
        <f>IF(N89="zákl. přenesená",J89,0)</f>
        <v>0</v>
      </c>
      <c r="BH89" s="193">
        <f>IF(N89="sníž. přenesená",J89,0)</f>
        <v>0</v>
      </c>
      <c r="BI89" s="193">
        <f>IF(N89="nulová",J89,0)</f>
        <v>0</v>
      </c>
      <c r="BJ89" s="17" t="s">
        <v>78</v>
      </c>
      <c r="BK89" s="193">
        <f>ROUND(I89*H89,2)</f>
        <v>0</v>
      </c>
      <c r="BL89" s="17" t="s">
        <v>230</v>
      </c>
      <c r="BM89" s="17" t="s">
        <v>80</v>
      </c>
    </row>
    <row r="90" spans="2:47" s="1" customFormat="1" ht="27">
      <c r="B90" s="34"/>
      <c r="C90" s="56"/>
      <c r="D90" s="208" t="s">
        <v>881</v>
      </c>
      <c r="E90" s="56"/>
      <c r="F90" s="246" t="s">
        <v>2375</v>
      </c>
      <c r="G90" s="56"/>
      <c r="H90" s="56"/>
      <c r="I90" s="152"/>
      <c r="J90" s="56"/>
      <c r="K90" s="56"/>
      <c r="L90" s="54"/>
      <c r="M90" s="71"/>
      <c r="N90" s="35"/>
      <c r="O90" s="35"/>
      <c r="P90" s="35"/>
      <c r="Q90" s="35"/>
      <c r="R90" s="35"/>
      <c r="S90" s="35"/>
      <c r="T90" s="72"/>
      <c r="AT90" s="17" t="s">
        <v>881</v>
      </c>
      <c r="AU90" s="17" t="s">
        <v>169</v>
      </c>
    </row>
    <row r="91" spans="2:65" s="1" customFormat="1" ht="22.5" customHeight="1">
      <c r="B91" s="34"/>
      <c r="C91" s="182" t="s">
        <v>80</v>
      </c>
      <c r="D91" s="182" t="s">
        <v>155</v>
      </c>
      <c r="E91" s="183" t="s">
        <v>2376</v>
      </c>
      <c r="F91" s="184" t="s">
        <v>2377</v>
      </c>
      <c r="G91" s="185" t="s">
        <v>2113</v>
      </c>
      <c r="H91" s="186">
        <v>8</v>
      </c>
      <c r="I91" s="187"/>
      <c r="J91" s="188">
        <f>ROUND(I91*H91,2)</f>
        <v>0</v>
      </c>
      <c r="K91" s="184" t="s">
        <v>159</v>
      </c>
      <c r="L91" s="54"/>
      <c r="M91" s="189" t="s">
        <v>19</v>
      </c>
      <c r="N91" s="190" t="s">
        <v>42</v>
      </c>
      <c r="O91" s="35"/>
      <c r="P91" s="191">
        <f>O91*H91</f>
        <v>0</v>
      </c>
      <c r="Q91" s="191">
        <v>0.014760115</v>
      </c>
      <c r="R91" s="191">
        <f>Q91*H91</f>
        <v>0.11808092</v>
      </c>
      <c r="S91" s="191">
        <v>0</v>
      </c>
      <c r="T91" s="192">
        <f>S91*H91</f>
        <v>0</v>
      </c>
      <c r="AR91" s="17" t="s">
        <v>230</v>
      </c>
      <c r="AT91" s="17" t="s">
        <v>155</v>
      </c>
      <c r="AU91" s="17" t="s">
        <v>169</v>
      </c>
      <c r="AY91" s="17" t="s">
        <v>153</v>
      </c>
      <c r="BE91" s="193">
        <f>IF(N91="základní",J91,0)</f>
        <v>0</v>
      </c>
      <c r="BF91" s="193">
        <f>IF(N91="snížená",J91,0)</f>
        <v>0</v>
      </c>
      <c r="BG91" s="193">
        <f>IF(N91="zákl. přenesená",J91,0)</f>
        <v>0</v>
      </c>
      <c r="BH91" s="193">
        <f>IF(N91="sníž. přenesená",J91,0)</f>
        <v>0</v>
      </c>
      <c r="BI91" s="193">
        <f>IF(N91="nulová",J91,0)</f>
        <v>0</v>
      </c>
      <c r="BJ91" s="17" t="s">
        <v>78</v>
      </c>
      <c r="BK91" s="193">
        <f>ROUND(I91*H91,2)</f>
        <v>0</v>
      </c>
      <c r="BL91" s="17" t="s">
        <v>230</v>
      </c>
      <c r="BM91" s="17" t="s">
        <v>169</v>
      </c>
    </row>
    <row r="92" spans="2:47" s="1" customFormat="1" ht="40.5">
      <c r="B92" s="34"/>
      <c r="C92" s="56"/>
      <c r="D92" s="208" t="s">
        <v>881</v>
      </c>
      <c r="E92" s="56"/>
      <c r="F92" s="246" t="s">
        <v>2378</v>
      </c>
      <c r="G92" s="56"/>
      <c r="H92" s="56"/>
      <c r="I92" s="152"/>
      <c r="J92" s="56"/>
      <c r="K92" s="56"/>
      <c r="L92" s="54"/>
      <c r="M92" s="71"/>
      <c r="N92" s="35"/>
      <c r="O92" s="35"/>
      <c r="P92" s="35"/>
      <c r="Q92" s="35"/>
      <c r="R92" s="35"/>
      <c r="S92" s="35"/>
      <c r="T92" s="72"/>
      <c r="AT92" s="17" t="s">
        <v>881</v>
      </c>
      <c r="AU92" s="17" t="s">
        <v>169</v>
      </c>
    </row>
    <row r="93" spans="2:65" s="1" customFormat="1" ht="22.5" customHeight="1">
      <c r="B93" s="34"/>
      <c r="C93" s="182" t="s">
        <v>169</v>
      </c>
      <c r="D93" s="182" t="s">
        <v>155</v>
      </c>
      <c r="E93" s="183" t="s">
        <v>2379</v>
      </c>
      <c r="F93" s="184" t="s">
        <v>2380</v>
      </c>
      <c r="G93" s="185" t="s">
        <v>2113</v>
      </c>
      <c r="H93" s="186">
        <v>5</v>
      </c>
      <c r="I93" s="187"/>
      <c r="J93" s="188">
        <f>ROUND(I93*H93,2)</f>
        <v>0</v>
      </c>
      <c r="K93" s="184" t="s">
        <v>159</v>
      </c>
      <c r="L93" s="54"/>
      <c r="M93" s="189" t="s">
        <v>19</v>
      </c>
      <c r="N93" s="190" t="s">
        <v>42</v>
      </c>
      <c r="O93" s="35"/>
      <c r="P93" s="191">
        <f>O93*H93</f>
        <v>0</v>
      </c>
      <c r="Q93" s="191">
        <v>0.012760115</v>
      </c>
      <c r="R93" s="191">
        <f>Q93*H93</f>
        <v>0.063800575</v>
      </c>
      <c r="S93" s="191">
        <v>0</v>
      </c>
      <c r="T93" s="192">
        <f>S93*H93</f>
        <v>0</v>
      </c>
      <c r="AR93" s="17" t="s">
        <v>230</v>
      </c>
      <c r="AT93" s="17" t="s">
        <v>155</v>
      </c>
      <c r="AU93" s="17" t="s">
        <v>169</v>
      </c>
      <c r="AY93" s="17" t="s">
        <v>153</v>
      </c>
      <c r="BE93" s="193">
        <f>IF(N93="základní",J93,0)</f>
        <v>0</v>
      </c>
      <c r="BF93" s="193">
        <f>IF(N93="snížená",J93,0)</f>
        <v>0</v>
      </c>
      <c r="BG93" s="193">
        <f>IF(N93="zákl. přenesená",J93,0)</f>
        <v>0</v>
      </c>
      <c r="BH93" s="193">
        <f>IF(N93="sníž. přenesená",J93,0)</f>
        <v>0</v>
      </c>
      <c r="BI93" s="193">
        <f>IF(N93="nulová",J93,0)</f>
        <v>0</v>
      </c>
      <c r="BJ93" s="17" t="s">
        <v>78</v>
      </c>
      <c r="BK93" s="193">
        <f>ROUND(I93*H93,2)</f>
        <v>0</v>
      </c>
      <c r="BL93" s="17" t="s">
        <v>230</v>
      </c>
      <c r="BM93" s="17" t="s">
        <v>160</v>
      </c>
    </row>
    <row r="94" spans="2:47" s="1" customFormat="1" ht="40.5">
      <c r="B94" s="34"/>
      <c r="C94" s="56"/>
      <c r="D94" s="208" t="s">
        <v>881</v>
      </c>
      <c r="E94" s="56"/>
      <c r="F94" s="246" t="s">
        <v>2381</v>
      </c>
      <c r="G94" s="56"/>
      <c r="H94" s="56"/>
      <c r="I94" s="152"/>
      <c r="J94" s="56"/>
      <c r="K94" s="56"/>
      <c r="L94" s="54"/>
      <c r="M94" s="71"/>
      <c r="N94" s="35"/>
      <c r="O94" s="35"/>
      <c r="P94" s="35"/>
      <c r="Q94" s="35"/>
      <c r="R94" s="35"/>
      <c r="S94" s="35"/>
      <c r="T94" s="72"/>
      <c r="AT94" s="17" t="s">
        <v>881</v>
      </c>
      <c r="AU94" s="17" t="s">
        <v>169</v>
      </c>
    </row>
    <row r="95" spans="2:65" s="1" customFormat="1" ht="22.5" customHeight="1">
      <c r="B95" s="34"/>
      <c r="C95" s="182" t="s">
        <v>160</v>
      </c>
      <c r="D95" s="182" t="s">
        <v>155</v>
      </c>
      <c r="E95" s="183" t="s">
        <v>2382</v>
      </c>
      <c r="F95" s="184" t="s">
        <v>2383</v>
      </c>
      <c r="G95" s="185" t="s">
        <v>2113</v>
      </c>
      <c r="H95" s="186">
        <v>1</v>
      </c>
      <c r="I95" s="187"/>
      <c r="J95" s="188">
        <f>ROUND(I95*H95,2)</f>
        <v>0</v>
      </c>
      <c r="K95" s="184" t="s">
        <v>159</v>
      </c>
      <c r="L95" s="54"/>
      <c r="M95" s="189" t="s">
        <v>19</v>
      </c>
      <c r="N95" s="190" t="s">
        <v>42</v>
      </c>
      <c r="O95" s="35"/>
      <c r="P95" s="191">
        <f>O95*H95</f>
        <v>0</v>
      </c>
      <c r="Q95" s="191">
        <v>0.01388</v>
      </c>
      <c r="R95" s="191">
        <f>Q95*H95</f>
        <v>0.01388</v>
      </c>
      <c r="S95" s="191">
        <v>0</v>
      </c>
      <c r="T95" s="192">
        <f>S95*H95</f>
        <v>0</v>
      </c>
      <c r="AR95" s="17" t="s">
        <v>230</v>
      </c>
      <c r="AT95" s="17" t="s">
        <v>155</v>
      </c>
      <c r="AU95" s="17" t="s">
        <v>169</v>
      </c>
      <c r="AY95" s="17" t="s">
        <v>153</v>
      </c>
      <c r="BE95" s="193">
        <f>IF(N95="základní",J95,0)</f>
        <v>0</v>
      </c>
      <c r="BF95" s="193">
        <f>IF(N95="snížená",J95,0)</f>
        <v>0</v>
      </c>
      <c r="BG95" s="193">
        <f>IF(N95="zákl. přenesená",J95,0)</f>
        <v>0</v>
      </c>
      <c r="BH95" s="193">
        <f>IF(N95="sníž. přenesená",J95,0)</f>
        <v>0</v>
      </c>
      <c r="BI95" s="193">
        <f>IF(N95="nulová",J95,0)</f>
        <v>0</v>
      </c>
      <c r="BJ95" s="17" t="s">
        <v>78</v>
      </c>
      <c r="BK95" s="193">
        <f>ROUND(I95*H95,2)</f>
        <v>0</v>
      </c>
      <c r="BL95" s="17" t="s">
        <v>230</v>
      </c>
      <c r="BM95" s="17" t="s">
        <v>175</v>
      </c>
    </row>
    <row r="96" spans="2:65" s="1" customFormat="1" ht="22.5" customHeight="1">
      <c r="B96" s="34"/>
      <c r="C96" s="182" t="s">
        <v>175</v>
      </c>
      <c r="D96" s="182" t="s">
        <v>155</v>
      </c>
      <c r="E96" s="183" t="s">
        <v>2384</v>
      </c>
      <c r="F96" s="184" t="s">
        <v>2385</v>
      </c>
      <c r="G96" s="185" t="s">
        <v>2113</v>
      </c>
      <c r="H96" s="186">
        <v>1</v>
      </c>
      <c r="I96" s="187"/>
      <c r="J96" s="188">
        <f>ROUND(I96*H96,2)</f>
        <v>0</v>
      </c>
      <c r="K96" s="184" t="s">
        <v>159</v>
      </c>
      <c r="L96" s="54"/>
      <c r="M96" s="189" t="s">
        <v>19</v>
      </c>
      <c r="N96" s="190" t="s">
        <v>42</v>
      </c>
      <c r="O96" s="35"/>
      <c r="P96" s="191">
        <f>O96*H96</f>
        <v>0</v>
      </c>
      <c r="Q96" s="191">
        <v>0.01034</v>
      </c>
      <c r="R96" s="191">
        <f>Q96*H96</f>
        <v>0.01034</v>
      </c>
      <c r="S96" s="191">
        <v>0</v>
      </c>
      <c r="T96" s="192">
        <f>S96*H96</f>
        <v>0</v>
      </c>
      <c r="AR96" s="17" t="s">
        <v>230</v>
      </c>
      <c r="AT96" s="17" t="s">
        <v>155</v>
      </c>
      <c r="AU96" s="17" t="s">
        <v>169</v>
      </c>
      <c r="AY96" s="17" t="s">
        <v>153</v>
      </c>
      <c r="BE96" s="193">
        <f>IF(N96="základní",J96,0)</f>
        <v>0</v>
      </c>
      <c r="BF96" s="193">
        <f>IF(N96="snížená",J96,0)</f>
        <v>0</v>
      </c>
      <c r="BG96" s="193">
        <f>IF(N96="zákl. přenesená",J96,0)</f>
        <v>0</v>
      </c>
      <c r="BH96" s="193">
        <f>IF(N96="sníž. přenesená",J96,0)</f>
        <v>0</v>
      </c>
      <c r="BI96" s="193">
        <f>IF(N96="nulová",J96,0)</f>
        <v>0</v>
      </c>
      <c r="BJ96" s="17" t="s">
        <v>78</v>
      </c>
      <c r="BK96" s="193">
        <f>ROUND(I96*H96,2)</f>
        <v>0</v>
      </c>
      <c r="BL96" s="17" t="s">
        <v>230</v>
      </c>
      <c r="BM96" s="17" t="s">
        <v>180</v>
      </c>
    </row>
    <row r="97" spans="2:47" s="1" customFormat="1" ht="27">
      <c r="B97" s="34"/>
      <c r="C97" s="56"/>
      <c r="D97" s="208" t="s">
        <v>881</v>
      </c>
      <c r="E97" s="56"/>
      <c r="F97" s="246" t="s">
        <v>2386</v>
      </c>
      <c r="G97" s="56"/>
      <c r="H97" s="56"/>
      <c r="I97" s="152"/>
      <c r="J97" s="56"/>
      <c r="K97" s="56"/>
      <c r="L97" s="54"/>
      <c r="M97" s="71"/>
      <c r="N97" s="35"/>
      <c r="O97" s="35"/>
      <c r="P97" s="35"/>
      <c r="Q97" s="35"/>
      <c r="R97" s="35"/>
      <c r="S97" s="35"/>
      <c r="T97" s="72"/>
      <c r="AT97" s="17" t="s">
        <v>881</v>
      </c>
      <c r="AU97" s="17" t="s">
        <v>169</v>
      </c>
    </row>
    <row r="98" spans="2:65" s="1" customFormat="1" ht="22.5" customHeight="1">
      <c r="B98" s="34"/>
      <c r="C98" s="182" t="s">
        <v>180</v>
      </c>
      <c r="D98" s="182" t="s">
        <v>155</v>
      </c>
      <c r="E98" s="183" t="s">
        <v>2387</v>
      </c>
      <c r="F98" s="184" t="s">
        <v>2388</v>
      </c>
      <c r="G98" s="185" t="s">
        <v>2113</v>
      </c>
      <c r="H98" s="186">
        <v>3</v>
      </c>
      <c r="I98" s="187"/>
      <c r="J98" s="188">
        <f>ROUND(I98*H98,2)</f>
        <v>0</v>
      </c>
      <c r="K98" s="184" t="s">
        <v>159</v>
      </c>
      <c r="L98" s="54"/>
      <c r="M98" s="189" t="s">
        <v>19</v>
      </c>
      <c r="N98" s="190" t="s">
        <v>42</v>
      </c>
      <c r="O98" s="35"/>
      <c r="P98" s="191">
        <f>O98*H98</f>
        <v>0</v>
      </c>
      <c r="Q98" s="191">
        <v>0.00493</v>
      </c>
      <c r="R98" s="191">
        <f>Q98*H98</f>
        <v>0.014790000000000001</v>
      </c>
      <c r="S98" s="191">
        <v>0</v>
      </c>
      <c r="T98" s="192">
        <f>S98*H98</f>
        <v>0</v>
      </c>
      <c r="AR98" s="17" t="s">
        <v>230</v>
      </c>
      <c r="AT98" s="17" t="s">
        <v>155</v>
      </c>
      <c r="AU98" s="17" t="s">
        <v>169</v>
      </c>
      <c r="AY98" s="17" t="s">
        <v>153</v>
      </c>
      <c r="BE98" s="193">
        <f>IF(N98="základní",J98,0)</f>
        <v>0</v>
      </c>
      <c r="BF98" s="193">
        <f>IF(N98="snížená",J98,0)</f>
        <v>0</v>
      </c>
      <c r="BG98" s="193">
        <f>IF(N98="zákl. přenesená",J98,0)</f>
        <v>0</v>
      </c>
      <c r="BH98" s="193">
        <f>IF(N98="sníž. přenesená",J98,0)</f>
        <v>0</v>
      </c>
      <c r="BI98" s="193">
        <f>IF(N98="nulová",J98,0)</f>
        <v>0</v>
      </c>
      <c r="BJ98" s="17" t="s">
        <v>78</v>
      </c>
      <c r="BK98" s="193">
        <f>ROUND(I98*H98,2)</f>
        <v>0</v>
      </c>
      <c r="BL98" s="17" t="s">
        <v>230</v>
      </c>
      <c r="BM98" s="17" t="s">
        <v>183</v>
      </c>
    </row>
    <row r="99" spans="2:47" s="1" customFormat="1" ht="40.5">
      <c r="B99" s="34"/>
      <c r="C99" s="56"/>
      <c r="D99" s="208" t="s">
        <v>881</v>
      </c>
      <c r="E99" s="56"/>
      <c r="F99" s="246" t="s">
        <v>2389</v>
      </c>
      <c r="G99" s="56"/>
      <c r="H99" s="56"/>
      <c r="I99" s="152"/>
      <c r="J99" s="56"/>
      <c r="K99" s="56"/>
      <c r="L99" s="54"/>
      <c r="M99" s="71"/>
      <c r="N99" s="35"/>
      <c r="O99" s="35"/>
      <c r="P99" s="35"/>
      <c r="Q99" s="35"/>
      <c r="R99" s="35"/>
      <c r="S99" s="35"/>
      <c r="T99" s="72"/>
      <c r="AT99" s="17" t="s">
        <v>881</v>
      </c>
      <c r="AU99" s="17" t="s">
        <v>169</v>
      </c>
    </row>
    <row r="100" spans="2:65" s="1" customFormat="1" ht="22.5" customHeight="1">
      <c r="B100" s="34"/>
      <c r="C100" s="182" t="s">
        <v>183</v>
      </c>
      <c r="D100" s="182" t="s">
        <v>155</v>
      </c>
      <c r="E100" s="183" t="s">
        <v>2390</v>
      </c>
      <c r="F100" s="184" t="s">
        <v>2388</v>
      </c>
      <c r="G100" s="185" t="s">
        <v>2113</v>
      </c>
      <c r="H100" s="186">
        <v>1</v>
      </c>
      <c r="I100" s="187"/>
      <c r="J100" s="188">
        <f>ROUND(I100*H100,2)</f>
        <v>0</v>
      </c>
      <c r="K100" s="184" t="s">
        <v>524</v>
      </c>
      <c r="L100" s="54"/>
      <c r="M100" s="189" t="s">
        <v>19</v>
      </c>
      <c r="N100" s="190" t="s">
        <v>42</v>
      </c>
      <c r="O100" s="35"/>
      <c r="P100" s="191">
        <f>O100*H100</f>
        <v>0</v>
      </c>
      <c r="Q100" s="191">
        <v>0</v>
      </c>
      <c r="R100" s="191">
        <f>Q100*H100</f>
        <v>0</v>
      </c>
      <c r="S100" s="191">
        <v>0</v>
      </c>
      <c r="T100" s="192">
        <f>S100*H100</f>
        <v>0</v>
      </c>
      <c r="AR100" s="17" t="s">
        <v>230</v>
      </c>
      <c r="AT100" s="17" t="s">
        <v>155</v>
      </c>
      <c r="AU100" s="17" t="s">
        <v>169</v>
      </c>
      <c r="AY100" s="17" t="s">
        <v>153</v>
      </c>
      <c r="BE100" s="193">
        <f>IF(N100="základní",J100,0)</f>
        <v>0</v>
      </c>
      <c r="BF100" s="193">
        <f>IF(N100="snížená",J100,0)</f>
        <v>0</v>
      </c>
      <c r="BG100" s="193">
        <f>IF(N100="zákl. přenesená",J100,0)</f>
        <v>0</v>
      </c>
      <c r="BH100" s="193">
        <f>IF(N100="sníž. přenesená",J100,0)</f>
        <v>0</v>
      </c>
      <c r="BI100" s="193">
        <f>IF(N100="nulová",J100,0)</f>
        <v>0</v>
      </c>
      <c r="BJ100" s="17" t="s">
        <v>78</v>
      </c>
      <c r="BK100" s="193">
        <f>ROUND(I100*H100,2)</f>
        <v>0</v>
      </c>
      <c r="BL100" s="17" t="s">
        <v>230</v>
      </c>
      <c r="BM100" s="17" t="s">
        <v>188</v>
      </c>
    </row>
    <row r="101" spans="2:47" s="1" customFormat="1" ht="27">
      <c r="B101" s="34"/>
      <c r="C101" s="56"/>
      <c r="D101" s="208" t="s">
        <v>881</v>
      </c>
      <c r="E101" s="56"/>
      <c r="F101" s="246" t="s">
        <v>2391</v>
      </c>
      <c r="G101" s="56"/>
      <c r="H101" s="56"/>
      <c r="I101" s="152"/>
      <c r="J101" s="56"/>
      <c r="K101" s="56"/>
      <c r="L101" s="54"/>
      <c r="M101" s="71"/>
      <c r="N101" s="35"/>
      <c r="O101" s="35"/>
      <c r="P101" s="35"/>
      <c r="Q101" s="35"/>
      <c r="R101" s="35"/>
      <c r="S101" s="35"/>
      <c r="T101" s="72"/>
      <c r="AT101" s="17" t="s">
        <v>881</v>
      </c>
      <c r="AU101" s="17" t="s">
        <v>169</v>
      </c>
    </row>
    <row r="102" spans="2:65" s="1" customFormat="1" ht="22.5" customHeight="1">
      <c r="B102" s="34"/>
      <c r="C102" s="182" t="s">
        <v>188</v>
      </c>
      <c r="D102" s="182" t="s">
        <v>155</v>
      </c>
      <c r="E102" s="183" t="s">
        <v>2392</v>
      </c>
      <c r="F102" s="184" t="s">
        <v>2393</v>
      </c>
      <c r="G102" s="185" t="s">
        <v>2113</v>
      </c>
      <c r="H102" s="186">
        <v>1</v>
      </c>
      <c r="I102" s="187"/>
      <c r="J102" s="188">
        <f>ROUND(I102*H102,2)</f>
        <v>0</v>
      </c>
      <c r="K102" s="184" t="s">
        <v>159</v>
      </c>
      <c r="L102" s="54"/>
      <c r="M102" s="189" t="s">
        <v>19</v>
      </c>
      <c r="N102" s="190" t="s">
        <v>42</v>
      </c>
      <c r="O102" s="35"/>
      <c r="P102" s="191">
        <f>O102*H102</f>
        <v>0</v>
      </c>
      <c r="Q102" s="191">
        <v>0.00043</v>
      </c>
      <c r="R102" s="191">
        <f>Q102*H102</f>
        <v>0.00043</v>
      </c>
      <c r="S102" s="191">
        <v>0</v>
      </c>
      <c r="T102" s="192">
        <f>S102*H102</f>
        <v>0</v>
      </c>
      <c r="AR102" s="17" t="s">
        <v>230</v>
      </c>
      <c r="AT102" s="17" t="s">
        <v>155</v>
      </c>
      <c r="AU102" s="17" t="s">
        <v>169</v>
      </c>
      <c r="AY102" s="17" t="s">
        <v>153</v>
      </c>
      <c r="BE102" s="193">
        <f>IF(N102="základní",J102,0)</f>
        <v>0</v>
      </c>
      <c r="BF102" s="193">
        <f>IF(N102="snížená",J102,0)</f>
        <v>0</v>
      </c>
      <c r="BG102" s="193">
        <f>IF(N102="zákl. přenesená",J102,0)</f>
        <v>0</v>
      </c>
      <c r="BH102" s="193">
        <f>IF(N102="sníž. přenesená",J102,0)</f>
        <v>0</v>
      </c>
      <c r="BI102" s="193">
        <f>IF(N102="nulová",J102,0)</f>
        <v>0</v>
      </c>
      <c r="BJ102" s="17" t="s">
        <v>78</v>
      </c>
      <c r="BK102" s="193">
        <f>ROUND(I102*H102,2)</f>
        <v>0</v>
      </c>
      <c r="BL102" s="17" t="s">
        <v>230</v>
      </c>
      <c r="BM102" s="17" t="s">
        <v>196</v>
      </c>
    </row>
    <row r="103" spans="2:47" s="1" customFormat="1" ht="27">
      <c r="B103" s="34"/>
      <c r="C103" s="56"/>
      <c r="D103" s="208" t="s">
        <v>881</v>
      </c>
      <c r="E103" s="56"/>
      <c r="F103" s="246" t="s">
        <v>2394</v>
      </c>
      <c r="G103" s="56"/>
      <c r="H103" s="56"/>
      <c r="I103" s="152"/>
      <c r="J103" s="56"/>
      <c r="K103" s="56"/>
      <c r="L103" s="54"/>
      <c r="M103" s="71"/>
      <c r="N103" s="35"/>
      <c r="O103" s="35"/>
      <c r="P103" s="35"/>
      <c r="Q103" s="35"/>
      <c r="R103" s="35"/>
      <c r="S103" s="35"/>
      <c r="T103" s="72"/>
      <c r="AT103" s="17" t="s">
        <v>881</v>
      </c>
      <c r="AU103" s="17" t="s">
        <v>169</v>
      </c>
    </row>
    <row r="104" spans="2:65" s="1" customFormat="1" ht="22.5" customHeight="1">
      <c r="B104" s="34"/>
      <c r="C104" s="182" t="s">
        <v>196</v>
      </c>
      <c r="D104" s="182" t="s">
        <v>155</v>
      </c>
      <c r="E104" s="183" t="s">
        <v>2395</v>
      </c>
      <c r="F104" s="184" t="s">
        <v>2396</v>
      </c>
      <c r="G104" s="185" t="s">
        <v>2113</v>
      </c>
      <c r="H104" s="186">
        <v>1</v>
      </c>
      <c r="I104" s="187"/>
      <c r="J104" s="188">
        <f>ROUND(I104*H104,2)</f>
        <v>0</v>
      </c>
      <c r="K104" s="184" t="s">
        <v>159</v>
      </c>
      <c r="L104" s="54"/>
      <c r="M104" s="189" t="s">
        <v>19</v>
      </c>
      <c r="N104" s="190" t="s">
        <v>42</v>
      </c>
      <c r="O104" s="35"/>
      <c r="P104" s="191">
        <f>O104*H104</f>
        <v>0</v>
      </c>
      <c r="Q104" s="191">
        <v>0.0147</v>
      </c>
      <c r="R104" s="191">
        <f>Q104*H104</f>
        <v>0.0147</v>
      </c>
      <c r="S104" s="191">
        <v>0</v>
      </c>
      <c r="T104" s="192">
        <f>S104*H104</f>
        <v>0</v>
      </c>
      <c r="AR104" s="17" t="s">
        <v>230</v>
      </c>
      <c r="AT104" s="17" t="s">
        <v>155</v>
      </c>
      <c r="AU104" s="17" t="s">
        <v>169</v>
      </c>
      <c r="AY104" s="17" t="s">
        <v>153</v>
      </c>
      <c r="BE104" s="193">
        <f>IF(N104="základní",J104,0)</f>
        <v>0</v>
      </c>
      <c r="BF104" s="193">
        <f>IF(N104="snížená",J104,0)</f>
        <v>0</v>
      </c>
      <c r="BG104" s="193">
        <f>IF(N104="zákl. přenesená",J104,0)</f>
        <v>0</v>
      </c>
      <c r="BH104" s="193">
        <f>IF(N104="sníž. přenesená",J104,0)</f>
        <v>0</v>
      </c>
      <c r="BI104" s="193">
        <f>IF(N104="nulová",J104,0)</f>
        <v>0</v>
      </c>
      <c r="BJ104" s="17" t="s">
        <v>78</v>
      </c>
      <c r="BK104" s="193">
        <f>ROUND(I104*H104,2)</f>
        <v>0</v>
      </c>
      <c r="BL104" s="17" t="s">
        <v>230</v>
      </c>
      <c r="BM104" s="17" t="s">
        <v>200</v>
      </c>
    </row>
    <row r="105" spans="2:47" s="1" customFormat="1" ht="27">
      <c r="B105" s="34"/>
      <c r="C105" s="56"/>
      <c r="D105" s="208" t="s">
        <v>881</v>
      </c>
      <c r="E105" s="56"/>
      <c r="F105" s="246" t="s">
        <v>2397</v>
      </c>
      <c r="G105" s="56"/>
      <c r="H105" s="56"/>
      <c r="I105" s="152"/>
      <c r="J105" s="56"/>
      <c r="K105" s="56"/>
      <c r="L105" s="54"/>
      <c r="M105" s="71"/>
      <c r="N105" s="35"/>
      <c r="O105" s="35"/>
      <c r="P105" s="35"/>
      <c r="Q105" s="35"/>
      <c r="R105" s="35"/>
      <c r="S105" s="35"/>
      <c r="T105" s="72"/>
      <c r="AT105" s="17" t="s">
        <v>881</v>
      </c>
      <c r="AU105" s="17" t="s">
        <v>169</v>
      </c>
    </row>
    <row r="106" spans="2:65" s="1" customFormat="1" ht="22.5" customHeight="1">
      <c r="B106" s="34"/>
      <c r="C106" s="182" t="s">
        <v>200</v>
      </c>
      <c r="D106" s="182" t="s">
        <v>155</v>
      </c>
      <c r="E106" s="183" t="s">
        <v>2398</v>
      </c>
      <c r="F106" s="184" t="s">
        <v>2399</v>
      </c>
      <c r="G106" s="185" t="s">
        <v>2113</v>
      </c>
      <c r="H106" s="186">
        <v>1</v>
      </c>
      <c r="I106" s="187"/>
      <c r="J106" s="188">
        <f>ROUND(I106*H106,2)</f>
        <v>0</v>
      </c>
      <c r="K106" s="184" t="s">
        <v>159</v>
      </c>
      <c r="L106" s="54"/>
      <c r="M106" s="189" t="s">
        <v>19</v>
      </c>
      <c r="N106" s="190" t="s">
        <v>42</v>
      </c>
      <c r="O106" s="35"/>
      <c r="P106" s="191">
        <f>O106*H106</f>
        <v>0</v>
      </c>
      <c r="Q106" s="191">
        <v>0.00321841</v>
      </c>
      <c r="R106" s="191">
        <f>Q106*H106</f>
        <v>0.00321841</v>
      </c>
      <c r="S106" s="191">
        <v>0</v>
      </c>
      <c r="T106" s="192">
        <f>S106*H106</f>
        <v>0</v>
      </c>
      <c r="AR106" s="17" t="s">
        <v>230</v>
      </c>
      <c r="AT106" s="17" t="s">
        <v>155</v>
      </c>
      <c r="AU106" s="17" t="s">
        <v>169</v>
      </c>
      <c r="AY106" s="17" t="s">
        <v>153</v>
      </c>
      <c r="BE106" s="193">
        <f>IF(N106="základní",J106,0)</f>
        <v>0</v>
      </c>
      <c r="BF106" s="193">
        <f>IF(N106="snížená",J106,0)</f>
        <v>0</v>
      </c>
      <c r="BG106" s="193">
        <f>IF(N106="zákl. přenesená",J106,0)</f>
        <v>0</v>
      </c>
      <c r="BH106" s="193">
        <f>IF(N106="sníž. přenesená",J106,0)</f>
        <v>0</v>
      </c>
      <c r="BI106" s="193">
        <f>IF(N106="nulová",J106,0)</f>
        <v>0</v>
      </c>
      <c r="BJ106" s="17" t="s">
        <v>78</v>
      </c>
      <c r="BK106" s="193">
        <f>ROUND(I106*H106,2)</f>
        <v>0</v>
      </c>
      <c r="BL106" s="17" t="s">
        <v>230</v>
      </c>
      <c r="BM106" s="17" t="s">
        <v>204</v>
      </c>
    </row>
    <row r="107" spans="2:47" s="1" customFormat="1" ht="27">
      <c r="B107" s="34"/>
      <c r="C107" s="56"/>
      <c r="D107" s="208" t="s">
        <v>881</v>
      </c>
      <c r="E107" s="56"/>
      <c r="F107" s="246" t="s">
        <v>2400</v>
      </c>
      <c r="G107" s="56"/>
      <c r="H107" s="56"/>
      <c r="I107" s="152"/>
      <c r="J107" s="56"/>
      <c r="K107" s="56"/>
      <c r="L107" s="54"/>
      <c r="M107" s="71"/>
      <c r="N107" s="35"/>
      <c r="O107" s="35"/>
      <c r="P107" s="35"/>
      <c r="Q107" s="35"/>
      <c r="R107" s="35"/>
      <c r="S107" s="35"/>
      <c r="T107" s="72"/>
      <c r="AT107" s="17" t="s">
        <v>881</v>
      </c>
      <c r="AU107" s="17" t="s">
        <v>169</v>
      </c>
    </row>
    <row r="108" spans="2:65" s="1" customFormat="1" ht="22.5" customHeight="1">
      <c r="B108" s="34"/>
      <c r="C108" s="182" t="s">
        <v>204</v>
      </c>
      <c r="D108" s="182" t="s">
        <v>155</v>
      </c>
      <c r="E108" s="183" t="s">
        <v>2401</v>
      </c>
      <c r="F108" s="184" t="s">
        <v>2402</v>
      </c>
      <c r="G108" s="185" t="s">
        <v>2113</v>
      </c>
      <c r="H108" s="186">
        <v>43</v>
      </c>
      <c r="I108" s="187"/>
      <c r="J108" s="188">
        <f>ROUND(I108*H108,2)</f>
        <v>0</v>
      </c>
      <c r="K108" s="184" t="s">
        <v>159</v>
      </c>
      <c r="L108" s="54"/>
      <c r="M108" s="189" t="s">
        <v>19</v>
      </c>
      <c r="N108" s="190" t="s">
        <v>42</v>
      </c>
      <c r="O108" s="35"/>
      <c r="P108" s="191">
        <f>O108*H108</f>
        <v>0</v>
      </c>
      <c r="Q108" s="191">
        <v>0.0003001</v>
      </c>
      <c r="R108" s="191">
        <f>Q108*H108</f>
        <v>0.012904299999999999</v>
      </c>
      <c r="S108" s="191">
        <v>0</v>
      </c>
      <c r="T108" s="192">
        <f>S108*H108</f>
        <v>0</v>
      </c>
      <c r="AR108" s="17" t="s">
        <v>230</v>
      </c>
      <c r="AT108" s="17" t="s">
        <v>155</v>
      </c>
      <c r="AU108" s="17" t="s">
        <v>169</v>
      </c>
      <c r="AY108" s="17" t="s">
        <v>153</v>
      </c>
      <c r="BE108" s="193">
        <f>IF(N108="základní",J108,0)</f>
        <v>0</v>
      </c>
      <c r="BF108" s="193">
        <f>IF(N108="snížená",J108,0)</f>
        <v>0</v>
      </c>
      <c r="BG108" s="193">
        <f>IF(N108="zákl. přenesená",J108,0)</f>
        <v>0</v>
      </c>
      <c r="BH108" s="193">
        <f>IF(N108="sníž. přenesená",J108,0)</f>
        <v>0</v>
      </c>
      <c r="BI108" s="193">
        <f>IF(N108="nulová",J108,0)</f>
        <v>0</v>
      </c>
      <c r="BJ108" s="17" t="s">
        <v>78</v>
      </c>
      <c r="BK108" s="193">
        <f>ROUND(I108*H108,2)</f>
        <v>0</v>
      </c>
      <c r="BL108" s="17" t="s">
        <v>230</v>
      </c>
      <c r="BM108" s="17" t="s">
        <v>209</v>
      </c>
    </row>
    <row r="109" spans="2:65" s="1" customFormat="1" ht="22.5" customHeight="1">
      <c r="B109" s="34"/>
      <c r="C109" s="182" t="s">
        <v>209</v>
      </c>
      <c r="D109" s="182" t="s">
        <v>155</v>
      </c>
      <c r="E109" s="183" t="s">
        <v>2403</v>
      </c>
      <c r="F109" s="184" t="s">
        <v>2404</v>
      </c>
      <c r="G109" s="185" t="s">
        <v>2113</v>
      </c>
      <c r="H109" s="186">
        <v>43</v>
      </c>
      <c r="I109" s="187"/>
      <c r="J109" s="188">
        <f>ROUND(I109*H109,2)</f>
        <v>0</v>
      </c>
      <c r="K109" s="184" t="s">
        <v>159</v>
      </c>
      <c r="L109" s="54"/>
      <c r="M109" s="189" t="s">
        <v>19</v>
      </c>
      <c r="N109" s="190" t="s">
        <v>42</v>
      </c>
      <c r="O109" s="35"/>
      <c r="P109" s="191">
        <f>O109*H109</f>
        <v>0</v>
      </c>
      <c r="Q109" s="191">
        <v>9.01E-05</v>
      </c>
      <c r="R109" s="191">
        <f>Q109*H109</f>
        <v>0.0038743</v>
      </c>
      <c r="S109" s="191">
        <v>0</v>
      </c>
      <c r="T109" s="192">
        <f>S109*H109</f>
        <v>0</v>
      </c>
      <c r="AR109" s="17" t="s">
        <v>230</v>
      </c>
      <c r="AT109" s="17" t="s">
        <v>155</v>
      </c>
      <c r="AU109" s="17" t="s">
        <v>169</v>
      </c>
      <c r="AY109" s="17" t="s">
        <v>153</v>
      </c>
      <c r="BE109" s="193">
        <f>IF(N109="základní",J109,0)</f>
        <v>0</v>
      </c>
      <c r="BF109" s="193">
        <f>IF(N109="snížená",J109,0)</f>
        <v>0</v>
      </c>
      <c r="BG109" s="193">
        <f>IF(N109="zákl. přenesená",J109,0)</f>
        <v>0</v>
      </c>
      <c r="BH109" s="193">
        <f>IF(N109="sníž. přenesená",J109,0)</f>
        <v>0</v>
      </c>
      <c r="BI109" s="193">
        <f>IF(N109="nulová",J109,0)</f>
        <v>0</v>
      </c>
      <c r="BJ109" s="17" t="s">
        <v>78</v>
      </c>
      <c r="BK109" s="193">
        <f>ROUND(I109*H109,2)</f>
        <v>0</v>
      </c>
      <c r="BL109" s="17" t="s">
        <v>230</v>
      </c>
      <c r="BM109" s="17" t="s">
        <v>212</v>
      </c>
    </row>
    <row r="110" spans="2:65" s="1" customFormat="1" ht="22.5" customHeight="1">
      <c r="B110" s="34"/>
      <c r="C110" s="182" t="s">
        <v>212</v>
      </c>
      <c r="D110" s="182" t="s">
        <v>155</v>
      </c>
      <c r="E110" s="183" t="s">
        <v>2405</v>
      </c>
      <c r="F110" s="184" t="s">
        <v>2406</v>
      </c>
      <c r="G110" s="185" t="s">
        <v>2113</v>
      </c>
      <c r="H110" s="186">
        <v>1</v>
      </c>
      <c r="I110" s="187"/>
      <c r="J110" s="188">
        <f>ROUND(I110*H110,2)</f>
        <v>0</v>
      </c>
      <c r="K110" s="184" t="s">
        <v>159</v>
      </c>
      <c r="L110" s="54"/>
      <c r="M110" s="189" t="s">
        <v>19</v>
      </c>
      <c r="N110" s="190" t="s">
        <v>42</v>
      </c>
      <c r="O110" s="35"/>
      <c r="P110" s="191">
        <f>O110*H110</f>
        <v>0</v>
      </c>
      <c r="Q110" s="191">
        <v>0.0019601</v>
      </c>
      <c r="R110" s="191">
        <f>Q110*H110</f>
        <v>0.0019601</v>
      </c>
      <c r="S110" s="191">
        <v>0</v>
      </c>
      <c r="T110" s="192">
        <f>S110*H110</f>
        <v>0</v>
      </c>
      <c r="AR110" s="17" t="s">
        <v>230</v>
      </c>
      <c r="AT110" s="17" t="s">
        <v>155</v>
      </c>
      <c r="AU110" s="17" t="s">
        <v>169</v>
      </c>
      <c r="AY110" s="17" t="s">
        <v>153</v>
      </c>
      <c r="BE110" s="193">
        <f>IF(N110="základní",J110,0)</f>
        <v>0</v>
      </c>
      <c r="BF110" s="193">
        <f>IF(N110="snížená",J110,0)</f>
        <v>0</v>
      </c>
      <c r="BG110" s="193">
        <f>IF(N110="zákl. přenesená",J110,0)</f>
        <v>0</v>
      </c>
      <c r="BH110" s="193">
        <f>IF(N110="sníž. přenesená",J110,0)</f>
        <v>0</v>
      </c>
      <c r="BI110" s="193">
        <f>IF(N110="nulová",J110,0)</f>
        <v>0</v>
      </c>
      <c r="BJ110" s="17" t="s">
        <v>78</v>
      </c>
      <c r="BK110" s="193">
        <f>ROUND(I110*H110,2)</f>
        <v>0</v>
      </c>
      <c r="BL110" s="17" t="s">
        <v>230</v>
      </c>
      <c r="BM110" s="17" t="s">
        <v>216</v>
      </c>
    </row>
    <row r="111" spans="2:47" s="1" customFormat="1" ht="40.5">
      <c r="B111" s="34"/>
      <c r="C111" s="56"/>
      <c r="D111" s="208" t="s">
        <v>881</v>
      </c>
      <c r="E111" s="56"/>
      <c r="F111" s="246" t="s">
        <v>2407</v>
      </c>
      <c r="G111" s="56"/>
      <c r="H111" s="56"/>
      <c r="I111" s="152"/>
      <c r="J111" s="56"/>
      <c r="K111" s="56"/>
      <c r="L111" s="54"/>
      <c r="M111" s="71"/>
      <c r="N111" s="35"/>
      <c r="O111" s="35"/>
      <c r="P111" s="35"/>
      <c r="Q111" s="35"/>
      <c r="R111" s="35"/>
      <c r="S111" s="35"/>
      <c r="T111" s="72"/>
      <c r="AT111" s="17" t="s">
        <v>881</v>
      </c>
      <c r="AU111" s="17" t="s">
        <v>169</v>
      </c>
    </row>
    <row r="112" spans="2:65" s="1" customFormat="1" ht="22.5" customHeight="1">
      <c r="B112" s="34"/>
      <c r="C112" s="182" t="s">
        <v>216</v>
      </c>
      <c r="D112" s="182" t="s">
        <v>155</v>
      </c>
      <c r="E112" s="183" t="s">
        <v>2408</v>
      </c>
      <c r="F112" s="184" t="s">
        <v>2409</v>
      </c>
      <c r="G112" s="185" t="s">
        <v>2113</v>
      </c>
      <c r="H112" s="186">
        <v>4</v>
      </c>
      <c r="I112" s="187"/>
      <c r="J112" s="188">
        <f>ROUND(I112*H112,2)</f>
        <v>0</v>
      </c>
      <c r="K112" s="184" t="s">
        <v>159</v>
      </c>
      <c r="L112" s="54"/>
      <c r="M112" s="189" t="s">
        <v>19</v>
      </c>
      <c r="N112" s="190" t="s">
        <v>42</v>
      </c>
      <c r="O112" s="35"/>
      <c r="P112" s="191">
        <f>O112*H112</f>
        <v>0</v>
      </c>
      <c r="Q112" s="191">
        <v>0.0018</v>
      </c>
      <c r="R112" s="191">
        <f>Q112*H112</f>
        <v>0.0072</v>
      </c>
      <c r="S112" s="191">
        <v>0</v>
      </c>
      <c r="T112" s="192">
        <f>S112*H112</f>
        <v>0</v>
      </c>
      <c r="AR112" s="17" t="s">
        <v>230</v>
      </c>
      <c r="AT112" s="17" t="s">
        <v>155</v>
      </c>
      <c r="AU112" s="17" t="s">
        <v>169</v>
      </c>
      <c r="AY112" s="17" t="s">
        <v>153</v>
      </c>
      <c r="BE112" s="193">
        <f>IF(N112="základní",J112,0)</f>
        <v>0</v>
      </c>
      <c r="BF112" s="193">
        <f>IF(N112="snížená",J112,0)</f>
        <v>0</v>
      </c>
      <c r="BG112" s="193">
        <f>IF(N112="zákl. přenesená",J112,0)</f>
        <v>0</v>
      </c>
      <c r="BH112" s="193">
        <f>IF(N112="sníž. přenesená",J112,0)</f>
        <v>0</v>
      </c>
      <c r="BI112" s="193">
        <f>IF(N112="nulová",J112,0)</f>
        <v>0</v>
      </c>
      <c r="BJ112" s="17" t="s">
        <v>78</v>
      </c>
      <c r="BK112" s="193">
        <f>ROUND(I112*H112,2)</f>
        <v>0</v>
      </c>
      <c r="BL112" s="17" t="s">
        <v>230</v>
      </c>
      <c r="BM112" s="17" t="s">
        <v>8</v>
      </c>
    </row>
    <row r="113" spans="2:47" s="1" customFormat="1" ht="27">
      <c r="B113" s="34"/>
      <c r="C113" s="56"/>
      <c r="D113" s="208" t="s">
        <v>881</v>
      </c>
      <c r="E113" s="56"/>
      <c r="F113" s="246" t="s">
        <v>2410</v>
      </c>
      <c r="G113" s="56"/>
      <c r="H113" s="56"/>
      <c r="I113" s="152"/>
      <c r="J113" s="56"/>
      <c r="K113" s="56"/>
      <c r="L113" s="54"/>
      <c r="M113" s="71"/>
      <c r="N113" s="35"/>
      <c r="O113" s="35"/>
      <c r="P113" s="35"/>
      <c r="Q113" s="35"/>
      <c r="R113" s="35"/>
      <c r="S113" s="35"/>
      <c r="T113" s="72"/>
      <c r="AT113" s="17" t="s">
        <v>881</v>
      </c>
      <c r="AU113" s="17" t="s">
        <v>169</v>
      </c>
    </row>
    <row r="114" spans="2:65" s="1" customFormat="1" ht="22.5" customHeight="1">
      <c r="B114" s="34"/>
      <c r="C114" s="182" t="s">
        <v>8</v>
      </c>
      <c r="D114" s="182" t="s">
        <v>155</v>
      </c>
      <c r="E114" s="183" t="s">
        <v>2411</v>
      </c>
      <c r="F114" s="184" t="s">
        <v>2412</v>
      </c>
      <c r="G114" s="185" t="s">
        <v>2113</v>
      </c>
      <c r="H114" s="186">
        <v>13</v>
      </c>
      <c r="I114" s="187"/>
      <c r="J114" s="188">
        <f>ROUND(I114*H114,2)</f>
        <v>0</v>
      </c>
      <c r="K114" s="184" t="s">
        <v>159</v>
      </c>
      <c r="L114" s="54"/>
      <c r="M114" s="189" t="s">
        <v>19</v>
      </c>
      <c r="N114" s="190" t="s">
        <v>42</v>
      </c>
      <c r="O114" s="35"/>
      <c r="P114" s="191">
        <f>O114*H114</f>
        <v>0</v>
      </c>
      <c r="Q114" s="191">
        <v>0.0018</v>
      </c>
      <c r="R114" s="191">
        <f>Q114*H114</f>
        <v>0.0234</v>
      </c>
      <c r="S114" s="191">
        <v>0</v>
      </c>
      <c r="T114" s="192">
        <f>S114*H114</f>
        <v>0</v>
      </c>
      <c r="AR114" s="17" t="s">
        <v>230</v>
      </c>
      <c r="AT114" s="17" t="s">
        <v>155</v>
      </c>
      <c r="AU114" s="17" t="s">
        <v>169</v>
      </c>
      <c r="AY114" s="17" t="s">
        <v>153</v>
      </c>
      <c r="BE114" s="193">
        <f>IF(N114="základní",J114,0)</f>
        <v>0</v>
      </c>
      <c r="BF114" s="193">
        <f>IF(N114="snížená",J114,0)</f>
        <v>0</v>
      </c>
      <c r="BG114" s="193">
        <f>IF(N114="zákl. přenesená",J114,0)</f>
        <v>0</v>
      </c>
      <c r="BH114" s="193">
        <f>IF(N114="sníž. přenesená",J114,0)</f>
        <v>0</v>
      </c>
      <c r="BI114" s="193">
        <f>IF(N114="nulová",J114,0)</f>
        <v>0</v>
      </c>
      <c r="BJ114" s="17" t="s">
        <v>78</v>
      </c>
      <c r="BK114" s="193">
        <f>ROUND(I114*H114,2)</f>
        <v>0</v>
      </c>
      <c r="BL114" s="17" t="s">
        <v>230</v>
      </c>
      <c r="BM114" s="17" t="s">
        <v>230</v>
      </c>
    </row>
    <row r="115" spans="2:47" s="1" customFormat="1" ht="27">
      <c r="B115" s="34"/>
      <c r="C115" s="56"/>
      <c r="D115" s="208" t="s">
        <v>881</v>
      </c>
      <c r="E115" s="56"/>
      <c r="F115" s="246" t="s">
        <v>2413</v>
      </c>
      <c r="G115" s="56"/>
      <c r="H115" s="56"/>
      <c r="I115" s="152"/>
      <c r="J115" s="56"/>
      <c r="K115" s="56"/>
      <c r="L115" s="54"/>
      <c r="M115" s="71"/>
      <c r="N115" s="35"/>
      <c r="O115" s="35"/>
      <c r="P115" s="35"/>
      <c r="Q115" s="35"/>
      <c r="R115" s="35"/>
      <c r="S115" s="35"/>
      <c r="T115" s="72"/>
      <c r="AT115" s="17" t="s">
        <v>881</v>
      </c>
      <c r="AU115" s="17" t="s">
        <v>169</v>
      </c>
    </row>
    <row r="116" spans="2:65" s="1" customFormat="1" ht="22.5" customHeight="1">
      <c r="B116" s="34"/>
      <c r="C116" s="182" t="s">
        <v>230</v>
      </c>
      <c r="D116" s="182" t="s">
        <v>155</v>
      </c>
      <c r="E116" s="183" t="s">
        <v>2414</v>
      </c>
      <c r="F116" s="184" t="s">
        <v>2415</v>
      </c>
      <c r="G116" s="185" t="s">
        <v>2113</v>
      </c>
      <c r="H116" s="186">
        <v>1</v>
      </c>
      <c r="I116" s="187"/>
      <c r="J116" s="188">
        <f>ROUND(I116*H116,2)</f>
        <v>0</v>
      </c>
      <c r="K116" s="184" t="s">
        <v>159</v>
      </c>
      <c r="L116" s="54"/>
      <c r="M116" s="189" t="s">
        <v>19</v>
      </c>
      <c r="N116" s="190" t="s">
        <v>42</v>
      </c>
      <c r="O116" s="35"/>
      <c r="P116" s="191">
        <f>O116*H116</f>
        <v>0</v>
      </c>
      <c r="Q116" s="191">
        <v>0.00309448</v>
      </c>
      <c r="R116" s="191">
        <f>Q116*H116</f>
        <v>0.00309448</v>
      </c>
      <c r="S116" s="191">
        <v>0</v>
      </c>
      <c r="T116" s="192">
        <f>S116*H116</f>
        <v>0</v>
      </c>
      <c r="AR116" s="17" t="s">
        <v>230</v>
      </c>
      <c r="AT116" s="17" t="s">
        <v>155</v>
      </c>
      <c r="AU116" s="17" t="s">
        <v>169</v>
      </c>
      <c r="AY116" s="17" t="s">
        <v>153</v>
      </c>
      <c r="BE116" s="193">
        <f>IF(N116="základní",J116,0)</f>
        <v>0</v>
      </c>
      <c r="BF116" s="193">
        <f>IF(N116="snížená",J116,0)</f>
        <v>0</v>
      </c>
      <c r="BG116" s="193">
        <f>IF(N116="zákl. přenesená",J116,0)</f>
        <v>0</v>
      </c>
      <c r="BH116" s="193">
        <f>IF(N116="sníž. přenesená",J116,0)</f>
        <v>0</v>
      </c>
      <c r="BI116" s="193">
        <f>IF(N116="nulová",J116,0)</f>
        <v>0</v>
      </c>
      <c r="BJ116" s="17" t="s">
        <v>78</v>
      </c>
      <c r="BK116" s="193">
        <f>ROUND(I116*H116,2)</f>
        <v>0</v>
      </c>
      <c r="BL116" s="17" t="s">
        <v>230</v>
      </c>
      <c r="BM116" s="17" t="s">
        <v>243</v>
      </c>
    </row>
    <row r="117" spans="2:47" s="1" customFormat="1" ht="27">
      <c r="B117" s="34"/>
      <c r="C117" s="56"/>
      <c r="D117" s="208" t="s">
        <v>881</v>
      </c>
      <c r="E117" s="56"/>
      <c r="F117" s="246" t="s">
        <v>2416</v>
      </c>
      <c r="G117" s="56"/>
      <c r="H117" s="56"/>
      <c r="I117" s="152"/>
      <c r="J117" s="56"/>
      <c r="K117" s="56"/>
      <c r="L117" s="54"/>
      <c r="M117" s="71"/>
      <c r="N117" s="35"/>
      <c r="O117" s="35"/>
      <c r="P117" s="35"/>
      <c r="Q117" s="35"/>
      <c r="R117" s="35"/>
      <c r="S117" s="35"/>
      <c r="T117" s="72"/>
      <c r="AT117" s="17" t="s">
        <v>881</v>
      </c>
      <c r="AU117" s="17" t="s">
        <v>169</v>
      </c>
    </row>
    <row r="118" spans="2:65" s="1" customFormat="1" ht="22.5" customHeight="1">
      <c r="B118" s="34"/>
      <c r="C118" s="182" t="s">
        <v>243</v>
      </c>
      <c r="D118" s="182" t="s">
        <v>155</v>
      </c>
      <c r="E118" s="183" t="s">
        <v>2417</v>
      </c>
      <c r="F118" s="184" t="s">
        <v>2418</v>
      </c>
      <c r="G118" s="185" t="s">
        <v>207</v>
      </c>
      <c r="H118" s="186">
        <v>1</v>
      </c>
      <c r="I118" s="187"/>
      <c r="J118" s="188">
        <f>ROUND(I118*H118,2)</f>
        <v>0</v>
      </c>
      <c r="K118" s="184" t="s">
        <v>524</v>
      </c>
      <c r="L118" s="54"/>
      <c r="M118" s="189" t="s">
        <v>19</v>
      </c>
      <c r="N118" s="190" t="s">
        <v>42</v>
      </c>
      <c r="O118" s="35"/>
      <c r="P118" s="191">
        <f>O118*H118</f>
        <v>0</v>
      </c>
      <c r="Q118" s="191">
        <v>0</v>
      </c>
      <c r="R118" s="191">
        <f>Q118*H118</f>
        <v>0</v>
      </c>
      <c r="S118" s="191">
        <v>0</v>
      </c>
      <c r="T118" s="192">
        <f>S118*H118</f>
        <v>0</v>
      </c>
      <c r="AR118" s="17" t="s">
        <v>230</v>
      </c>
      <c r="AT118" s="17" t="s">
        <v>155</v>
      </c>
      <c r="AU118" s="17" t="s">
        <v>169</v>
      </c>
      <c r="AY118" s="17" t="s">
        <v>153</v>
      </c>
      <c r="BE118" s="193">
        <f>IF(N118="základní",J118,0)</f>
        <v>0</v>
      </c>
      <c r="BF118" s="193">
        <f>IF(N118="snížená",J118,0)</f>
        <v>0</v>
      </c>
      <c r="BG118" s="193">
        <f>IF(N118="zákl. přenesená",J118,0)</f>
        <v>0</v>
      </c>
      <c r="BH118" s="193">
        <f>IF(N118="sníž. přenesená",J118,0)</f>
        <v>0</v>
      </c>
      <c r="BI118" s="193">
        <f>IF(N118="nulová",J118,0)</f>
        <v>0</v>
      </c>
      <c r="BJ118" s="17" t="s">
        <v>78</v>
      </c>
      <c r="BK118" s="193">
        <f>ROUND(I118*H118,2)</f>
        <v>0</v>
      </c>
      <c r="BL118" s="17" t="s">
        <v>230</v>
      </c>
      <c r="BM118" s="17" t="s">
        <v>248</v>
      </c>
    </row>
    <row r="119" spans="2:47" s="1" customFormat="1" ht="27">
      <c r="B119" s="34"/>
      <c r="C119" s="56"/>
      <c r="D119" s="208" t="s">
        <v>881</v>
      </c>
      <c r="E119" s="56"/>
      <c r="F119" s="246" t="s">
        <v>2419</v>
      </c>
      <c r="G119" s="56"/>
      <c r="H119" s="56"/>
      <c r="I119" s="152"/>
      <c r="J119" s="56"/>
      <c r="K119" s="56"/>
      <c r="L119" s="54"/>
      <c r="M119" s="71"/>
      <c r="N119" s="35"/>
      <c r="O119" s="35"/>
      <c r="P119" s="35"/>
      <c r="Q119" s="35"/>
      <c r="R119" s="35"/>
      <c r="S119" s="35"/>
      <c r="T119" s="72"/>
      <c r="AT119" s="17" t="s">
        <v>881</v>
      </c>
      <c r="AU119" s="17" t="s">
        <v>169</v>
      </c>
    </row>
    <row r="120" spans="2:65" s="1" customFormat="1" ht="22.5" customHeight="1">
      <c r="B120" s="34"/>
      <c r="C120" s="182" t="s">
        <v>248</v>
      </c>
      <c r="D120" s="182" t="s">
        <v>155</v>
      </c>
      <c r="E120" s="183" t="s">
        <v>2420</v>
      </c>
      <c r="F120" s="184" t="s">
        <v>2421</v>
      </c>
      <c r="G120" s="185" t="s">
        <v>207</v>
      </c>
      <c r="H120" s="186">
        <v>8</v>
      </c>
      <c r="I120" s="187"/>
      <c r="J120" s="188">
        <f>ROUND(I120*H120,2)</f>
        <v>0</v>
      </c>
      <c r="K120" s="184" t="s">
        <v>159</v>
      </c>
      <c r="L120" s="54"/>
      <c r="M120" s="189" t="s">
        <v>19</v>
      </c>
      <c r="N120" s="190" t="s">
        <v>42</v>
      </c>
      <c r="O120" s="35"/>
      <c r="P120" s="191">
        <f>O120*H120</f>
        <v>0</v>
      </c>
      <c r="Q120" s="191">
        <v>0.000307</v>
      </c>
      <c r="R120" s="191">
        <f>Q120*H120</f>
        <v>0.002456</v>
      </c>
      <c r="S120" s="191">
        <v>0</v>
      </c>
      <c r="T120" s="192">
        <f>S120*H120</f>
        <v>0</v>
      </c>
      <c r="AR120" s="17" t="s">
        <v>230</v>
      </c>
      <c r="AT120" s="17" t="s">
        <v>155</v>
      </c>
      <c r="AU120" s="17" t="s">
        <v>169</v>
      </c>
      <c r="AY120" s="17" t="s">
        <v>153</v>
      </c>
      <c r="BE120" s="193">
        <f>IF(N120="základní",J120,0)</f>
        <v>0</v>
      </c>
      <c r="BF120" s="193">
        <f>IF(N120="snížená",J120,0)</f>
        <v>0</v>
      </c>
      <c r="BG120" s="193">
        <f>IF(N120="zákl. přenesená",J120,0)</f>
        <v>0</v>
      </c>
      <c r="BH120" s="193">
        <f>IF(N120="sníž. přenesená",J120,0)</f>
        <v>0</v>
      </c>
      <c r="BI120" s="193">
        <f>IF(N120="nulová",J120,0)</f>
        <v>0</v>
      </c>
      <c r="BJ120" s="17" t="s">
        <v>78</v>
      </c>
      <c r="BK120" s="193">
        <f>ROUND(I120*H120,2)</f>
        <v>0</v>
      </c>
      <c r="BL120" s="17" t="s">
        <v>230</v>
      </c>
      <c r="BM120" s="17" t="s">
        <v>251</v>
      </c>
    </row>
    <row r="121" spans="2:47" s="1" customFormat="1" ht="27">
      <c r="B121" s="34"/>
      <c r="C121" s="56"/>
      <c r="D121" s="208" t="s">
        <v>881</v>
      </c>
      <c r="E121" s="56"/>
      <c r="F121" s="246" t="s">
        <v>2422</v>
      </c>
      <c r="G121" s="56"/>
      <c r="H121" s="56"/>
      <c r="I121" s="152"/>
      <c r="J121" s="56"/>
      <c r="K121" s="56"/>
      <c r="L121" s="54"/>
      <c r="M121" s="71"/>
      <c r="N121" s="35"/>
      <c r="O121" s="35"/>
      <c r="P121" s="35"/>
      <c r="Q121" s="35"/>
      <c r="R121" s="35"/>
      <c r="S121" s="35"/>
      <c r="T121" s="72"/>
      <c r="AT121" s="17" t="s">
        <v>881</v>
      </c>
      <c r="AU121" s="17" t="s">
        <v>169</v>
      </c>
    </row>
    <row r="122" spans="2:65" s="1" customFormat="1" ht="22.5" customHeight="1">
      <c r="B122" s="34"/>
      <c r="C122" s="182" t="s">
        <v>251</v>
      </c>
      <c r="D122" s="182" t="s">
        <v>155</v>
      </c>
      <c r="E122" s="183" t="s">
        <v>2423</v>
      </c>
      <c r="F122" s="184" t="s">
        <v>2424</v>
      </c>
      <c r="G122" s="185" t="s">
        <v>861</v>
      </c>
      <c r="H122" s="245"/>
      <c r="I122" s="187"/>
      <c r="J122" s="188">
        <f>ROUND(I122*H122,2)</f>
        <v>0</v>
      </c>
      <c r="K122" s="184" t="s">
        <v>159</v>
      </c>
      <c r="L122" s="54"/>
      <c r="M122" s="189" t="s">
        <v>19</v>
      </c>
      <c r="N122" s="190" t="s">
        <v>42</v>
      </c>
      <c r="O122" s="35"/>
      <c r="P122" s="191">
        <f>O122*H122</f>
        <v>0</v>
      </c>
      <c r="Q122" s="191">
        <v>0</v>
      </c>
      <c r="R122" s="191">
        <f>Q122*H122</f>
        <v>0</v>
      </c>
      <c r="S122" s="191">
        <v>0</v>
      </c>
      <c r="T122" s="192">
        <f>S122*H122</f>
        <v>0</v>
      </c>
      <c r="AR122" s="17" t="s">
        <v>230</v>
      </c>
      <c r="AT122" s="17" t="s">
        <v>155</v>
      </c>
      <c r="AU122" s="17" t="s">
        <v>169</v>
      </c>
      <c r="AY122" s="17" t="s">
        <v>153</v>
      </c>
      <c r="BE122" s="193">
        <f>IF(N122="základní",J122,0)</f>
        <v>0</v>
      </c>
      <c r="BF122" s="193">
        <f>IF(N122="snížená",J122,0)</f>
        <v>0</v>
      </c>
      <c r="BG122" s="193">
        <f>IF(N122="zákl. přenesená",J122,0)</f>
        <v>0</v>
      </c>
      <c r="BH122" s="193">
        <f>IF(N122="sníž. přenesená",J122,0)</f>
        <v>0</v>
      </c>
      <c r="BI122" s="193">
        <f>IF(N122="nulová",J122,0)</f>
        <v>0</v>
      </c>
      <c r="BJ122" s="17" t="s">
        <v>78</v>
      </c>
      <c r="BK122" s="193">
        <f>ROUND(I122*H122,2)</f>
        <v>0</v>
      </c>
      <c r="BL122" s="17" t="s">
        <v>230</v>
      </c>
      <c r="BM122" s="17" t="s">
        <v>7</v>
      </c>
    </row>
    <row r="123" spans="2:47" s="1" customFormat="1" ht="27">
      <c r="B123" s="34"/>
      <c r="C123" s="56"/>
      <c r="D123" s="208" t="s">
        <v>881</v>
      </c>
      <c r="E123" s="56"/>
      <c r="F123" s="246" t="s">
        <v>2425</v>
      </c>
      <c r="G123" s="56"/>
      <c r="H123" s="56"/>
      <c r="I123" s="152"/>
      <c r="J123" s="56"/>
      <c r="K123" s="56"/>
      <c r="L123" s="54"/>
      <c r="M123" s="71"/>
      <c r="N123" s="35"/>
      <c r="O123" s="35"/>
      <c r="P123" s="35"/>
      <c r="Q123" s="35"/>
      <c r="R123" s="35"/>
      <c r="S123" s="35"/>
      <c r="T123" s="72"/>
      <c r="AT123" s="17" t="s">
        <v>881</v>
      </c>
      <c r="AU123" s="17" t="s">
        <v>169</v>
      </c>
    </row>
    <row r="124" spans="2:65" s="1" customFormat="1" ht="22.5" customHeight="1">
      <c r="B124" s="34"/>
      <c r="C124" s="182" t="s">
        <v>254</v>
      </c>
      <c r="D124" s="182" t="s">
        <v>155</v>
      </c>
      <c r="E124" s="183" t="s">
        <v>2426</v>
      </c>
      <c r="F124" s="184" t="s">
        <v>2427</v>
      </c>
      <c r="G124" s="185" t="s">
        <v>861</v>
      </c>
      <c r="H124" s="245"/>
      <c r="I124" s="187"/>
      <c r="J124" s="188">
        <f>ROUND(I124*H124,2)</f>
        <v>0</v>
      </c>
      <c r="K124" s="184" t="s">
        <v>159</v>
      </c>
      <c r="L124" s="54"/>
      <c r="M124" s="189" t="s">
        <v>19</v>
      </c>
      <c r="N124" s="190" t="s">
        <v>42</v>
      </c>
      <c r="O124" s="35"/>
      <c r="P124" s="191">
        <f>O124*H124</f>
        <v>0</v>
      </c>
      <c r="Q124" s="191">
        <v>0</v>
      </c>
      <c r="R124" s="191">
        <f>Q124*H124</f>
        <v>0</v>
      </c>
      <c r="S124" s="191">
        <v>0</v>
      </c>
      <c r="T124" s="192">
        <f>S124*H124</f>
        <v>0</v>
      </c>
      <c r="AR124" s="17" t="s">
        <v>230</v>
      </c>
      <c r="AT124" s="17" t="s">
        <v>155</v>
      </c>
      <c r="AU124" s="17" t="s">
        <v>169</v>
      </c>
      <c r="AY124" s="17" t="s">
        <v>153</v>
      </c>
      <c r="BE124" s="193">
        <f>IF(N124="základní",J124,0)</f>
        <v>0</v>
      </c>
      <c r="BF124" s="193">
        <f>IF(N124="snížená",J124,0)</f>
        <v>0</v>
      </c>
      <c r="BG124" s="193">
        <f>IF(N124="zákl. přenesená",J124,0)</f>
        <v>0</v>
      </c>
      <c r="BH124" s="193">
        <f>IF(N124="sníž. přenesená",J124,0)</f>
        <v>0</v>
      </c>
      <c r="BI124" s="193">
        <f>IF(N124="nulová",J124,0)</f>
        <v>0</v>
      </c>
      <c r="BJ124" s="17" t="s">
        <v>78</v>
      </c>
      <c r="BK124" s="193">
        <f>ROUND(I124*H124,2)</f>
        <v>0</v>
      </c>
      <c r="BL124" s="17" t="s">
        <v>230</v>
      </c>
      <c r="BM124" s="17" t="s">
        <v>260</v>
      </c>
    </row>
    <row r="125" spans="2:47" s="1" customFormat="1" ht="27">
      <c r="B125" s="34"/>
      <c r="C125" s="56"/>
      <c r="D125" s="196" t="s">
        <v>881</v>
      </c>
      <c r="E125" s="56"/>
      <c r="F125" s="247" t="s">
        <v>2428</v>
      </c>
      <c r="G125" s="56"/>
      <c r="H125" s="56"/>
      <c r="I125" s="152"/>
      <c r="J125" s="56"/>
      <c r="K125" s="56"/>
      <c r="L125" s="54"/>
      <c r="M125" s="71"/>
      <c r="N125" s="35"/>
      <c r="O125" s="35"/>
      <c r="P125" s="35"/>
      <c r="Q125" s="35"/>
      <c r="R125" s="35"/>
      <c r="S125" s="35"/>
      <c r="T125" s="72"/>
      <c r="AT125" s="17" t="s">
        <v>881</v>
      </c>
      <c r="AU125" s="17" t="s">
        <v>169</v>
      </c>
    </row>
    <row r="126" spans="2:63" s="10" customFormat="1" ht="22.35" customHeight="1">
      <c r="B126" s="165"/>
      <c r="C126" s="166"/>
      <c r="D126" s="179" t="s">
        <v>70</v>
      </c>
      <c r="E126" s="180" t="s">
        <v>944</v>
      </c>
      <c r="F126" s="180" t="s">
        <v>2429</v>
      </c>
      <c r="G126" s="166"/>
      <c r="H126" s="166"/>
      <c r="I126" s="169"/>
      <c r="J126" s="181">
        <f>BK126</f>
        <v>0</v>
      </c>
      <c r="K126" s="166"/>
      <c r="L126" s="171"/>
      <c r="M126" s="172"/>
      <c r="N126" s="173"/>
      <c r="O126" s="173"/>
      <c r="P126" s="174">
        <f>SUM(P127:P164)</f>
        <v>0</v>
      </c>
      <c r="Q126" s="173"/>
      <c r="R126" s="174">
        <f>SUM(R127:R164)</f>
        <v>0.21162157</v>
      </c>
      <c r="S126" s="173"/>
      <c r="T126" s="175">
        <f>SUM(T127:T164)</f>
        <v>0</v>
      </c>
      <c r="AR126" s="176" t="s">
        <v>78</v>
      </c>
      <c r="AT126" s="177" t="s">
        <v>70</v>
      </c>
      <c r="AU126" s="177" t="s">
        <v>80</v>
      </c>
      <c r="AY126" s="176" t="s">
        <v>153</v>
      </c>
      <c r="BK126" s="178">
        <f>SUM(BK127:BK164)</f>
        <v>0</v>
      </c>
    </row>
    <row r="127" spans="2:65" s="1" customFormat="1" ht="22.5" customHeight="1">
      <c r="B127" s="34"/>
      <c r="C127" s="182" t="s">
        <v>7</v>
      </c>
      <c r="D127" s="182" t="s">
        <v>155</v>
      </c>
      <c r="E127" s="183" t="s">
        <v>2430</v>
      </c>
      <c r="F127" s="184" t="s">
        <v>2431</v>
      </c>
      <c r="G127" s="185" t="s">
        <v>246</v>
      </c>
      <c r="H127" s="186">
        <v>6</v>
      </c>
      <c r="I127" s="187"/>
      <c r="J127" s="188">
        <f>ROUND(I127*H127,2)</f>
        <v>0</v>
      </c>
      <c r="K127" s="184" t="s">
        <v>159</v>
      </c>
      <c r="L127" s="54"/>
      <c r="M127" s="189" t="s">
        <v>19</v>
      </c>
      <c r="N127" s="190" t="s">
        <v>42</v>
      </c>
      <c r="O127" s="35"/>
      <c r="P127" s="191">
        <f>O127*H127</f>
        <v>0</v>
      </c>
      <c r="Q127" s="191">
        <v>0.0012553</v>
      </c>
      <c r="R127" s="191">
        <f>Q127*H127</f>
        <v>0.0075318</v>
      </c>
      <c r="S127" s="191">
        <v>0</v>
      </c>
      <c r="T127" s="192">
        <f>S127*H127</f>
        <v>0</v>
      </c>
      <c r="AR127" s="17" t="s">
        <v>230</v>
      </c>
      <c r="AT127" s="17" t="s">
        <v>155</v>
      </c>
      <c r="AU127" s="17" t="s">
        <v>169</v>
      </c>
      <c r="AY127" s="17" t="s">
        <v>153</v>
      </c>
      <c r="BE127" s="193">
        <f>IF(N127="základní",J127,0)</f>
        <v>0</v>
      </c>
      <c r="BF127" s="193">
        <f>IF(N127="snížená",J127,0)</f>
        <v>0</v>
      </c>
      <c r="BG127" s="193">
        <f>IF(N127="zákl. přenesená",J127,0)</f>
        <v>0</v>
      </c>
      <c r="BH127" s="193">
        <f>IF(N127="sníž. přenesená",J127,0)</f>
        <v>0</v>
      </c>
      <c r="BI127" s="193">
        <f>IF(N127="nulová",J127,0)</f>
        <v>0</v>
      </c>
      <c r="BJ127" s="17" t="s">
        <v>78</v>
      </c>
      <c r="BK127" s="193">
        <f>ROUND(I127*H127,2)</f>
        <v>0</v>
      </c>
      <c r="BL127" s="17" t="s">
        <v>230</v>
      </c>
      <c r="BM127" s="17" t="s">
        <v>268</v>
      </c>
    </row>
    <row r="128" spans="2:65" s="1" customFormat="1" ht="22.5" customHeight="1">
      <c r="B128" s="34"/>
      <c r="C128" s="182" t="s">
        <v>260</v>
      </c>
      <c r="D128" s="182" t="s">
        <v>155</v>
      </c>
      <c r="E128" s="183" t="s">
        <v>2432</v>
      </c>
      <c r="F128" s="184" t="s">
        <v>2433</v>
      </c>
      <c r="G128" s="185" t="s">
        <v>246</v>
      </c>
      <c r="H128" s="186">
        <v>12</v>
      </c>
      <c r="I128" s="187"/>
      <c r="J128" s="188">
        <f>ROUND(I128*H128,2)</f>
        <v>0</v>
      </c>
      <c r="K128" s="184" t="s">
        <v>159</v>
      </c>
      <c r="L128" s="54"/>
      <c r="M128" s="189" t="s">
        <v>19</v>
      </c>
      <c r="N128" s="190" t="s">
        <v>42</v>
      </c>
      <c r="O128" s="35"/>
      <c r="P128" s="191">
        <f>O128*H128</f>
        <v>0</v>
      </c>
      <c r="Q128" s="191">
        <v>0.0017651</v>
      </c>
      <c r="R128" s="191">
        <f>Q128*H128</f>
        <v>0.021181199999999997</v>
      </c>
      <c r="S128" s="191">
        <v>0</v>
      </c>
      <c r="T128" s="192">
        <f>S128*H128</f>
        <v>0</v>
      </c>
      <c r="AR128" s="17" t="s">
        <v>230</v>
      </c>
      <c r="AT128" s="17" t="s">
        <v>155</v>
      </c>
      <c r="AU128" s="17" t="s">
        <v>169</v>
      </c>
      <c r="AY128" s="17" t="s">
        <v>153</v>
      </c>
      <c r="BE128" s="193">
        <f>IF(N128="základní",J128,0)</f>
        <v>0</v>
      </c>
      <c r="BF128" s="193">
        <f>IF(N128="snížená",J128,0)</f>
        <v>0</v>
      </c>
      <c r="BG128" s="193">
        <f>IF(N128="zákl. přenesená",J128,0)</f>
        <v>0</v>
      </c>
      <c r="BH128" s="193">
        <f>IF(N128="sníž. přenesená",J128,0)</f>
        <v>0</v>
      </c>
      <c r="BI128" s="193">
        <f>IF(N128="nulová",J128,0)</f>
        <v>0</v>
      </c>
      <c r="BJ128" s="17" t="s">
        <v>78</v>
      </c>
      <c r="BK128" s="193">
        <f>ROUND(I128*H128,2)</f>
        <v>0</v>
      </c>
      <c r="BL128" s="17" t="s">
        <v>230</v>
      </c>
      <c r="BM128" s="17" t="s">
        <v>271</v>
      </c>
    </row>
    <row r="129" spans="2:65" s="1" customFormat="1" ht="22.5" customHeight="1">
      <c r="B129" s="34"/>
      <c r="C129" s="182" t="s">
        <v>264</v>
      </c>
      <c r="D129" s="182" t="s">
        <v>155</v>
      </c>
      <c r="E129" s="183" t="s">
        <v>2434</v>
      </c>
      <c r="F129" s="184" t="s">
        <v>2435</v>
      </c>
      <c r="G129" s="185" t="s">
        <v>246</v>
      </c>
      <c r="H129" s="186">
        <v>6</v>
      </c>
      <c r="I129" s="187"/>
      <c r="J129" s="188">
        <f>ROUND(I129*H129,2)</f>
        <v>0</v>
      </c>
      <c r="K129" s="184" t="s">
        <v>159</v>
      </c>
      <c r="L129" s="54"/>
      <c r="M129" s="189" t="s">
        <v>19</v>
      </c>
      <c r="N129" s="190" t="s">
        <v>42</v>
      </c>
      <c r="O129" s="35"/>
      <c r="P129" s="191">
        <f>O129*H129</f>
        <v>0</v>
      </c>
      <c r="Q129" s="191">
        <v>0.00277</v>
      </c>
      <c r="R129" s="191">
        <f>Q129*H129</f>
        <v>0.01662</v>
      </c>
      <c r="S129" s="191">
        <v>0</v>
      </c>
      <c r="T129" s="192">
        <f>S129*H129</f>
        <v>0</v>
      </c>
      <c r="AR129" s="17" t="s">
        <v>230</v>
      </c>
      <c r="AT129" s="17" t="s">
        <v>155</v>
      </c>
      <c r="AU129" s="17" t="s">
        <v>169</v>
      </c>
      <c r="AY129" s="17" t="s">
        <v>153</v>
      </c>
      <c r="BE129" s="193">
        <f>IF(N129="základní",J129,0)</f>
        <v>0</v>
      </c>
      <c r="BF129" s="193">
        <f>IF(N129="snížená",J129,0)</f>
        <v>0</v>
      </c>
      <c r="BG129" s="193">
        <f>IF(N129="zákl. přenesená",J129,0)</f>
        <v>0</v>
      </c>
      <c r="BH129" s="193">
        <f>IF(N129="sníž. přenesená",J129,0)</f>
        <v>0</v>
      </c>
      <c r="BI129" s="193">
        <f>IF(N129="nulová",J129,0)</f>
        <v>0</v>
      </c>
      <c r="BJ129" s="17" t="s">
        <v>78</v>
      </c>
      <c r="BK129" s="193">
        <f>ROUND(I129*H129,2)</f>
        <v>0</v>
      </c>
      <c r="BL129" s="17" t="s">
        <v>230</v>
      </c>
      <c r="BM129" s="17" t="s">
        <v>274</v>
      </c>
    </row>
    <row r="130" spans="2:47" s="1" customFormat="1" ht="27">
      <c r="B130" s="34"/>
      <c r="C130" s="56"/>
      <c r="D130" s="208" t="s">
        <v>881</v>
      </c>
      <c r="E130" s="56"/>
      <c r="F130" s="246" t="s">
        <v>2436</v>
      </c>
      <c r="G130" s="56"/>
      <c r="H130" s="56"/>
      <c r="I130" s="152"/>
      <c r="J130" s="56"/>
      <c r="K130" s="56"/>
      <c r="L130" s="54"/>
      <c r="M130" s="71"/>
      <c r="N130" s="35"/>
      <c r="O130" s="35"/>
      <c r="P130" s="35"/>
      <c r="Q130" s="35"/>
      <c r="R130" s="35"/>
      <c r="S130" s="35"/>
      <c r="T130" s="72"/>
      <c r="AT130" s="17" t="s">
        <v>881</v>
      </c>
      <c r="AU130" s="17" t="s">
        <v>169</v>
      </c>
    </row>
    <row r="131" spans="2:65" s="1" customFormat="1" ht="22.5" customHeight="1">
      <c r="B131" s="34"/>
      <c r="C131" s="182" t="s">
        <v>268</v>
      </c>
      <c r="D131" s="182" t="s">
        <v>155</v>
      </c>
      <c r="E131" s="183" t="s">
        <v>2437</v>
      </c>
      <c r="F131" s="184" t="s">
        <v>2438</v>
      </c>
      <c r="G131" s="185" t="s">
        <v>246</v>
      </c>
      <c r="H131" s="186">
        <v>24</v>
      </c>
      <c r="I131" s="187"/>
      <c r="J131" s="188">
        <f>ROUND(I131*H131,2)</f>
        <v>0</v>
      </c>
      <c r="K131" s="184" t="s">
        <v>159</v>
      </c>
      <c r="L131" s="54"/>
      <c r="M131" s="189" t="s">
        <v>19</v>
      </c>
      <c r="N131" s="190" t="s">
        <v>42</v>
      </c>
      <c r="O131" s="35"/>
      <c r="P131" s="191">
        <f>O131*H131</f>
        <v>0</v>
      </c>
      <c r="Q131" s="191">
        <v>0.0005873</v>
      </c>
      <c r="R131" s="191">
        <f>Q131*H131</f>
        <v>0.0140952</v>
      </c>
      <c r="S131" s="191">
        <v>0</v>
      </c>
      <c r="T131" s="192">
        <f>S131*H131</f>
        <v>0</v>
      </c>
      <c r="AR131" s="17" t="s">
        <v>230</v>
      </c>
      <c r="AT131" s="17" t="s">
        <v>155</v>
      </c>
      <c r="AU131" s="17" t="s">
        <v>169</v>
      </c>
      <c r="AY131" s="17" t="s">
        <v>153</v>
      </c>
      <c r="BE131" s="193">
        <f>IF(N131="základní",J131,0)</f>
        <v>0</v>
      </c>
      <c r="BF131" s="193">
        <f>IF(N131="snížená",J131,0)</f>
        <v>0</v>
      </c>
      <c r="BG131" s="193">
        <f>IF(N131="zákl. přenesená",J131,0)</f>
        <v>0</v>
      </c>
      <c r="BH131" s="193">
        <f>IF(N131="sníž. přenesená",J131,0)</f>
        <v>0</v>
      </c>
      <c r="BI131" s="193">
        <f>IF(N131="nulová",J131,0)</f>
        <v>0</v>
      </c>
      <c r="BJ131" s="17" t="s">
        <v>78</v>
      </c>
      <c r="BK131" s="193">
        <f>ROUND(I131*H131,2)</f>
        <v>0</v>
      </c>
      <c r="BL131" s="17" t="s">
        <v>230</v>
      </c>
      <c r="BM131" s="17" t="s">
        <v>277</v>
      </c>
    </row>
    <row r="132" spans="2:65" s="1" customFormat="1" ht="22.5" customHeight="1">
      <c r="B132" s="34"/>
      <c r="C132" s="182" t="s">
        <v>271</v>
      </c>
      <c r="D132" s="182" t="s">
        <v>155</v>
      </c>
      <c r="E132" s="183" t="s">
        <v>2439</v>
      </c>
      <c r="F132" s="184" t="s">
        <v>2440</v>
      </c>
      <c r="G132" s="185" t="s">
        <v>246</v>
      </c>
      <c r="H132" s="186">
        <v>54</v>
      </c>
      <c r="I132" s="187"/>
      <c r="J132" s="188">
        <f>ROUND(I132*H132,2)</f>
        <v>0</v>
      </c>
      <c r="K132" s="184" t="s">
        <v>159</v>
      </c>
      <c r="L132" s="54"/>
      <c r="M132" s="189" t="s">
        <v>19</v>
      </c>
      <c r="N132" s="190" t="s">
        <v>42</v>
      </c>
      <c r="O132" s="35"/>
      <c r="P132" s="191">
        <f>O132*H132</f>
        <v>0</v>
      </c>
      <c r="Q132" s="191">
        <v>0.0012012</v>
      </c>
      <c r="R132" s="191">
        <f>Q132*H132</f>
        <v>0.0648648</v>
      </c>
      <c r="S132" s="191">
        <v>0</v>
      </c>
      <c r="T132" s="192">
        <f>S132*H132</f>
        <v>0</v>
      </c>
      <c r="AR132" s="17" t="s">
        <v>230</v>
      </c>
      <c r="AT132" s="17" t="s">
        <v>155</v>
      </c>
      <c r="AU132" s="17" t="s">
        <v>169</v>
      </c>
      <c r="AY132" s="17" t="s">
        <v>153</v>
      </c>
      <c r="BE132" s="193">
        <f>IF(N132="základní",J132,0)</f>
        <v>0</v>
      </c>
      <c r="BF132" s="193">
        <f>IF(N132="snížená",J132,0)</f>
        <v>0</v>
      </c>
      <c r="BG132" s="193">
        <f>IF(N132="zákl. přenesená",J132,0)</f>
        <v>0</v>
      </c>
      <c r="BH132" s="193">
        <f>IF(N132="sníž. přenesená",J132,0)</f>
        <v>0</v>
      </c>
      <c r="BI132" s="193">
        <f>IF(N132="nulová",J132,0)</f>
        <v>0</v>
      </c>
      <c r="BJ132" s="17" t="s">
        <v>78</v>
      </c>
      <c r="BK132" s="193">
        <f>ROUND(I132*H132,2)</f>
        <v>0</v>
      </c>
      <c r="BL132" s="17" t="s">
        <v>230</v>
      </c>
      <c r="BM132" s="17" t="s">
        <v>280</v>
      </c>
    </row>
    <row r="133" spans="2:65" s="1" customFormat="1" ht="22.5" customHeight="1">
      <c r="B133" s="34"/>
      <c r="C133" s="182" t="s">
        <v>274</v>
      </c>
      <c r="D133" s="182" t="s">
        <v>155</v>
      </c>
      <c r="E133" s="183" t="s">
        <v>2441</v>
      </c>
      <c r="F133" s="184" t="s">
        <v>2442</v>
      </c>
      <c r="G133" s="185" t="s">
        <v>246</v>
      </c>
      <c r="H133" s="186">
        <v>6</v>
      </c>
      <c r="I133" s="187"/>
      <c r="J133" s="188">
        <f>ROUND(I133*H133,2)</f>
        <v>0</v>
      </c>
      <c r="K133" s="184" t="s">
        <v>159</v>
      </c>
      <c r="L133" s="54"/>
      <c r="M133" s="189" t="s">
        <v>19</v>
      </c>
      <c r="N133" s="190" t="s">
        <v>42</v>
      </c>
      <c r="O133" s="35"/>
      <c r="P133" s="191">
        <f>O133*H133</f>
        <v>0</v>
      </c>
      <c r="Q133" s="191">
        <v>0.0002851</v>
      </c>
      <c r="R133" s="191">
        <f>Q133*H133</f>
        <v>0.0017106</v>
      </c>
      <c r="S133" s="191">
        <v>0</v>
      </c>
      <c r="T133" s="192">
        <f>S133*H133</f>
        <v>0</v>
      </c>
      <c r="AR133" s="17" t="s">
        <v>230</v>
      </c>
      <c r="AT133" s="17" t="s">
        <v>155</v>
      </c>
      <c r="AU133" s="17" t="s">
        <v>169</v>
      </c>
      <c r="AY133" s="17" t="s">
        <v>153</v>
      </c>
      <c r="BE133" s="193">
        <f>IF(N133="základní",J133,0)</f>
        <v>0</v>
      </c>
      <c r="BF133" s="193">
        <f>IF(N133="snížená",J133,0)</f>
        <v>0</v>
      </c>
      <c r="BG133" s="193">
        <f>IF(N133="zákl. přenesená",J133,0)</f>
        <v>0</v>
      </c>
      <c r="BH133" s="193">
        <f>IF(N133="sníž. přenesená",J133,0)</f>
        <v>0</v>
      </c>
      <c r="BI133" s="193">
        <f>IF(N133="nulová",J133,0)</f>
        <v>0</v>
      </c>
      <c r="BJ133" s="17" t="s">
        <v>78</v>
      </c>
      <c r="BK133" s="193">
        <f>ROUND(I133*H133,2)</f>
        <v>0</v>
      </c>
      <c r="BL133" s="17" t="s">
        <v>230</v>
      </c>
      <c r="BM133" s="17" t="s">
        <v>285</v>
      </c>
    </row>
    <row r="134" spans="2:65" s="1" customFormat="1" ht="22.5" customHeight="1">
      <c r="B134" s="34"/>
      <c r="C134" s="182" t="s">
        <v>277</v>
      </c>
      <c r="D134" s="182" t="s">
        <v>155</v>
      </c>
      <c r="E134" s="183" t="s">
        <v>2443</v>
      </c>
      <c r="F134" s="184" t="s">
        <v>2444</v>
      </c>
      <c r="G134" s="185" t="s">
        <v>246</v>
      </c>
      <c r="H134" s="186">
        <v>36</v>
      </c>
      <c r="I134" s="187"/>
      <c r="J134" s="188">
        <f>ROUND(I134*H134,2)</f>
        <v>0</v>
      </c>
      <c r="K134" s="184" t="s">
        <v>159</v>
      </c>
      <c r="L134" s="54"/>
      <c r="M134" s="189" t="s">
        <v>19</v>
      </c>
      <c r="N134" s="190" t="s">
        <v>42</v>
      </c>
      <c r="O134" s="35"/>
      <c r="P134" s="191">
        <f>O134*H134</f>
        <v>0</v>
      </c>
      <c r="Q134" s="191">
        <v>0.0003497</v>
      </c>
      <c r="R134" s="191">
        <f>Q134*H134</f>
        <v>0.0125892</v>
      </c>
      <c r="S134" s="191">
        <v>0</v>
      </c>
      <c r="T134" s="192">
        <f>S134*H134</f>
        <v>0</v>
      </c>
      <c r="AR134" s="17" t="s">
        <v>230</v>
      </c>
      <c r="AT134" s="17" t="s">
        <v>155</v>
      </c>
      <c r="AU134" s="17" t="s">
        <v>169</v>
      </c>
      <c r="AY134" s="17" t="s">
        <v>153</v>
      </c>
      <c r="BE134" s="193">
        <f>IF(N134="základní",J134,0)</f>
        <v>0</v>
      </c>
      <c r="BF134" s="193">
        <f>IF(N134="snížená",J134,0)</f>
        <v>0</v>
      </c>
      <c r="BG134" s="193">
        <f>IF(N134="zákl. přenesená",J134,0)</f>
        <v>0</v>
      </c>
      <c r="BH134" s="193">
        <f>IF(N134="sníž. přenesená",J134,0)</f>
        <v>0</v>
      </c>
      <c r="BI134" s="193">
        <f>IF(N134="nulová",J134,0)</f>
        <v>0</v>
      </c>
      <c r="BJ134" s="17" t="s">
        <v>78</v>
      </c>
      <c r="BK134" s="193">
        <f>ROUND(I134*H134,2)</f>
        <v>0</v>
      </c>
      <c r="BL134" s="17" t="s">
        <v>230</v>
      </c>
      <c r="BM134" s="17" t="s">
        <v>289</v>
      </c>
    </row>
    <row r="135" spans="2:65" s="1" customFormat="1" ht="22.5" customHeight="1">
      <c r="B135" s="34"/>
      <c r="C135" s="182" t="s">
        <v>280</v>
      </c>
      <c r="D135" s="182" t="s">
        <v>155</v>
      </c>
      <c r="E135" s="183" t="s">
        <v>2445</v>
      </c>
      <c r="F135" s="184" t="s">
        <v>2446</v>
      </c>
      <c r="G135" s="185" t="s">
        <v>246</v>
      </c>
      <c r="H135" s="186">
        <v>6</v>
      </c>
      <c r="I135" s="187"/>
      <c r="J135" s="188">
        <f>ROUND(I135*H135,2)</f>
        <v>0</v>
      </c>
      <c r="K135" s="184" t="s">
        <v>159</v>
      </c>
      <c r="L135" s="54"/>
      <c r="M135" s="189" t="s">
        <v>19</v>
      </c>
      <c r="N135" s="190" t="s">
        <v>42</v>
      </c>
      <c r="O135" s="35"/>
      <c r="P135" s="191">
        <f>O135*H135</f>
        <v>0</v>
      </c>
      <c r="Q135" s="191">
        <v>0.0011355</v>
      </c>
      <c r="R135" s="191">
        <f>Q135*H135</f>
        <v>0.006813</v>
      </c>
      <c r="S135" s="191">
        <v>0</v>
      </c>
      <c r="T135" s="192">
        <f>S135*H135</f>
        <v>0</v>
      </c>
      <c r="AR135" s="17" t="s">
        <v>230</v>
      </c>
      <c r="AT135" s="17" t="s">
        <v>155</v>
      </c>
      <c r="AU135" s="17" t="s">
        <v>169</v>
      </c>
      <c r="AY135" s="17" t="s">
        <v>153</v>
      </c>
      <c r="BE135" s="193">
        <f>IF(N135="základní",J135,0)</f>
        <v>0</v>
      </c>
      <c r="BF135" s="193">
        <f>IF(N135="snížená",J135,0)</f>
        <v>0</v>
      </c>
      <c r="BG135" s="193">
        <f>IF(N135="zákl. přenesená",J135,0)</f>
        <v>0</v>
      </c>
      <c r="BH135" s="193">
        <f>IF(N135="sníž. přenesená",J135,0)</f>
        <v>0</v>
      </c>
      <c r="BI135" s="193">
        <f>IF(N135="nulová",J135,0)</f>
        <v>0</v>
      </c>
      <c r="BJ135" s="17" t="s">
        <v>78</v>
      </c>
      <c r="BK135" s="193">
        <f>ROUND(I135*H135,2)</f>
        <v>0</v>
      </c>
      <c r="BL135" s="17" t="s">
        <v>230</v>
      </c>
      <c r="BM135" s="17" t="s">
        <v>292</v>
      </c>
    </row>
    <row r="136" spans="2:47" s="1" customFormat="1" ht="27">
      <c r="B136" s="34"/>
      <c r="C136" s="56"/>
      <c r="D136" s="208" t="s">
        <v>881</v>
      </c>
      <c r="E136" s="56"/>
      <c r="F136" s="246" t="s">
        <v>2447</v>
      </c>
      <c r="G136" s="56"/>
      <c r="H136" s="56"/>
      <c r="I136" s="152"/>
      <c r="J136" s="56"/>
      <c r="K136" s="56"/>
      <c r="L136" s="54"/>
      <c r="M136" s="71"/>
      <c r="N136" s="35"/>
      <c r="O136" s="35"/>
      <c r="P136" s="35"/>
      <c r="Q136" s="35"/>
      <c r="R136" s="35"/>
      <c r="S136" s="35"/>
      <c r="T136" s="72"/>
      <c r="AT136" s="17" t="s">
        <v>881</v>
      </c>
      <c r="AU136" s="17" t="s">
        <v>169</v>
      </c>
    </row>
    <row r="137" spans="2:65" s="1" customFormat="1" ht="22.5" customHeight="1">
      <c r="B137" s="34"/>
      <c r="C137" s="182" t="s">
        <v>285</v>
      </c>
      <c r="D137" s="182" t="s">
        <v>155</v>
      </c>
      <c r="E137" s="183" t="s">
        <v>2448</v>
      </c>
      <c r="F137" s="184" t="s">
        <v>2449</v>
      </c>
      <c r="G137" s="185" t="s">
        <v>207</v>
      </c>
      <c r="H137" s="186">
        <v>1</v>
      </c>
      <c r="I137" s="187"/>
      <c r="J137" s="188">
        <f>ROUND(I137*H137,2)</f>
        <v>0</v>
      </c>
      <c r="K137" s="184" t="s">
        <v>159</v>
      </c>
      <c r="L137" s="54"/>
      <c r="M137" s="189" t="s">
        <v>19</v>
      </c>
      <c r="N137" s="190" t="s">
        <v>42</v>
      </c>
      <c r="O137" s="35"/>
      <c r="P137" s="191">
        <f>O137*H137</f>
        <v>0</v>
      </c>
      <c r="Q137" s="191">
        <v>0</v>
      </c>
      <c r="R137" s="191">
        <f>Q137*H137</f>
        <v>0</v>
      </c>
      <c r="S137" s="191">
        <v>0</v>
      </c>
      <c r="T137" s="192">
        <f>S137*H137</f>
        <v>0</v>
      </c>
      <c r="AR137" s="17" t="s">
        <v>230</v>
      </c>
      <c r="AT137" s="17" t="s">
        <v>155</v>
      </c>
      <c r="AU137" s="17" t="s">
        <v>169</v>
      </c>
      <c r="AY137" s="17" t="s">
        <v>153</v>
      </c>
      <c r="BE137" s="193">
        <f>IF(N137="základní",J137,0)</f>
        <v>0</v>
      </c>
      <c r="BF137" s="193">
        <f>IF(N137="snížená",J137,0)</f>
        <v>0</v>
      </c>
      <c r="BG137" s="193">
        <f>IF(N137="zákl. přenesená",J137,0)</f>
        <v>0</v>
      </c>
      <c r="BH137" s="193">
        <f>IF(N137="sníž. přenesená",J137,0)</f>
        <v>0</v>
      </c>
      <c r="BI137" s="193">
        <f>IF(N137="nulová",J137,0)</f>
        <v>0</v>
      </c>
      <c r="BJ137" s="17" t="s">
        <v>78</v>
      </c>
      <c r="BK137" s="193">
        <f>ROUND(I137*H137,2)</f>
        <v>0</v>
      </c>
      <c r="BL137" s="17" t="s">
        <v>230</v>
      </c>
      <c r="BM137" s="17" t="s">
        <v>295</v>
      </c>
    </row>
    <row r="138" spans="2:65" s="1" customFormat="1" ht="22.5" customHeight="1">
      <c r="B138" s="34"/>
      <c r="C138" s="182" t="s">
        <v>289</v>
      </c>
      <c r="D138" s="182" t="s">
        <v>155</v>
      </c>
      <c r="E138" s="183" t="s">
        <v>2450</v>
      </c>
      <c r="F138" s="184" t="s">
        <v>2451</v>
      </c>
      <c r="G138" s="185" t="s">
        <v>207</v>
      </c>
      <c r="H138" s="186">
        <v>19</v>
      </c>
      <c r="I138" s="187"/>
      <c r="J138" s="188">
        <f>ROUND(I138*H138,2)</f>
        <v>0</v>
      </c>
      <c r="K138" s="184" t="s">
        <v>159</v>
      </c>
      <c r="L138" s="54"/>
      <c r="M138" s="189" t="s">
        <v>19</v>
      </c>
      <c r="N138" s="190" t="s">
        <v>42</v>
      </c>
      <c r="O138" s="35"/>
      <c r="P138" s="191">
        <f>O138*H138</f>
        <v>0</v>
      </c>
      <c r="Q138" s="191">
        <v>0</v>
      </c>
      <c r="R138" s="191">
        <f>Q138*H138</f>
        <v>0</v>
      </c>
      <c r="S138" s="191">
        <v>0</v>
      </c>
      <c r="T138" s="192">
        <f>S138*H138</f>
        <v>0</v>
      </c>
      <c r="AR138" s="17" t="s">
        <v>230</v>
      </c>
      <c r="AT138" s="17" t="s">
        <v>155</v>
      </c>
      <c r="AU138" s="17" t="s">
        <v>169</v>
      </c>
      <c r="AY138" s="17" t="s">
        <v>153</v>
      </c>
      <c r="BE138" s="193">
        <f>IF(N138="základní",J138,0)</f>
        <v>0</v>
      </c>
      <c r="BF138" s="193">
        <f>IF(N138="snížená",J138,0)</f>
        <v>0</v>
      </c>
      <c r="BG138" s="193">
        <f>IF(N138="zákl. přenesená",J138,0)</f>
        <v>0</v>
      </c>
      <c r="BH138" s="193">
        <f>IF(N138="sníž. přenesená",J138,0)</f>
        <v>0</v>
      </c>
      <c r="BI138" s="193">
        <f>IF(N138="nulová",J138,0)</f>
        <v>0</v>
      </c>
      <c r="BJ138" s="17" t="s">
        <v>78</v>
      </c>
      <c r="BK138" s="193">
        <f>ROUND(I138*H138,2)</f>
        <v>0</v>
      </c>
      <c r="BL138" s="17" t="s">
        <v>230</v>
      </c>
      <c r="BM138" s="17" t="s">
        <v>298</v>
      </c>
    </row>
    <row r="139" spans="2:65" s="1" customFormat="1" ht="22.5" customHeight="1">
      <c r="B139" s="34"/>
      <c r="C139" s="182" t="s">
        <v>292</v>
      </c>
      <c r="D139" s="182" t="s">
        <v>155</v>
      </c>
      <c r="E139" s="183" t="s">
        <v>2452</v>
      </c>
      <c r="F139" s="184" t="s">
        <v>2453</v>
      </c>
      <c r="G139" s="185" t="s">
        <v>207</v>
      </c>
      <c r="H139" s="186">
        <v>9</v>
      </c>
      <c r="I139" s="187"/>
      <c r="J139" s="188">
        <f>ROUND(I139*H139,2)</f>
        <v>0</v>
      </c>
      <c r="K139" s="184" t="s">
        <v>159</v>
      </c>
      <c r="L139" s="54"/>
      <c r="M139" s="189" t="s">
        <v>19</v>
      </c>
      <c r="N139" s="190" t="s">
        <v>42</v>
      </c>
      <c r="O139" s="35"/>
      <c r="P139" s="191">
        <f>O139*H139</f>
        <v>0</v>
      </c>
      <c r="Q139" s="191">
        <v>0</v>
      </c>
      <c r="R139" s="191">
        <f>Q139*H139</f>
        <v>0</v>
      </c>
      <c r="S139" s="191">
        <v>0</v>
      </c>
      <c r="T139" s="192">
        <f>S139*H139</f>
        <v>0</v>
      </c>
      <c r="AR139" s="17" t="s">
        <v>230</v>
      </c>
      <c r="AT139" s="17" t="s">
        <v>155</v>
      </c>
      <c r="AU139" s="17" t="s">
        <v>169</v>
      </c>
      <c r="AY139" s="17" t="s">
        <v>153</v>
      </c>
      <c r="BE139" s="193">
        <f>IF(N139="základní",J139,0)</f>
        <v>0</v>
      </c>
      <c r="BF139" s="193">
        <f>IF(N139="snížená",J139,0)</f>
        <v>0</v>
      </c>
      <c r="BG139" s="193">
        <f>IF(N139="zákl. přenesená",J139,0)</f>
        <v>0</v>
      </c>
      <c r="BH139" s="193">
        <f>IF(N139="sníž. přenesená",J139,0)</f>
        <v>0</v>
      </c>
      <c r="BI139" s="193">
        <f>IF(N139="nulová",J139,0)</f>
        <v>0</v>
      </c>
      <c r="BJ139" s="17" t="s">
        <v>78</v>
      </c>
      <c r="BK139" s="193">
        <f>ROUND(I139*H139,2)</f>
        <v>0</v>
      </c>
      <c r="BL139" s="17" t="s">
        <v>230</v>
      </c>
      <c r="BM139" s="17" t="s">
        <v>302</v>
      </c>
    </row>
    <row r="140" spans="2:47" s="1" customFormat="1" ht="27">
      <c r="B140" s="34"/>
      <c r="C140" s="56"/>
      <c r="D140" s="208" t="s">
        <v>881</v>
      </c>
      <c r="E140" s="56"/>
      <c r="F140" s="246" t="s">
        <v>2454</v>
      </c>
      <c r="G140" s="56"/>
      <c r="H140" s="56"/>
      <c r="I140" s="152"/>
      <c r="J140" s="56"/>
      <c r="K140" s="56"/>
      <c r="L140" s="54"/>
      <c r="M140" s="71"/>
      <c r="N140" s="35"/>
      <c r="O140" s="35"/>
      <c r="P140" s="35"/>
      <c r="Q140" s="35"/>
      <c r="R140" s="35"/>
      <c r="S140" s="35"/>
      <c r="T140" s="72"/>
      <c r="AT140" s="17" t="s">
        <v>881</v>
      </c>
      <c r="AU140" s="17" t="s">
        <v>169</v>
      </c>
    </row>
    <row r="141" spans="2:65" s="1" customFormat="1" ht="22.5" customHeight="1">
      <c r="B141" s="34"/>
      <c r="C141" s="182" t="s">
        <v>295</v>
      </c>
      <c r="D141" s="182" t="s">
        <v>155</v>
      </c>
      <c r="E141" s="183" t="s">
        <v>2455</v>
      </c>
      <c r="F141" s="184" t="s">
        <v>2456</v>
      </c>
      <c r="G141" s="185" t="s">
        <v>246</v>
      </c>
      <c r="H141" s="186">
        <v>6</v>
      </c>
      <c r="I141" s="187"/>
      <c r="J141" s="188">
        <f>ROUND(I141*H141,2)</f>
        <v>0</v>
      </c>
      <c r="K141" s="184" t="s">
        <v>159</v>
      </c>
      <c r="L141" s="54"/>
      <c r="M141" s="189" t="s">
        <v>19</v>
      </c>
      <c r="N141" s="190" t="s">
        <v>42</v>
      </c>
      <c r="O141" s="35"/>
      <c r="P141" s="191">
        <f>O141*H141</f>
        <v>0</v>
      </c>
      <c r="Q141" s="191">
        <v>0.00028872</v>
      </c>
      <c r="R141" s="191">
        <f>Q141*H141</f>
        <v>0.00173232</v>
      </c>
      <c r="S141" s="191">
        <v>0</v>
      </c>
      <c r="T141" s="192">
        <f>S141*H141</f>
        <v>0</v>
      </c>
      <c r="AR141" s="17" t="s">
        <v>230</v>
      </c>
      <c r="AT141" s="17" t="s">
        <v>155</v>
      </c>
      <c r="AU141" s="17" t="s">
        <v>169</v>
      </c>
      <c r="AY141" s="17" t="s">
        <v>153</v>
      </c>
      <c r="BE141" s="193">
        <f>IF(N141="základní",J141,0)</f>
        <v>0</v>
      </c>
      <c r="BF141" s="193">
        <f>IF(N141="snížená",J141,0)</f>
        <v>0</v>
      </c>
      <c r="BG141" s="193">
        <f>IF(N141="zákl. přenesená",J141,0)</f>
        <v>0</v>
      </c>
      <c r="BH141" s="193">
        <f>IF(N141="sníž. přenesená",J141,0)</f>
        <v>0</v>
      </c>
      <c r="BI141" s="193">
        <f>IF(N141="nulová",J141,0)</f>
        <v>0</v>
      </c>
      <c r="BJ141" s="17" t="s">
        <v>78</v>
      </c>
      <c r="BK141" s="193">
        <f>ROUND(I141*H141,2)</f>
        <v>0</v>
      </c>
      <c r="BL141" s="17" t="s">
        <v>230</v>
      </c>
      <c r="BM141" s="17" t="s">
        <v>306</v>
      </c>
    </row>
    <row r="142" spans="2:65" s="1" customFormat="1" ht="22.5" customHeight="1">
      <c r="B142" s="34"/>
      <c r="C142" s="182" t="s">
        <v>298</v>
      </c>
      <c r="D142" s="182" t="s">
        <v>155</v>
      </c>
      <c r="E142" s="183" t="s">
        <v>2457</v>
      </c>
      <c r="F142" s="184" t="s">
        <v>2458</v>
      </c>
      <c r="G142" s="185" t="s">
        <v>246</v>
      </c>
      <c r="H142" s="186">
        <v>60</v>
      </c>
      <c r="I142" s="187"/>
      <c r="J142" s="188">
        <f>ROUND(I142*H142,2)</f>
        <v>0</v>
      </c>
      <c r="K142" s="184" t="s">
        <v>159</v>
      </c>
      <c r="L142" s="54"/>
      <c r="M142" s="189" t="s">
        <v>19</v>
      </c>
      <c r="N142" s="190" t="s">
        <v>42</v>
      </c>
      <c r="O142" s="35"/>
      <c r="P142" s="191">
        <f>O142*H142</f>
        <v>0</v>
      </c>
      <c r="Q142" s="191">
        <v>0.00039832</v>
      </c>
      <c r="R142" s="191">
        <f>Q142*H142</f>
        <v>0.023899200000000002</v>
      </c>
      <c r="S142" s="191">
        <v>0</v>
      </c>
      <c r="T142" s="192">
        <f>S142*H142</f>
        <v>0</v>
      </c>
      <c r="AR142" s="17" t="s">
        <v>230</v>
      </c>
      <c r="AT142" s="17" t="s">
        <v>155</v>
      </c>
      <c r="AU142" s="17" t="s">
        <v>169</v>
      </c>
      <c r="AY142" s="17" t="s">
        <v>153</v>
      </c>
      <c r="BE142" s="193">
        <f>IF(N142="základní",J142,0)</f>
        <v>0</v>
      </c>
      <c r="BF142" s="193">
        <f>IF(N142="snížená",J142,0)</f>
        <v>0</v>
      </c>
      <c r="BG142" s="193">
        <f>IF(N142="zákl. přenesená",J142,0)</f>
        <v>0</v>
      </c>
      <c r="BH142" s="193">
        <f>IF(N142="sníž. přenesená",J142,0)</f>
        <v>0</v>
      </c>
      <c r="BI142" s="193">
        <f>IF(N142="nulová",J142,0)</f>
        <v>0</v>
      </c>
      <c r="BJ142" s="17" t="s">
        <v>78</v>
      </c>
      <c r="BK142" s="193">
        <f>ROUND(I142*H142,2)</f>
        <v>0</v>
      </c>
      <c r="BL142" s="17" t="s">
        <v>230</v>
      </c>
      <c r="BM142" s="17" t="s">
        <v>309</v>
      </c>
    </row>
    <row r="143" spans="2:65" s="1" customFormat="1" ht="22.5" customHeight="1">
      <c r="B143" s="34"/>
      <c r="C143" s="182" t="s">
        <v>302</v>
      </c>
      <c r="D143" s="182" t="s">
        <v>155</v>
      </c>
      <c r="E143" s="183" t="s">
        <v>2459</v>
      </c>
      <c r="F143" s="184" t="s">
        <v>2460</v>
      </c>
      <c r="G143" s="185" t="s">
        <v>246</v>
      </c>
      <c r="H143" s="186">
        <v>60</v>
      </c>
      <c r="I143" s="187"/>
      <c r="J143" s="188">
        <f>ROUND(I143*H143,2)</f>
        <v>0</v>
      </c>
      <c r="K143" s="184" t="s">
        <v>159</v>
      </c>
      <c r="L143" s="54"/>
      <c r="M143" s="189" t="s">
        <v>19</v>
      </c>
      <c r="N143" s="190" t="s">
        <v>42</v>
      </c>
      <c r="O143" s="35"/>
      <c r="P143" s="191">
        <f>O143*H143</f>
        <v>0</v>
      </c>
      <c r="Q143" s="191">
        <v>0.0006028</v>
      </c>
      <c r="R143" s="191">
        <f>Q143*H143</f>
        <v>0.036168</v>
      </c>
      <c r="S143" s="191">
        <v>0</v>
      </c>
      <c r="T143" s="192">
        <f>S143*H143</f>
        <v>0</v>
      </c>
      <c r="AR143" s="17" t="s">
        <v>230</v>
      </c>
      <c r="AT143" s="17" t="s">
        <v>155</v>
      </c>
      <c r="AU143" s="17" t="s">
        <v>169</v>
      </c>
      <c r="AY143" s="17" t="s">
        <v>153</v>
      </c>
      <c r="BE143" s="193">
        <f>IF(N143="základní",J143,0)</f>
        <v>0</v>
      </c>
      <c r="BF143" s="193">
        <f>IF(N143="snížená",J143,0)</f>
        <v>0</v>
      </c>
      <c r="BG143" s="193">
        <f>IF(N143="zákl. přenesená",J143,0)</f>
        <v>0</v>
      </c>
      <c r="BH143" s="193">
        <f>IF(N143="sníž. přenesená",J143,0)</f>
        <v>0</v>
      </c>
      <c r="BI143" s="193">
        <f>IF(N143="nulová",J143,0)</f>
        <v>0</v>
      </c>
      <c r="BJ143" s="17" t="s">
        <v>78</v>
      </c>
      <c r="BK143" s="193">
        <f>ROUND(I143*H143,2)</f>
        <v>0</v>
      </c>
      <c r="BL143" s="17" t="s">
        <v>230</v>
      </c>
      <c r="BM143" s="17" t="s">
        <v>314</v>
      </c>
    </row>
    <row r="144" spans="2:47" s="1" customFormat="1" ht="27">
      <c r="B144" s="34"/>
      <c r="C144" s="56"/>
      <c r="D144" s="208" t="s">
        <v>881</v>
      </c>
      <c r="E144" s="56"/>
      <c r="F144" s="246" t="s">
        <v>2461</v>
      </c>
      <c r="G144" s="56"/>
      <c r="H144" s="56"/>
      <c r="I144" s="152"/>
      <c r="J144" s="56"/>
      <c r="K144" s="56"/>
      <c r="L144" s="54"/>
      <c r="M144" s="71"/>
      <c r="N144" s="35"/>
      <c r="O144" s="35"/>
      <c r="P144" s="35"/>
      <c r="Q144" s="35"/>
      <c r="R144" s="35"/>
      <c r="S144" s="35"/>
      <c r="T144" s="72"/>
      <c r="AT144" s="17" t="s">
        <v>881</v>
      </c>
      <c r="AU144" s="17" t="s">
        <v>169</v>
      </c>
    </row>
    <row r="145" spans="2:65" s="1" customFormat="1" ht="22.5" customHeight="1">
      <c r="B145" s="34"/>
      <c r="C145" s="182" t="s">
        <v>306</v>
      </c>
      <c r="D145" s="182" t="s">
        <v>155</v>
      </c>
      <c r="E145" s="183" t="s">
        <v>2462</v>
      </c>
      <c r="F145" s="184" t="s">
        <v>2463</v>
      </c>
      <c r="G145" s="185" t="s">
        <v>207</v>
      </c>
      <c r="H145" s="186">
        <v>1</v>
      </c>
      <c r="I145" s="187"/>
      <c r="J145" s="188">
        <f>ROUND(I145*H145,2)</f>
        <v>0</v>
      </c>
      <c r="K145" s="184" t="s">
        <v>159</v>
      </c>
      <c r="L145" s="54"/>
      <c r="M145" s="189" t="s">
        <v>19</v>
      </c>
      <c r="N145" s="190" t="s">
        <v>42</v>
      </c>
      <c r="O145" s="35"/>
      <c r="P145" s="191">
        <f>O145*H145</f>
        <v>0</v>
      </c>
      <c r="Q145" s="191">
        <v>0.002065</v>
      </c>
      <c r="R145" s="191">
        <f>Q145*H145</f>
        <v>0.002065</v>
      </c>
      <c r="S145" s="191">
        <v>0</v>
      </c>
      <c r="T145" s="192">
        <f>S145*H145</f>
        <v>0</v>
      </c>
      <c r="AR145" s="17" t="s">
        <v>230</v>
      </c>
      <c r="AT145" s="17" t="s">
        <v>155</v>
      </c>
      <c r="AU145" s="17" t="s">
        <v>169</v>
      </c>
      <c r="AY145" s="17" t="s">
        <v>153</v>
      </c>
      <c r="BE145" s="193">
        <f>IF(N145="základní",J145,0)</f>
        <v>0</v>
      </c>
      <c r="BF145" s="193">
        <f>IF(N145="snížená",J145,0)</f>
        <v>0</v>
      </c>
      <c r="BG145" s="193">
        <f>IF(N145="zákl. přenesená",J145,0)</f>
        <v>0</v>
      </c>
      <c r="BH145" s="193">
        <f>IF(N145="sníž. přenesená",J145,0)</f>
        <v>0</v>
      </c>
      <c r="BI145" s="193">
        <f>IF(N145="nulová",J145,0)</f>
        <v>0</v>
      </c>
      <c r="BJ145" s="17" t="s">
        <v>78</v>
      </c>
      <c r="BK145" s="193">
        <f>ROUND(I145*H145,2)</f>
        <v>0</v>
      </c>
      <c r="BL145" s="17" t="s">
        <v>230</v>
      </c>
      <c r="BM145" s="17" t="s">
        <v>319</v>
      </c>
    </row>
    <row r="146" spans="2:47" s="1" customFormat="1" ht="27">
      <c r="B146" s="34"/>
      <c r="C146" s="56"/>
      <c r="D146" s="208" t="s">
        <v>881</v>
      </c>
      <c r="E146" s="56"/>
      <c r="F146" s="246" t="s">
        <v>2464</v>
      </c>
      <c r="G146" s="56"/>
      <c r="H146" s="56"/>
      <c r="I146" s="152"/>
      <c r="J146" s="56"/>
      <c r="K146" s="56"/>
      <c r="L146" s="54"/>
      <c r="M146" s="71"/>
      <c r="N146" s="35"/>
      <c r="O146" s="35"/>
      <c r="P146" s="35"/>
      <c r="Q146" s="35"/>
      <c r="R146" s="35"/>
      <c r="S146" s="35"/>
      <c r="T146" s="72"/>
      <c r="AT146" s="17" t="s">
        <v>881</v>
      </c>
      <c r="AU146" s="17" t="s">
        <v>169</v>
      </c>
    </row>
    <row r="147" spans="2:65" s="1" customFormat="1" ht="22.5" customHeight="1">
      <c r="B147" s="34"/>
      <c r="C147" s="182" t="s">
        <v>309</v>
      </c>
      <c r="D147" s="182" t="s">
        <v>155</v>
      </c>
      <c r="E147" s="183" t="s">
        <v>2465</v>
      </c>
      <c r="F147" s="184" t="s">
        <v>2466</v>
      </c>
      <c r="G147" s="185" t="s">
        <v>207</v>
      </c>
      <c r="H147" s="186">
        <v>1</v>
      </c>
      <c r="I147" s="187"/>
      <c r="J147" s="188">
        <f>ROUND(I147*H147,2)</f>
        <v>0</v>
      </c>
      <c r="K147" s="184" t="s">
        <v>159</v>
      </c>
      <c r="L147" s="54"/>
      <c r="M147" s="189" t="s">
        <v>19</v>
      </c>
      <c r="N147" s="190" t="s">
        <v>42</v>
      </c>
      <c r="O147" s="35"/>
      <c r="P147" s="191">
        <f>O147*H147</f>
        <v>0</v>
      </c>
      <c r="Q147" s="191">
        <v>0.00016125</v>
      </c>
      <c r="R147" s="191">
        <f>Q147*H147</f>
        <v>0.00016125</v>
      </c>
      <c r="S147" s="191">
        <v>0</v>
      </c>
      <c r="T147" s="192">
        <f>S147*H147</f>
        <v>0</v>
      </c>
      <c r="AR147" s="17" t="s">
        <v>230</v>
      </c>
      <c r="AT147" s="17" t="s">
        <v>155</v>
      </c>
      <c r="AU147" s="17" t="s">
        <v>169</v>
      </c>
      <c r="AY147" s="17" t="s">
        <v>153</v>
      </c>
      <c r="BE147" s="193">
        <f>IF(N147="základní",J147,0)</f>
        <v>0</v>
      </c>
      <c r="BF147" s="193">
        <f>IF(N147="snížená",J147,0)</f>
        <v>0</v>
      </c>
      <c r="BG147" s="193">
        <f>IF(N147="zákl. přenesená",J147,0)</f>
        <v>0</v>
      </c>
      <c r="BH147" s="193">
        <f>IF(N147="sníž. přenesená",J147,0)</f>
        <v>0</v>
      </c>
      <c r="BI147" s="193">
        <f>IF(N147="nulová",J147,0)</f>
        <v>0</v>
      </c>
      <c r="BJ147" s="17" t="s">
        <v>78</v>
      </c>
      <c r="BK147" s="193">
        <f>ROUND(I147*H147,2)</f>
        <v>0</v>
      </c>
      <c r="BL147" s="17" t="s">
        <v>230</v>
      </c>
      <c r="BM147" s="17" t="s">
        <v>322</v>
      </c>
    </row>
    <row r="148" spans="2:47" s="1" customFormat="1" ht="27">
      <c r="B148" s="34"/>
      <c r="C148" s="56"/>
      <c r="D148" s="208" t="s">
        <v>881</v>
      </c>
      <c r="E148" s="56"/>
      <c r="F148" s="246" t="s">
        <v>2467</v>
      </c>
      <c r="G148" s="56"/>
      <c r="H148" s="56"/>
      <c r="I148" s="152"/>
      <c r="J148" s="56"/>
      <c r="K148" s="56"/>
      <c r="L148" s="54"/>
      <c r="M148" s="71"/>
      <c r="N148" s="35"/>
      <c r="O148" s="35"/>
      <c r="P148" s="35"/>
      <c r="Q148" s="35"/>
      <c r="R148" s="35"/>
      <c r="S148" s="35"/>
      <c r="T148" s="72"/>
      <c r="AT148" s="17" t="s">
        <v>881</v>
      </c>
      <c r="AU148" s="17" t="s">
        <v>169</v>
      </c>
    </row>
    <row r="149" spans="2:65" s="1" customFormat="1" ht="22.5" customHeight="1">
      <c r="B149" s="34"/>
      <c r="C149" s="182" t="s">
        <v>314</v>
      </c>
      <c r="D149" s="182" t="s">
        <v>155</v>
      </c>
      <c r="E149" s="183" t="s">
        <v>2468</v>
      </c>
      <c r="F149" s="184" t="s">
        <v>2469</v>
      </c>
      <c r="G149" s="185" t="s">
        <v>207</v>
      </c>
      <c r="H149" s="186">
        <v>4</v>
      </c>
      <c r="I149" s="187"/>
      <c r="J149" s="188">
        <f>ROUND(I149*H149,2)</f>
        <v>0</v>
      </c>
      <c r="K149" s="184" t="s">
        <v>159</v>
      </c>
      <c r="L149" s="54"/>
      <c r="M149" s="189" t="s">
        <v>19</v>
      </c>
      <c r="N149" s="190" t="s">
        <v>42</v>
      </c>
      <c r="O149" s="35"/>
      <c r="P149" s="191">
        <f>O149*H149</f>
        <v>0</v>
      </c>
      <c r="Q149" s="191">
        <v>0.00029</v>
      </c>
      <c r="R149" s="191">
        <f>Q149*H149</f>
        <v>0.00116</v>
      </c>
      <c r="S149" s="191">
        <v>0</v>
      </c>
      <c r="T149" s="192">
        <f>S149*H149</f>
        <v>0</v>
      </c>
      <c r="AR149" s="17" t="s">
        <v>230</v>
      </c>
      <c r="AT149" s="17" t="s">
        <v>155</v>
      </c>
      <c r="AU149" s="17" t="s">
        <v>169</v>
      </c>
      <c r="AY149" s="17" t="s">
        <v>153</v>
      </c>
      <c r="BE149" s="193">
        <f>IF(N149="základní",J149,0)</f>
        <v>0</v>
      </c>
      <c r="BF149" s="193">
        <f>IF(N149="snížená",J149,0)</f>
        <v>0</v>
      </c>
      <c r="BG149" s="193">
        <f>IF(N149="zákl. přenesená",J149,0)</f>
        <v>0</v>
      </c>
      <c r="BH149" s="193">
        <f>IF(N149="sníž. přenesená",J149,0)</f>
        <v>0</v>
      </c>
      <c r="BI149" s="193">
        <f>IF(N149="nulová",J149,0)</f>
        <v>0</v>
      </c>
      <c r="BJ149" s="17" t="s">
        <v>78</v>
      </c>
      <c r="BK149" s="193">
        <f>ROUND(I149*H149,2)</f>
        <v>0</v>
      </c>
      <c r="BL149" s="17" t="s">
        <v>230</v>
      </c>
      <c r="BM149" s="17" t="s">
        <v>325</v>
      </c>
    </row>
    <row r="150" spans="2:47" s="1" customFormat="1" ht="27">
      <c r="B150" s="34"/>
      <c r="C150" s="56"/>
      <c r="D150" s="208" t="s">
        <v>881</v>
      </c>
      <c r="E150" s="56"/>
      <c r="F150" s="246" t="s">
        <v>2470</v>
      </c>
      <c r="G150" s="56"/>
      <c r="H150" s="56"/>
      <c r="I150" s="152"/>
      <c r="J150" s="56"/>
      <c r="K150" s="56"/>
      <c r="L150" s="54"/>
      <c r="M150" s="71"/>
      <c r="N150" s="35"/>
      <c r="O150" s="35"/>
      <c r="P150" s="35"/>
      <c r="Q150" s="35"/>
      <c r="R150" s="35"/>
      <c r="S150" s="35"/>
      <c r="T150" s="72"/>
      <c r="AT150" s="17" t="s">
        <v>881</v>
      </c>
      <c r="AU150" s="17" t="s">
        <v>169</v>
      </c>
    </row>
    <row r="151" spans="2:65" s="1" customFormat="1" ht="22.5" customHeight="1">
      <c r="B151" s="34"/>
      <c r="C151" s="182" t="s">
        <v>319</v>
      </c>
      <c r="D151" s="182" t="s">
        <v>155</v>
      </c>
      <c r="E151" s="183" t="s">
        <v>2471</v>
      </c>
      <c r="F151" s="184" t="s">
        <v>2472</v>
      </c>
      <c r="G151" s="185" t="s">
        <v>207</v>
      </c>
      <c r="H151" s="186">
        <v>2</v>
      </c>
      <c r="I151" s="187"/>
      <c r="J151" s="188">
        <f>ROUND(I151*H151,2)</f>
        <v>0</v>
      </c>
      <c r="K151" s="184" t="s">
        <v>159</v>
      </c>
      <c r="L151" s="54"/>
      <c r="M151" s="189" t="s">
        <v>19</v>
      </c>
      <c r="N151" s="190" t="s">
        <v>42</v>
      </c>
      <c r="O151" s="35"/>
      <c r="P151" s="191">
        <f>O151*H151</f>
        <v>0</v>
      </c>
      <c r="Q151" s="191">
        <v>0.000515</v>
      </c>
      <c r="R151" s="191">
        <f>Q151*H151</f>
        <v>0.00103</v>
      </c>
      <c r="S151" s="191">
        <v>0</v>
      </c>
      <c r="T151" s="192">
        <f>S151*H151</f>
        <v>0</v>
      </c>
      <c r="AR151" s="17" t="s">
        <v>230</v>
      </c>
      <c r="AT151" s="17" t="s">
        <v>155</v>
      </c>
      <c r="AU151" s="17" t="s">
        <v>169</v>
      </c>
      <c r="AY151" s="17" t="s">
        <v>153</v>
      </c>
      <c r="BE151" s="193">
        <f>IF(N151="základní",J151,0)</f>
        <v>0</v>
      </c>
      <c r="BF151" s="193">
        <f>IF(N151="snížená",J151,0)</f>
        <v>0</v>
      </c>
      <c r="BG151" s="193">
        <f>IF(N151="zákl. přenesená",J151,0)</f>
        <v>0</v>
      </c>
      <c r="BH151" s="193">
        <f>IF(N151="sníž. přenesená",J151,0)</f>
        <v>0</v>
      </c>
      <c r="BI151" s="193">
        <f>IF(N151="nulová",J151,0)</f>
        <v>0</v>
      </c>
      <c r="BJ151" s="17" t="s">
        <v>78</v>
      </c>
      <c r="BK151" s="193">
        <f>ROUND(I151*H151,2)</f>
        <v>0</v>
      </c>
      <c r="BL151" s="17" t="s">
        <v>230</v>
      </c>
      <c r="BM151" s="17" t="s">
        <v>331</v>
      </c>
    </row>
    <row r="152" spans="2:47" s="1" customFormat="1" ht="27">
      <c r="B152" s="34"/>
      <c r="C152" s="56"/>
      <c r="D152" s="208" t="s">
        <v>881</v>
      </c>
      <c r="E152" s="56"/>
      <c r="F152" s="246" t="s">
        <v>2473</v>
      </c>
      <c r="G152" s="56"/>
      <c r="H152" s="56"/>
      <c r="I152" s="152"/>
      <c r="J152" s="56"/>
      <c r="K152" s="56"/>
      <c r="L152" s="54"/>
      <c r="M152" s="71"/>
      <c r="N152" s="35"/>
      <c r="O152" s="35"/>
      <c r="P152" s="35"/>
      <c r="Q152" s="35"/>
      <c r="R152" s="35"/>
      <c r="S152" s="35"/>
      <c r="T152" s="72"/>
      <c r="AT152" s="17" t="s">
        <v>881</v>
      </c>
      <c r="AU152" s="17" t="s">
        <v>169</v>
      </c>
    </row>
    <row r="153" spans="2:65" s="1" customFormat="1" ht="22.5" customHeight="1">
      <c r="B153" s="34"/>
      <c r="C153" s="182" t="s">
        <v>322</v>
      </c>
      <c r="D153" s="182" t="s">
        <v>155</v>
      </c>
      <c r="E153" s="183" t="s">
        <v>2474</v>
      </c>
      <c r="F153" s="184" t="s">
        <v>2475</v>
      </c>
      <c r="G153" s="185" t="s">
        <v>2113</v>
      </c>
      <c r="H153" s="186">
        <v>6</v>
      </c>
      <c r="I153" s="187"/>
      <c r="J153" s="188">
        <f>ROUND(I153*H153,2)</f>
        <v>0</v>
      </c>
      <c r="K153" s="184" t="s">
        <v>524</v>
      </c>
      <c r="L153" s="54"/>
      <c r="M153" s="189" t="s">
        <v>19</v>
      </c>
      <c r="N153" s="190" t="s">
        <v>42</v>
      </c>
      <c r="O153" s="35"/>
      <c r="P153" s="191">
        <f>O153*H153</f>
        <v>0</v>
      </c>
      <c r="Q153" s="191">
        <v>0</v>
      </c>
      <c r="R153" s="191">
        <f>Q153*H153</f>
        <v>0</v>
      </c>
      <c r="S153" s="191">
        <v>0</v>
      </c>
      <c r="T153" s="192">
        <f>S153*H153</f>
        <v>0</v>
      </c>
      <c r="AR153" s="17" t="s">
        <v>230</v>
      </c>
      <c r="AT153" s="17" t="s">
        <v>155</v>
      </c>
      <c r="AU153" s="17" t="s">
        <v>169</v>
      </c>
      <c r="AY153" s="17" t="s">
        <v>153</v>
      </c>
      <c r="BE153" s="193">
        <f>IF(N153="základní",J153,0)</f>
        <v>0</v>
      </c>
      <c r="BF153" s="193">
        <f>IF(N153="snížená",J153,0)</f>
        <v>0</v>
      </c>
      <c r="BG153" s="193">
        <f>IF(N153="zákl. přenesená",J153,0)</f>
        <v>0</v>
      </c>
      <c r="BH153" s="193">
        <f>IF(N153="sníž. přenesená",J153,0)</f>
        <v>0</v>
      </c>
      <c r="BI153" s="193">
        <f>IF(N153="nulová",J153,0)</f>
        <v>0</v>
      </c>
      <c r="BJ153" s="17" t="s">
        <v>78</v>
      </c>
      <c r="BK153" s="193">
        <f>ROUND(I153*H153,2)</f>
        <v>0</v>
      </c>
      <c r="BL153" s="17" t="s">
        <v>230</v>
      </c>
      <c r="BM153" s="17" t="s">
        <v>338</v>
      </c>
    </row>
    <row r="154" spans="2:47" s="1" customFormat="1" ht="27">
      <c r="B154" s="34"/>
      <c r="C154" s="56"/>
      <c r="D154" s="208" t="s">
        <v>881</v>
      </c>
      <c r="E154" s="56"/>
      <c r="F154" s="246" t="s">
        <v>2476</v>
      </c>
      <c r="G154" s="56"/>
      <c r="H154" s="56"/>
      <c r="I154" s="152"/>
      <c r="J154" s="56"/>
      <c r="K154" s="56"/>
      <c r="L154" s="54"/>
      <c r="M154" s="71"/>
      <c r="N154" s="35"/>
      <c r="O154" s="35"/>
      <c r="P154" s="35"/>
      <c r="Q154" s="35"/>
      <c r="R154" s="35"/>
      <c r="S154" s="35"/>
      <c r="T154" s="72"/>
      <c r="AT154" s="17" t="s">
        <v>881</v>
      </c>
      <c r="AU154" s="17" t="s">
        <v>169</v>
      </c>
    </row>
    <row r="155" spans="2:65" s="1" customFormat="1" ht="22.5" customHeight="1">
      <c r="B155" s="34"/>
      <c r="C155" s="182" t="s">
        <v>325</v>
      </c>
      <c r="D155" s="182" t="s">
        <v>155</v>
      </c>
      <c r="E155" s="183" t="s">
        <v>2477</v>
      </c>
      <c r="F155" s="184" t="s">
        <v>2478</v>
      </c>
      <c r="G155" s="185" t="s">
        <v>246</v>
      </c>
      <c r="H155" s="186">
        <v>18</v>
      </c>
      <c r="I155" s="187"/>
      <c r="J155" s="188">
        <f>ROUND(I155*H155,2)</f>
        <v>0</v>
      </c>
      <c r="K155" s="184" t="s">
        <v>159</v>
      </c>
      <c r="L155" s="54"/>
      <c r="M155" s="189" t="s">
        <v>19</v>
      </c>
      <c r="N155" s="190" t="s">
        <v>42</v>
      </c>
      <c r="O155" s="35"/>
      <c r="P155" s="191">
        <f>O155*H155</f>
        <v>0</v>
      </c>
      <c r="Q155" s="191">
        <v>0</v>
      </c>
      <c r="R155" s="191">
        <f>Q155*H155</f>
        <v>0</v>
      </c>
      <c r="S155" s="191">
        <v>0</v>
      </c>
      <c r="T155" s="192">
        <f>S155*H155</f>
        <v>0</v>
      </c>
      <c r="AR155" s="17" t="s">
        <v>230</v>
      </c>
      <c r="AT155" s="17" t="s">
        <v>155</v>
      </c>
      <c r="AU155" s="17" t="s">
        <v>169</v>
      </c>
      <c r="AY155" s="17" t="s">
        <v>153</v>
      </c>
      <c r="BE155" s="193">
        <f>IF(N155="základní",J155,0)</f>
        <v>0</v>
      </c>
      <c r="BF155" s="193">
        <f>IF(N155="snížená",J155,0)</f>
        <v>0</v>
      </c>
      <c r="BG155" s="193">
        <f>IF(N155="zákl. přenesená",J155,0)</f>
        <v>0</v>
      </c>
      <c r="BH155" s="193">
        <f>IF(N155="sníž. přenesená",J155,0)</f>
        <v>0</v>
      </c>
      <c r="BI155" s="193">
        <f>IF(N155="nulová",J155,0)</f>
        <v>0</v>
      </c>
      <c r="BJ155" s="17" t="s">
        <v>78</v>
      </c>
      <c r="BK155" s="193">
        <f>ROUND(I155*H155,2)</f>
        <v>0</v>
      </c>
      <c r="BL155" s="17" t="s">
        <v>230</v>
      </c>
      <c r="BM155" s="17" t="s">
        <v>345</v>
      </c>
    </row>
    <row r="156" spans="2:65" s="1" customFormat="1" ht="22.5" customHeight="1">
      <c r="B156" s="34"/>
      <c r="C156" s="182" t="s">
        <v>331</v>
      </c>
      <c r="D156" s="182" t="s">
        <v>155</v>
      </c>
      <c r="E156" s="183" t="s">
        <v>2479</v>
      </c>
      <c r="F156" s="184" t="s">
        <v>2480</v>
      </c>
      <c r="G156" s="185" t="s">
        <v>246</v>
      </c>
      <c r="H156" s="186">
        <v>6</v>
      </c>
      <c r="I156" s="187"/>
      <c r="J156" s="188">
        <f>ROUND(I156*H156,2)</f>
        <v>0</v>
      </c>
      <c r="K156" s="184" t="s">
        <v>159</v>
      </c>
      <c r="L156" s="54"/>
      <c r="M156" s="189" t="s">
        <v>19</v>
      </c>
      <c r="N156" s="190" t="s">
        <v>42</v>
      </c>
      <c r="O156" s="35"/>
      <c r="P156" s="191">
        <f>O156*H156</f>
        <v>0</v>
      </c>
      <c r="Q156" s="191">
        <v>0</v>
      </c>
      <c r="R156" s="191">
        <f>Q156*H156</f>
        <v>0</v>
      </c>
      <c r="S156" s="191">
        <v>0</v>
      </c>
      <c r="T156" s="192">
        <f>S156*H156</f>
        <v>0</v>
      </c>
      <c r="AR156" s="17" t="s">
        <v>230</v>
      </c>
      <c r="AT156" s="17" t="s">
        <v>155</v>
      </c>
      <c r="AU156" s="17" t="s">
        <v>169</v>
      </c>
      <c r="AY156" s="17" t="s">
        <v>153</v>
      </c>
      <c r="BE156" s="193">
        <f>IF(N156="základní",J156,0)</f>
        <v>0</v>
      </c>
      <c r="BF156" s="193">
        <f>IF(N156="snížená",J156,0)</f>
        <v>0</v>
      </c>
      <c r="BG156" s="193">
        <f>IF(N156="zákl. přenesená",J156,0)</f>
        <v>0</v>
      </c>
      <c r="BH156" s="193">
        <f>IF(N156="sníž. přenesená",J156,0)</f>
        <v>0</v>
      </c>
      <c r="BI156" s="193">
        <f>IF(N156="nulová",J156,0)</f>
        <v>0</v>
      </c>
      <c r="BJ156" s="17" t="s">
        <v>78</v>
      </c>
      <c r="BK156" s="193">
        <f>ROUND(I156*H156,2)</f>
        <v>0</v>
      </c>
      <c r="BL156" s="17" t="s">
        <v>230</v>
      </c>
      <c r="BM156" s="17" t="s">
        <v>348</v>
      </c>
    </row>
    <row r="157" spans="2:47" s="1" customFormat="1" ht="27">
      <c r="B157" s="34"/>
      <c r="C157" s="56"/>
      <c r="D157" s="208" t="s">
        <v>881</v>
      </c>
      <c r="E157" s="56"/>
      <c r="F157" s="246" t="s">
        <v>2481</v>
      </c>
      <c r="G157" s="56"/>
      <c r="H157" s="56"/>
      <c r="I157" s="152"/>
      <c r="J157" s="56"/>
      <c r="K157" s="56"/>
      <c r="L157" s="54"/>
      <c r="M157" s="71"/>
      <c r="N157" s="35"/>
      <c r="O157" s="35"/>
      <c r="P157" s="35"/>
      <c r="Q157" s="35"/>
      <c r="R157" s="35"/>
      <c r="S157" s="35"/>
      <c r="T157" s="72"/>
      <c r="AT157" s="17" t="s">
        <v>881</v>
      </c>
      <c r="AU157" s="17" t="s">
        <v>169</v>
      </c>
    </row>
    <row r="158" spans="2:65" s="1" customFormat="1" ht="22.5" customHeight="1">
      <c r="B158" s="34"/>
      <c r="C158" s="182" t="s">
        <v>338</v>
      </c>
      <c r="D158" s="182" t="s">
        <v>155</v>
      </c>
      <c r="E158" s="183" t="s">
        <v>2482</v>
      </c>
      <c r="F158" s="184" t="s">
        <v>2483</v>
      </c>
      <c r="G158" s="185" t="s">
        <v>246</v>
      </c>
      <c r="H158" s="186">
        <v>126</v>
      </c>
      <c r="I158" s="187"/>
      <c r="J158" s="188">
        <f>ROUND(I158*H158,2)</f>
        <v>0</v>
      </c>
      <c r="K158" s="184" t="s">
        <v>159</v>
      </c>
      <c r="L158" s="54"/>
      <c r="M158" s="189" t="s">
        <v>19</v>
      </c>
      <c r="N158" s="190" t="s">
        <v>42</v>
      </c>
      <c r="O158" s="35"/>
      <c r="P158" s="191">
        <f>O158*H158</f>
        <v>0</v>
      </c>
      <c r="Q158" s="191">
        <v>0</v>
      </c>
      <c r="R158" s="191">
        <f>Q158*H158</f>
        <v>0</v>
      </c>
      <c r="S158" s="191">
        <v>0</v>
      </c>
      <c r="T158" s="192">
        <f>S158*H158</f>
        <v>0</v>
      </c>
      <c r="AR158" s="17" t="s">
        <v>230</v>
      </c>
      <c r="AT158" s="17" t="s">
        <v>155</v>
      </c>
      <c r="AU158" s="17" t="s">
        <v>169</v>
      </c>
      <c r="AY158" s="17" t="s">
        <v>153</v>
      </c>
      <c r="BE158" s="193">
        <f>IF(N158="základní",J158,0)</f>
        <v>0</v>
      </c>
      <c r="BF158" s="193">
        <f>IF(N158="snížená",J158,0)</f>
        <v>0</v>
      </c>
      <c r="BG158" s="193">
        <f>IF(N158="zákl. přenesená",J158,0)</f>
        <v>0</v>
      </c>
      <c r="BH158" s="193">
        <f>IF(N158="sníž. přenesená",J158,0)</f>
        <v>0</v>
      </c>
      <c r="BI158" s="193">
        <f>IF(N158="nulová",J158,0)</f>
        <v>0</v>
      </c>
      <c r="BJ158" s="17" t="s">
        <v>78</v>
      </c>
      <c r="BK158" s="193">
        <f>ROUND(I158*H158,2)</f>
        <v>0</v>
      </c>
      <c r="BL158" s="17" t="s">
        <v>230</v>
      </c>
      <c r="BM158" s="17" t="s">
        <v>351</v>
      </c>
    </row>
    <row r="159" spans="2:47" s="1" customFormat="1" ht="27">
      <c r="B159" s="34"/>
      <c r="C159" s="56"/>
      <c r="D159" s="208" t="s">
        <v>881</v>
      </c>
      <c r="E159" s="56"/>
      <c r="F159" s="246" t="s">
        <v>2484</v>
      </c>
      <c r="G159" s="56"/>
      <c r="H159" s="56"/>
      <c r="I159" s="152"/>
      <c r="J159" s="56"/>
      <c r="K159" s="56"/>
      <c r="L159" s="54"/>
      <c r="M159" s="71"/>
      <c r="N159" s="35"/>
      <c r="O159" s="35"/>
      <c r="P159" s="35"/>
      <c r="Q159" s="35"/>
      <c r="R159" s="35"/>
      <c r="S159" s="35"/>
      <c r="T159" s="72"/>
      <c r="AT159" s="17" t="s">
        <v>881</v>
      </c>
      <c r="AU159" s="17" t="s">
        <v>169</v>
      </c>
    </row>
    <row r="160" spans="2:65" s="1" customFormat="1" ht="22.5" customHeight="1">
      <c r="B160" s="34"/>
      <c r="C160" s="182" t="s">
        <v>345</v>
      </c>
      <c r="D160" s="182" t="s">
        <v>155</v>
      </c>
      <c r="E160" s="183" t="s">
        <v>2485</v>
      </c>
      <c r="F160" s="184" t="s">
        <v>2486</v>
      </c>
      <c r="G160" s="185" t="s">
        <v>2113</v>
      </c>
      <c r="H160" s="186">
        <v>2</v>
      </c>
      <c r="I160" s="187"/>
      <c r="J160" s="188">
        <f>ROUND(I160*H160,2)</f>
        <v>0</v>
      </c>
      <c r="K160" s="184" t="s">
        <v>524</v>
      </c>
      <c r="L160" s="54"/>
      <c r="M160" s="189" t="s">
        <v>19</v>
      </c>
      <c r="N160" s="190" t="s">
        <v>42</v>
      </c>
      <c r="O160" s="35"/>
      <c r="P160" s="191">
        <f>O160*H160</f>
        <v>0</v>
      </c>
      <c r="Q160" s="191">
        <v>0</v>
      </c>
      <c r="R160" s="191">
        <f>Q160*H160</f>
        <v>0</v>
      </c>
      <c r="S160" s="191">
        <v>0</v>
      </c>
      <c r="T160" s="192">
        <f>S160*H160</f>
        <v>0</v>
      </c>
      <c r="AR160" s="17" t="s">
        <v>160</v>
      </c>
      <c r="AT160" s="17" t="s">
        <v>155</v>
      </c>
      <c r="AU160" s="17" t="s">
        <v>169</v>
      </c>
      <c r="AY160" s="17" t="s">
        <v>153</v>
      </c>
      <c r="BE160" s="193">
        <f>IF(N160="základní",J160,0)</f>
        <v>0</v>
      </c>
      <c r="BF160" s="193">
        <f>IF(N160="snížená",J160,0)</f>
        <v>0</v>
      </c>
      <c r="BG160" s="193">
        <f>IF(N160="zákl. přenesená",J160,0)</f>
        <v>0</v>
      </c>
      <c r="BH160" s="193">
        <f>IF(N160="sníž. přenesená",J160,0)</f>
        <v>0</v>
      </c>
      <c r="BI160" s="193">
        <f>IF(N160="nulová",J160,0)</f>
        <v>0</v>
      </c>
      <c r="BJ160" s="17" t="s">
        <v>78</v>
      </c>
      <c r="BK160" s="193">
        <f>ROUND(I160*H160,2)</f>
        <v>0</v>
      </c>
      <c r="BL160" s="17" t="s">
        <v>160</v>
      </c>
      <c r="BM160" s="17" t="s">
        <v>356</v>
      </c>
    </row>
    <row r="161" spans="2:65" s="1" customFormat="1" ht="22.5" customHeight="1">
      <c r="B161" s="34"/>
      <c r="C161" s="182" t="s">
        <v>348</v>
      </c>
      <c r="D161" s="182" t="s">
        <v>155</v>
      </c>
      <c r="E161" s="183" t="s">
        <v>2487</v>
      </c>
      <c r="F161" s="184" t="s">
        <v>2488</v>
      </c>
      <c r="G161" s="185" t="s">
        <v>861</v>
      </c>
      <c r="H161" s="245"/>
      <c r="I161" s="187"/>
      <c r="J161" s="188">
        <f>ROUND(I161*H161,2)</f>
        <v>0</v>
      </c>
      <c r="K161" s="184" t="s">
        <v>159</v>
      </c>
      <c r="L161" s="54"/>
      <c r="M161" s="189" t="s">
        <v>19</v>
      </c>
      <c r="N161" s="190" t="s">
        <v>42</v>
      </c>
      <c r="O161" s="35"/>
      <c r="P161" s="191">
        <f>O161*H161</f>
        <v>0</v>
      </c>
      <c r="Q161" s="191">
        <v>0</v>
      </c>
      <c r="R161" s="191">
        <f>Q161*H161</f>
        <v>0</v>
      </c>
      <c r="S161" s="191">
        <v>0</v>
      </c>
      <c r="T161" s="192">
        <f>S161*H161</f>
        <v>0</v>
      </c>
      <c r="AR161" s="17" t="s">
        <v>230</v>
      </c>
      <c r="AT161" s="17" t="s">
        <v>155</v>
      </c>
      <c r="AU161" s="17" t="s">
        <v>169</v>
      </c>
      <c r="AY161" s="17" t="s">
        <v>153</v>
      </c>
      <c r="BE161" s="193">
        <f>IF(N161="základní",J161,0)</f>
        <v>0</v>
      </c>
      <c r="BF161" s="193">
        <f>IF(N161="snížená",J161,0)</f>
        <v>0</v>
      </c>
      <c r="BG161" s="193">
        <f>IF(N161="zákl. přenesená",J161,0)</f>
        <v>0</v>
      </c>
      <c r="BH161" s="193">
        <f>IF(N161="sníž. přenesená",J161,0)</f>
        <v>0</v>
      </c>
      <c r="BI161" s="193">
        <f>IF(N161="nulová",J161,0)</f>
        <v>0</v>
      </c>
      <c r="BJ161" s="17" t="s">
        <v>78</v>
      </c>
      <c r="BK161" s="193">
        <f>ROUND(I161*H161,2)</f>
        <v>0</v>
      </c>
      <c r="BL161" s="17" t="s">
        <v>230</v>
      </c>
      <c r="BM161" s="17" t="s">
        <v>384</v>
      </c>
    </row>
    <row r="162" spans="2:47" s="1" customFormat="1" ht="27">
      <c r="B162" s="34"/>
      <c r="C162" s="56"/>
      <c r="D162" s="208" t="s">
        <v>881</v>
      </c>
      <c r="E162" s="56"/>
      <c r="F162" s="246" t="s">
        <v>2425</v>
      </c>
      <c r="G162" s="56"/>
      <c r="H162" s="56"/>
      <c r="I162" s="152"/>
      <c r="J162" s="56"/>
      <c r="K162" s="56"/>
      <c r="L162" s="54"/>
      <c r="M162" s="71"/>
      <c r="N162" s="35"/>
      <c r="O162" s="35"/>
      <c r="P162" s="35"/>
      <c r="Q162" s="35"/>
      <c r="R162" s="35"/>
      <c r="S162" s="35"/>
      <c r="T162" s="72"/>
      <c r="AT162" s="17" t="s">
        <v>881</v>
      </c>
      <c r="AU162" s="17" t="s">
        <v>169</v>
      </c>
    </row>
    <row r="163" spans="2:65" s="1" customFormat="1" ht="22.5" customHeight="1">
      <c r="B163" s="34"/>
      <c r="C163" s="182" t="s">
        <v>351</v>
      </c>
      <c r="D163" s="182" t="s">
        <v>155</v>
      </c>
      <c r="E163" s="183" t="s">
        <v>2489</v>
      </c>
      <c r="F163" s="184" t="s">
        <v>2427</v>
      </c>
      <c r="G163" s="185" t="s">
        <v>861</v>
      </c>
      <c r="H163" s="245"/>
      <c r="I163" s="187"/>
      <c r="J163" s="188">
        <f>ROUND(I163*H163,2)</f>
        <v>0</v>
      </c>
      <c r="K163" s="184" t="s">
        <v>159</v>
      </c>
      <c r="L163" s="54"/>
      <c r="M163" s="189" t="s">
        <v>19</v>
      </c>
      <c r="N163" s="190" t="s">
        <v>42</v>
      </c>
      <c r="O163" s="35"/>
      <c r="P163" s="191">
        <f>O163*H163</f>
        <v>0</v>
      </c>
      <c r="Q163" s="191">
        <v>0</v>
      </c>
      <c r="R163" s="191">
        <f>Q163*H163</f>
        <v>0</v>
      </c>
      <c r="S163" s="191">
        <v>0</v>
      </c>
      <c r="T163" s="192">
        <f>S163*H163</f>
        <v>0</v>
      </c>
      <c r="AR163" s="17" t="s">
        <v>230</v>
      </c>
      <c r="AT163" s="17" t="s">
        <v>155</v>
      </c>
      <c r="AU163" s="17" t="s">
        <v>169</v>
      </c>
      <c r="AY163" s="17" t="s">
        <v>153</v>
      </c>
      <c r="BE163" s="193">
        <f>IF(N163="základní",J163,0)</f>
        <v>0</v>
      </c>
      <c r="BF163" s="193">
        <f>IF(N163="snížená",J163,0)</f>
        <v>0</v>
      </c>
      <c r="BG163" s="193">
        <f>IF(N163="zákl. přenesená",J163,0)</f>
        <v>0</v>
      </c>
      <c r="BH163" s="193">
        <f>IF(N163="sníž. přenesená",J163,0)</f>
        <v>0</v>
      </c>
      <c r="BI163" s="193">
        <f>IF(N163="nulová",J163,0)</f>
        <v>0</v>
      </c>
      <c r="BJ163" s="17" t="s">
        <v>78</v>
      </c>
      <c r="BK163" s="193">
        <f>ROUND(I163*H163,2)</f>
        <v>0</v>
      </c>
      <c r="BL163" s="17" t="s">
        <v>230</v>
      </c>
      <c r="BM163" s="17" t="s">
        <v>392</v>
      </c>
    </row>
    <row r="164" spans="2:47" s="1" customFormat="1" ht="27">
      <c r="B164" s="34"/>
      <c r="C164" s="56"/>
      <c r="D164" s="196" t="s">
        <v>881</v>
      </c>
      <c r="E164" s="56"/>
      <c r="F164" s="247" t="s">
        <v>2428</v>
      </c>
      <c r="G164" s="56"/>
      <c r="H164" s="56"/>
      <c r="I164" s="152"/>
      <c r="J164" s="56"/>
      <c r="K164" s="56"/>
      <c r="L164" s="54"/>
      <c r="M164" s="71"/>
      <c r="N164" s="35"/>
      <c r="O164" s="35"/>
      <c r="P164" s="35"/>
      <c r="Q164" s="35"/>
      <c r="R164" s="35"/>
      <c r="S164" s="35"/>
      <c r="T164" s="72"/>
      <c r="AT164" s="17" t="s">
        <v>881</v>
      </c>
      <c r="AU164" s="17" t="s">
        <v>169</v>
      </c>
    </row>
    <row r="165" spans="2:63" s="10" customFormat="1" ht="22.35" customHeight="1">
      <c r="B165" s="165"/>
      <c r="C165" s="166"/>
      <c r="D165" s="179" t="s">
        <v>70</v>
      </c>
      <c r="E165" s="180" t="s">
        <v>2490</v>
      </c>
      <c r="F165" s="180" t="s">
        <v>2491</v>
      </c>
      <c r="G165" s="166"/>
      <c r="H165" s="166"/>
      <c r="I165" s="169"/>
      <c r="J165" s="181">
        <f>BK165</f>
        <v>0</v>
      </c>
      <c r="K165" s="166"/>
      <c r="L165" s="171"/>
      <c r="M165" s="172"/>
      <c r="N165" s="173"/>
      <c r="O165" s="173"/>
      <c r="P165" s="174">
        <f>SUM(P166:P218)</f>
        <v>0</v>
      </c>
      <c r="Q165" s="173"/>
      <c r="R165" s="174">
        <f>SUM(R166:R218)</f>
        <v>0.420273882</v>
      </c>
      <c r="S165" s="173"/>
      <c r="T165" s="175">
        <f>SUM(T166:T218)</f>
        <v>0</v>
      </c>
      <c r="AR165" s="176" t="s">
        <v>78</v>
      </c>
      <c r="AT165" s="177" t="s">
        <v>70</v>
      </c>
      <c r="AU165" s="177" t="s">
        <v>80</v>
      </c>
      <c r="AY165" s="176" t="s">
        <v>153</v>
      </c>
      <c r="BK165" s="178">
        <f>SUM(BK166:BK218)</f>
        <v>0</v>
      </c>
    </row>
    <row r="166" spans="2:65" s="1" customFormat="1" ht="22.5" customHeight="1">
      <c r="B166" s="34"/>
      <c r="C166" s="182" t="s">
        <v>356</v>
      </c>
      <c r="D166" s="182" t="s">
        <v>155</v>
      </c>
      <c r="E166" s="183" t="s">
        <v>2492</v>
      </c>
      <c r="F166" s="184" t="s">
        <v>2493</v>
      </c>
      <c r="G166" s="185" t="s">
        <v>246</v>
      </c>
      <c r="H166" s="186">
        <v>154</v>
      </c>
      <c r="I166" s="187"/>
      <c r="J166" s="188">
        <f>ROUND(I166*H166,2)</f>
        <v>0</v>
      </c>
      <c r="K166" s="184" t="s">
        <v>159</v>
      </c>
      <c r="L166" s="54"/>
      <c r="M166" s="189" t="s">
        <v>19</v>
      </c>
      <c r="N166" s="190" t="s">
        <v>42</v>
      </c>
      <c r="O166" s="35"/>
      <c r="P166" s="191">
        <f>O166*H166</f>
        <v>0</v>
      </c>
      <c r="Q166" s="191">
        <v>0.00066396</v>
      </c>
      <c r="R166" s="191">
        <f>Q166*H166</f>
        <v>0.10224984</v>
      </c>
      <c r="S166" s="191">
        <v>0</v>
      </c>
      <c r="T166" s="192">
        <f>S166*H166</f>
        <v>0</v>
      </c>
      <c r="AR166" s="17" t="s">
        <v>230</v>
      </c>
      <c r="AT166" s="17" t="s">
        <v>155</v>
      </c>
      <c r="AU166" s="17" t="s">
        <v>169</v>
      </c>
      <c r="AY166" s="17" t="s">
        <v>153</v>
      </c>
      <c r="BE166" s="193">
        <f>IF(N166="základní",J166,0)</f>
        <v>0</v>
      </c>
      <c r="BF166" s="193">
        <f>IF(N166="snížená",J166,0)</f>
        <v>0</v>
      </c>
      <c r="BG166" s="193">
        <f>IF(N166="zákl. přenesená",J166,0)</f>
        <v>0</v>
      </c>
      <c r="BH166" s="193">
        <f>IF(N166="sníž. přenesená",J166,0)</f>
        <v>0</v>
      </c>
      <c r="BI166" s="193">
        <f>IF(N166="nulová",J166,0)</f>
        <v>0</v>
      </c>
      <c r="BJ166" s="17" t="s">
        <v>78</v>
      </c>
      <c r="BK166" s="193">
        <f>ROUND(I166*H166,2)</f>
        <v>0</v>
      </c>
      <c r="BL166" s="17" t="s">
        <v>230</v>
      </c>
      <c r="BM166" s="17" t="s">
        <v>412</v>
      </c>
    </row>
    <row r="167" spans="2:47" s="1" customFormat="1" ht="27">
      <c r="B167" s="34"/>
      <c r="C167" s="56"/>
      <c r="D167" s="208" t="s">
        <v>881</v>
      </c>
      <c r="E167" s="56"/>
      <c r="F167" s="246" t="s">
        <v>2494</v>
      </c>
      <c r="G167" s="56"/>
      <c r="H167" s="56"/>
      <c r="I167" s="152"/>
      <c r="J167" s="56"/>
      <c r="K167" s="56"/>
      <c r="L167" s="54"/>
      <c r="M167" s="71"/>
      <c r="N167" s="35"/>
      <c r="O167" s="35"/>
      <c r="P167" s="35"/>
      <c r="Q167" s="35"/>
      <c r="R167" s="35"/>
      <c r="S167" s="35"/>
      <c r="T167" s="72"/>
      <c r="AT167" s="17" t="s">
        <v>881</v>
      </c>
      <c r="AU167" s="17" t="s">
        <v>169</v>
      </c>
    </row>
    <row r="168" spans="2:65" s="1" customFormat="1" ht="22.5" customHeight="1">
      <c r="B168" s="34"/>
      <c r="C168" s="182" t="s">
        <v>359</v>
      </c>
      <c r="D168" s="182" t="s">
        <v>155</v>
      </c>
      <c r="E168" s="183" t="s">
        <v>2495</v>
      </c>
      <c r="F168" s="184" t="s">
        <v>2493</v>
      </c>
      <c r="G168" s="185" t="s">
        <v>246</v>
      </c>
      <c r="H168" s="186">
        <v>42</v>
      </c>
      <c r="I168" s="187"/>
      <c r="J168" s="188">
        <f>ROUND(I168*H168,2)</f>
        <v>0</v>
      </c>
      <c r="K168" s="184" t="s">
        <v>159</v>
      </c>
      <c r="L168" s="54"/>
      <c r="M168" s="189" t="s">
        <v>19</v>
      </c>
      <c r="N168" s="190" t="s">
        <v>42</v>
      </c>
      <c r="O168" s="35"/>
      <c r="P168" s="191">
        <f>O168*H168</f>
        <v>0</v>
      </c>
      <c r="Q168" s="191">
        <v>0.000909932</v>
      </c>
      <c r="R168" s="191">
        <f>Q168*H168</f>
        <v>0.038217144</v>
      </c>
      <c r="S168" s="191">
        <v>0</v>
      </c>
      <c r="T168" s="192">
        <f>S168*H168</f>
        <v>0</v>
      </c>
      <c r="AR168" s="17" t="s">
        <v>230</v>
      </c>
      <c r="AT168" s="17" t="s">
        <v>155</v>
      </c>
      <c r="AU168" s="17" t="s">
        <v>169</v>
      </c>
      <c r="AY168" s="17" t="s">
        <v>153</v>
      </c>
      <c r="BE168" s="193">
        <f>IF(N168="základní",J168,0)</f>
        <v>0</v>
      </c>
      <c r="BF168" s="193">
        <f>IF(N168="snížená",J168,0)</f>
        <v>0</v>
      </c>
      <c r="BG168" s="193">
        <f>IF(N168="zákl. přenesená",J168,0)</f>
        <v>0</v>
      </c>
      <c r="BH168" s="193">
        <f>IF(N168="sníž. přenesená",J168,0)</f>
        <v>0</v>
      </c>
      <c r="BI168" s="193">
        <f>IF(N168="nulová",J168,0)</f>
        <v>0</v>
      </c>
      <c r="BJ168" s="17" t="s">
        <v>78</v>
      </c>
      <c r="BK168" s="193">
        <f>ROUND(I168*H168,2)</f>
        <v>0</v>
      </c>
      <c r="BL168" s="17" t="s">
        <v>230</v>
      </c>
      <c r="BM168" s="17" t="s">
        <v>416</v>
      </c>
    </row>
    <row r="169" spans="2:47" s="1" customFormat="1" ht="27">
      <c r="B169" s="34"/>
      <c r="C169" s="56"/>
      <c r="D169" s="208" t="s">
        <v>881</v>
      </c>
      <c r="E169" s="56"/>
      <c r="F169" s="246" t="s">
        <v>2496</v>
      </c>
      <c r="G169" s="56"/>
      <c r="H169" s="56"/>
      <c r="I169" s="152"/>
      <c r="J169" s="56"/>
      <c r="K169" s="56"/>
      <c r="L169" s="54"/>
      <c r="M169" s="71"/>
      <c r="N169" s="35"/>
      <c r="O169" s="35"/>
      <c r="P169" s="35"/>
      <c r="Q169" s="35"/>
      <c r="R169" s="35"/>
      <c r="S169" s="35"/>
      <c r="T169" s="72"/>
      <c r="AT169" s="17" t="s">
        <v>881</v>
      </c>
      <c r="AU169" s="17" t="s">
        <v>169</v>
      </c>
    </row>
    <row r="170" spans="2:65" s="1" customFormat="1" ht="22.5" customHeight="1">
      <c r="B170" s="34"/>
      <c r="C170" s="182" t="s">
        <v>384</v>
      </c>
      <c r="D170" s="182" t="s">
        <v>155</v>
      </c>
      <c r="E170" s="183" t="s">
        <v>2497</v>
      </c>
      <c r="F170" s="184" t="s">
        <v>2493</v>
      </c>
      <c r="G170" s="185" t="s">
        <v>246</v>
      </c>
      <c r="H170" s="186">
        <v>30</v>
      </c>
      <c r="I170" s="187"/>
      <c r="J170" s="188">
        <f>ROUND(I170*H170,2)</f>
        <v>0</v>
      </c>
      <c r="K170" s="184" t="s">
        <v>159</v>
      </c>
      <c r="L170" s="54"/>
      <c r="M170" s="189" t="s">
        <v>19</v>
      </c>
      <c r="N170" s="190" t="s">
        <v>42</v>
      </c>
      <c r="O170" s="35"/>
      <c r="P170" s="191">
        <f>O170*H170</f>
        <v>0</v>
      </c>
      <c r="Q170" s="191">
        <v>0.001185384</v>
      </c>
      <c r="R170" s="191">
        <f>Q170*H170</f>
        <v>0.03556152</v>
      </c>
      <c r="S170" s="191">
        <v>0</v>
      </c>
      <c r="T170" s="192">
        <f>S170*H170</f>
        <v>0</v>
      </c>
      <c r="AR170" s="17" t="s">
        <v>230</v>
      </c>
      <c r="AT170" s="17" t="s">
        <v>155</v>
      </c>
      <c r="AU170" s="17" t="s">
        <v>169</v>
      </c>
      <c r="AY170" s="17" t="s">
        <v>153</v>
      </c>
      <c r="BE170" s="193">
        <f>IF(N170="základní",J170,0)</f>
        <v>0</v>
      </c>
      <c r="BF170" s="193">
        <f>IF(N170="snížená",J170,0)</f>
        <v>0</v>
      </c>
      <c r="BG170" s="193">
        <f>IF(N170="zákl. přenesená",J170,0)</f>
        <v>0</v>
      </c>
      <c r="BH170" s="193">
        <f>IF(N170="sníž. přenesená",J170,0)</f>
        <v>0</v>
      </c>
      <c r="BI170" s="193">
        <f>IF(N170="nulová",J170,0)</f>
        <v>0</v>
      </c>
      <c r="BJ170" s="17" t="s">
        <v>78</v>
      </c>
      <c r="BK170" s="193">
        <f>ROUND(I170*H170,2)</f>
        <v>0</v>
      </c>
      <c r="BL170" s="17" t="s">
        <v>230</v>
      </c>
      <c r="BM170" s="17" t="s">
        <v>420</v>
      </c>
    </row>
    <row r="171" spans="2:47" s="1" customFormat="1" ht="27">
      <c r="B171" s="34"/>
      <c r="C171" s="56"/>
      <c r="D171" s="208" t="s">
        <v>881</v>
      </c>
      <c r="E171" s="56"/>
      <c r="F171" s="246" t="s">
        <v>2498</v>
      </c>
      <c r="G171" s="56"/>
      <c r="H171" s="56"/>
      <c r="I171" s="152"/>
      <c r="J171" s="56"/>
      <c r="K171" s="56"/>
      <c r="L171" s="54"/>
      <c r="M171" s="71"/>
      <c r="N171" s="35"/>
      <c r="O171" s="35"/>
      <c r="P171" s="35"/>
      <c r="Q171" s="35"/>
      <c r="R171" s="35"/>
      <c r="S171" s="35"/>
      <c r="T171" s="72"/>
      <c r="AT171" s="17" t="s">
        <v>881</v>
      </c>
      <c r="AU171" s="17" t="s">
        <v>169</v>
      </c>
    </row>
    <row r="172" spans="2:65" s="1" customFormat="1" ht="22.5" customHeight="1">
      <c r="B172" s="34"/>
      <c r="C172" s="182" t="s">
        <v>392</v>
      </c>
      <c r="D172" s="182" t="s">
        <v>155</v>
      </c>
      <c r="E172" s="183" t="s">
        <v>2499</v>
      </c>
      <c r="F172" s="184" t="s">
        <v>2493</v>
      </c>
      <c r="G172" s="185" t="s">
        <v>246</v>
      </c>
      <c r="H172" s="186">
        <v>6</v>
      </c>
      <c r="I172" s="187"/>
      <c r="J172" s="188">
        <f>ROUND(I172*H172,2)</f>
        <v>0</v>
      </c>
      <c r="K172" s="184" t="s">
        <v>159</v>
      </c>
      <c r="L172" s="54"/>
      <c r="M172" s="189" t="s">
        <v>19</v>
      </c>
      <c r="N172" s="190" t="s">
        <v>42</v>
      </c>
      <c r="O172" s="35"/>
      <c r="P172" s="191">
        <f>O172*H172</f>
        <v>0</v>
      </c>
      <c r="Q172" s="191">
        <v>0.001185384</v>
      </c>
      <c r="R172" s="191">
        <f>Q172*H172</f>
        <v>0.007112304</v>
      </c>
      <c r="S172" s="191">
        <v>0</v>
      </c>
      <c r="T172" s="192">
        <f>S172*H172</f>
        <v>0</v>
      </c>
      <c r="AR172" s="17" t="s">
        <v>230</v>
      </c>
      <c r="AT172" s="17" t="s">
        <v>155</v>
      </c>
      <c r="AU172" s="17" t="s">
        <v>169</v>
      </c>
      <c r="AY172" s="17" t="s">
        <v>153</v>
      </c>
      <c r="BE172" s="193">
        <f>IF(N172="základní",J172,0)</f>
        <v>0</v>
      </c>
      <c r="BF172" s="193">
        <f>IF(N172="snížená",J172,0)</f>
        <v>0</v>
      </c>
      <c r="BG172" s="193">
        <f>IF(N172="zákl. přenesená",J172,0)</f>
        <v>0</v>
      </c>
      <c r="BH172" s="193">
        <f>IF(N172="sníž. přenesená",J172,0)</f>
        <v>0</v>
      </c>
      <c r="BI172" s="193">
        <f>IF(N172="nulová",J172,0)</f>
        <v>0</v>
      </c>
      <c r="BJ172" s="17" t="s">
        <v>78</v>
      </c>
      <c r="BK172" s="193">
        <f>ROUND(I172*H172,2)</f>
        <v>0</v>
      </c>
      <c r="BL172" s="17" t="s">
        <v>230</v>
      </c>
      <c r="BM172" s="17" t="s">
        <v>424</v>
      </c>
    </row>
    <row r="173" spans="2:47" s="1" customFormat="1" ht="27">
      <c r="B173" s="34"/>
      <c r="C173" s="56"/>
      <c r="D173" s="208" t="s">
        <v>881</v>
      </c>
      <c r="E173" s="56"/>
      <c r="F173" s="246" t="s">
        <v>2500</v>
      </c>
      <c r="G173" s="56"/>
      <c r="H173" s="56"/>
      <c r="I173" s="152"/>
      <c r="J173" s="56"/>
      <c r="K173" s="56"/>
      <c r="L173" s="54"/>
      <c r="M173" s="71"/>
      <c r="N173" s="35"/>
      <c r="O173" s="35"/>
      <c r="P173" s="35"/>
      <c r="Q173" s="35"/>
      <c r="R173" s="35"/>
      <c r="S173" s="35"/>
      <c r="T173" s="72"/>
      <c r="AT173" s="17" t="s">
        <v>881</v>
      </c>
      <c r="AU173" s="17" t="s">
        <v>169</v>
      </c>
    </row>
    <row r="174" spans="2:65" s="1" customFormat="1" ht="22.5" customHeight="1">
      <c r="B174" s="34"/>
      <c r="C174" s="182" t="s">
        <v>412</v>
      </c>
      <c r="D174" s="182" t="s">
        <v>155</v>
      </c>
      <c r="E174" s="183" t="s">
        <v>2501</v>
      </c>
      <c r="F174" s="184" t="s">
        <v>2493</v>
      </c>
      <c r="G174" s="185" t="s">
        <v>246</v>
      </c>
      <c r="H174" s="186">
        <v>18</v>
      </c>
      <c r="I174" s="187"/>
      <c r="J174" s="188">
        <f>ROUND(I174*H174,2)</f>
        <v>0</v>
      </c>
      <c r="K174" s="184" t="s">
        <v>159</v>
      </c>
      <c r="L174" s="54"/>
      <c r="M174" s="189" t="s">
        <v>19</v>
      </c>
      <c r="N174" s="190" t="s">
        <v>42</v>
      </c>
      <c r="O174" s="35"/>
      <c r="P174" s="191">
        <f>O174*H174</f>
        <v>0</v>
      </c>
      <c r="Q174" s="191">
        <v>0.002520148</v>
      </c>
      <c r="R174" s="191">
        <f>Q174*H174</f>
        <v>0.045362664</v>
      </c>
      <c r="S174" s="191">
        <v>0</v>
      </c>
      <c r="T174" s="192">
        <f>S174*H174</f>
        <v>0</v>
      </c>
      <c r="AR174" s="17" t="s">
        <v>230</v>
      </c>
      <c r="AT174" s="17" t="s">
        <v>155</v>
      </c>
      <c r="AU174" s="17" t="s">
        <v>169</v>
      </c>
      <c r="AY174" s="17" t="s">
        <v>153</v>
      </c>
      <c r="BE174" s="193">
        <f>IF(N174="základní",J174,0)</f>
        <v>0</v>
      </c>
      <c r="BF174" s="193">
        <f>IF(N174="snížená",J174,0)</f>
        <v>0</v>
      </c>
      <c r="BG174" s="193">
        <f>IF(N174="zákl. přenesená",J174,0)</f>
        <v>0</v>
      </c>
      <c r="BH174" s="193">
        <f>IF(N174="sníž. přenesená",J174,0)</f>
        <v>0</v>
      </c>
      <c r="BI174" s="193">
        <f>IF(N174="nulová",J174,0)</f>
        <v>0</v>
      </c>
      <c r="BJ174" s="17" t="s">
        <v>78</v>
      </c>
      <c r="BK174" s="193">
        <f>ROUND(I174*H174,2)</f>
        <v>0</v>
      </c>
      <c r="BL174" s="17" t="s">
        <v>230</v>
      </c>
      <c r="BM174" s="17" t="s">
        <v>430</v>
      </c>
    </row>
    <row r="175" spans="2:47" s="1" customFormat="1" ht="27">
      <c r="B175" s="34"/>
      <c r="C175" s="56"/>
      <c r="D175" s="208" t="s">
        <v>881</v>
      </c>
      <c r="E175" s="56"/>
      <c r="F175" s="246" t="s">
        <v>2502</v>
      </c>
      <c r="G175" s="56"/>
      <c r="H175" s="56"/>
      <c r="I175" s="152"/>
      <c r="J175" s="56"/>
      <c r="K175" s="56"/>
      <c r="L175" s="54"/>
      <c r="M175" s="71"/>
      <c r="N175" s="35"/>
      <c r="O175" s="35"/>
      <c r="P175" s="35"/>
      <c r="Q175" s="35"/>
      <c r="R175" s="35"/>
      <c r="S175" s="35"/>
      <c r="T175" s="72"/>
      <c r="AT175" s="17" t="s">
        <v>881</v>
      </c>
      <c r="AU175" s="17" t="s">
        <v>169</v>
      </c>
    </row>
    <row r="176" spans="2:65" s="1" customFormat="1" ht="44.25" customHeight="1">
      <c r="B176" s="34"/>
      <c r="C176" s="182" t="s">
        <v>416</v>
      </c>
      <c r="D176" s="182" t="s">
        <v>155</v>
      </c>
      <c r="E176" s="183" t="s">
        <v>2503</v>
      </c>
      <c r="F176" s="184" t="s">
        <v>2504</v>
      </c>
      <c r="G176" s="185" t="s">
        <v>246</v>
      </c>
      <c r="H176" s="186">
        <v>154</v>
      </c>
      <c r="I176" s="187"/>
      <c r="J176" s="188">
        <f>ROUND(I176*H176,2)</f>
        <v>0</v>
      </c>
      <c r="K176" s="184" t="s">
        <v>159</v>
      </c>
      <c r="L176" s="54"/>
      <c r="M176" s="189" t="s">
        <v>19</v>
      </c>
      <c r="N176" s="190" t="s">
        <v>42</v>
      </c>
      <c r="O176" s="35"/>
      <c r="P176" s="191">
        <f>O176*H176</f>
        <v>0</v>
      </c>
      <c r="Q176" s="191">
        <v>0.00018849</v>
      </c>
      <c r="R176" s="191">
        <f>Q176*H176</f>
        <v>0.02902746</v>
      </c>
      <c r="S176" s="191">
        <v>0</v>
      </c>
      <c r="T176" s="192">
        <f>S176*H176</f>
        <v>0</v>
      </c>
      <c r="AR176" s="17" t="s">
        <v>230</v>
      </c>
      <c r="AT176" s="17" t="s">
        <v>155</v>
      </c>
      <c r="AU176" s="17" t="s">
        <v>169</v>
      </c>
      <c r="AY176" s="17" t="s">
        <v>153</v>
      </c>
      <c r="BE176" s="193">
        <f>IF(N176="základní",J176,0)</f>
        <v>0</v>
      </c>
      <c r="BF176" s="193">
        <f>IF(N176="snížená",J176,0)</f>
        <v>0</v>
      </c>
      <c r="BG176" s="193">
        <f>IF(N176="zákl. přenesená",J176,0)</f>
        <v>0</v>
      </c>
      <c r="BH176" s="193">
        <f>IF(N176="sníž. přenesená",J176,0)</f>
        <v>0</v>
      </c>
      <c r="BI176" s="193">
        <f>IF(N176="nulová",J176,0)</f>
        <v>0</v>
      </c>
      <c r="BJ176" s="17" t="s">
        <v>78</v>
      </c>
      <c r="BK176" s="193">
        <f>ROUND(I176*H176,2)</f>
        <v>0</v>
      </c>
      <c r="BL176" s="17" t="s">
        <v>230</v>
      </c>
      <c r="BM176" s="17" t="s">
        <v>2505</v>
      </c>
    </row>
    <row r="177" spans="2:65" s="1" customFormat="1" ht="44.25" customHeight="1">
      <c r="B177" s="34"/>
      <c r="C177" s="182" t="s">
        <v>420</v>
      </c>
      <c r="D177" s="182" t="s">
        <v>155</v>
      </c>
      <c r="E177" s="183" t="s">
        <v>2506</v>
      </c>
      <c r="F177" s="184" t="s">
        <v>2507</v>
      </c>
      <c r="G177" s="185" t="s">
        <v>246</v>
      </c>
      <c r="H177" s="186">
        <v>78</v>
      </c>
      <c r="I177" s="187"/>
      <c r="J177" s="188">
        <f>ROUND(I177*H177,2)</f>
        <v>0</v>
      </c>
      <c r="K177" s="184" t="s">
        <v>159</v>
      </c>
      <c r="L177" s="54"/>
      <c r="M177" s="189" t="s">
        <v>19</v>
      </c>
      <c r="N177" s="190" t="s">
        <v>42</v>
      </c>
      <c r="O177" s="35"/>
      <c r="P177" s="191">
        <f>O177*H177</f>
        <v>0</v>
      </c>
      <c r="Q177" s="191">
        <v>0.000239895</v>
      </c>
      <c r="R177" s="191">
        <f>Q177*H177</f>
        <v>0.01871181</v>
      </c>
      <c r="S177" s="191">
        <v>0</v>
      </c>
      <c r="T177" s="192">
        <f>S177*H177</f>
        <v>0</v>
      </c>
      <c r="AR177" s="17" t="s">
        <v>230</v>
      </c>
      <c r="AT177" s="17" t="s">
        <v>155</v>
      </c>
      <c r="AU177" s="17" t="s">
        <v>169</v>
      </c>
      <c r="AY177" s="17" t="s">
        <v>153</v>
      </c>
      <c r="BE177" s="193">
        <f>IF(N177="základní",J177,0)</f>
        <v>0</v>
      </c>
      <c r="BF177" s="193">
        <f>IF(N177="snížená",J177,0)</f>
        <v>0</v>
      </c>
      <c r="BG177" s="193">
        <f>IF(N177="zákl. přenesená",J177,0)</f>
        <v>0</v>
      </c>
      <c r="BH177" s="193">
        <f>IF(N177="sníž. přenesená",J177,0)</f>
        <v>0</v>
      </c>
      <c r="BI177" s="193">
        <f>IF(N177="nulová",J177,0)</f>
        <v>0</v>
      </c>
      <c r="BJ177" s="17" t="s">
        <v>78</v>
      </c>
      <c r="BK177" s="193">
        <f>ROUND(I177*H177,2)</f>
        <v>0</v>
      </c>
      <c r="BL177" s="17" t="s">
        <v>230</v>
      </c>
      <c r="BM177" s="17" t="s">
        <v>2508</v>
      </c>
    </row>
    <row r="178" spans="2:65" s="1" customFormat="1" ht="44.25" customHeight="1">
      <c r="B178" s="34"/>
      <c r="C178" s="182" t="s">
        <v>424</v>
      </c>
      <c r="D178" s="182" t="s">
        <v>155</v>
      </c>
      <c r="E178" s="183" t="s">
        <v>2509</v>
      </c>
      <c r="F178" s="184" t="s">
        <v>2510</v>
      </c>
      <c r="G178" s="185" t="s">
        <v>246</v>
      </c>
      <c r="H178" s="186">
        <v>18</v>
      </c>
      <c r="I178" s="187"/>
      <c r="J178" s="188">
        <f>ROUND(I178*H178,2)</f>
        <v>0</v>
      </c>
      <c r="K178" s="184" t="s">
        <v>159</v>
      </c>
      <c r="L178" s="54"/>
      <c r="M178" s="189" t="s">
        <v>19</v>
      </c>
      <c r="N178" s="190" t="s">
        <v>42</v>
      </c>
      <c r="O178" s="35"/>
      <c r="P178" s="191">
        <f>O178*H178</f>
        <v>0</v>
      </c>
      <c r="Q178" s="191">
        <v>0.00027548</v>
      </c>
      <c r="R178" s="191">
        <f>Q178*H178</f>
        <v>0.004958639999999999</v>
      </c>
      <c r="S178" s="191">
        <v>0</v>
      </c>
      <c r="T178" s="192">
        <f>S178*H178</f>
        <v>0</v>
      </c>
      <c r="AR178" s="17" t="s">
        <v>230</v>
      </c>
      <c r="AT178" s="17" t="s">
        <v>155</v>
      </c>
      <c r="AU178" s="17" t="s">
        <v>169</v>
      </c>
      <c r="AY178" s="17" t="s">
        <v>153</v>
      </c>
      <c r="BE178" s="193">
        <f>IF(N178="základní",J178,0)</f>
        <v>0</v>
      </c>
      <c r="BF178" s="193">
        <f>IF(N178="snížená",J178,0)</f>
        <v>0</v>
      </c>
      <c r="BG178" s="193">
        <f>IF(N178="zákl. přenesená",J178,0)</f>
        <v>0</v>
      </c>
      <c r="BH178" s="193">
        <f>IF(N178="sníž. přenesená",J178,0)</f>
        <v>0</v>
      </c>
      <c r="BI178" s="193">
        <f>IF(N178="nulová",J178,0)</f>
        <v>0</v>
      </c>
      <c r="BJ178" s="17" t="s">
        <v>78</v>
      </c>
      <c r="BK178" s="193">
        <f>ROUND(I178*H178,2)</f>
        <v>0</v>
      </c>
      <c r="BL178" s="17" t="s">
        <v>230</v>
      </c>
      <c r="BM178" s="17" t="s">
        <v>2511</v>
      </c>
    </row>
    <row r="179" spans="2:65" s="1" customFormat="1" ht="22.5" customHeight="1">
      <c r="B179" s="34"/>
      <c r="C179" s="182" t="s">
        <v>430</v>
      </c>
      <c r="D179" s="182" t="s">
        <v>155</v>
      </c>
      <c r="E179" s="183" t="s">
        <v>2512</v>
      </c>
      <c r="F179" s="184" t="s">
        <v>2513</v>
      </c>
      <c r="G179" s="185" t="s">
        <v>207</v>
      </c>
      <c r="H179" s="186">
        <v>43</v>
      </c>
      <c r="I179" s="187"/>
      <c r="J179" s="188">
        <f>ROUND(I179*H179,2)</f>
        <v>0</v>
      </c>
      <c r="K179" s="184" t="s">
        <v>159</v>
      </c>
      <c r="L179" s="54"/>
      <c r="M179" s="189" t="s">
        <v>19</v>
      </c>
      <c r="N179" s="190" t="s">
        <v>42</v>
      </c>
      <c r="O179" s="35"/>
      <c r="P179" s="191">
        <f>O179*H179</f>
        <v>0</v>
      </c>
      <c r="Q179" s="191">
        <v>0</v>
      </c>
      <c r="R179" s="191">
        <f>Q179*H179</f>
        <v>0</v>
      </c>
      <c r="S179" s="191">
        <v>0</v>
      </c>
      <c r="T179" s="192">
        <f>S179*H179</f>
        <v>0</v>
      </c>
      <c r="AR179" s="17" t="s">
        <v>230</v>
      </c>
      <c r="AT179" s="17" t="s">
        <v>155</v>
      </c>
      <c r="AU179" s="17" t="s">
        <v>169</v>
      </c>
      <c r="AY179" s="17" t="s">
        <v>153</v>
      </c>
      <c r="BE179" s="193">
        <f>IF(N179="základní",J179,0)</f>
        <v>0</v>
      </c>
      <c r="BF179" s="193">
        <f>IF(N179="snížená",J179,0)</f>
        <v>0</v>
      </c>
      <c r="BG179" s="193">
        <f>IF(N179="zákl. přenesená",J179,0)</f>
        <v>0</v>
      </c>
      <c r="BH179" s="193">
        <f>IF(N179="sníž. přenesená",J179,0)</f>
        <v>0</v>
      </c>
      <c r="BI179" s="193">
        <f>IF(N179="nulová",J179,0)</f>
        <v>0</v>
      </c>
      <c r="BJ179" s="17" t="s">
        <v>78</v>
      </c>
      <c r="BK179" s="193">
        <f>ROUND(I179*H179,2)</f>
        <v>0</v>
      </c>
      <c r="BL179" s="17" t="s">
        <v>230</v>
      </c>
      <c r="BM179" s="17" t="s">
        <v>444</v>
      </c>
    </row>
    <row r="180" spans="2:47" s="1" customFormat="1" ht="27">
      <c r="B180" s="34"/>
      <c r="C180" s="56"/>
      <c r="D180" s="208" t="s">
        <v>881</v>
      </c>
      <c r="E180" s="56"/>
      <c r="F180" s="246" t="s">
        <v>2514</v>
      </c>
      <c r="G180" s="56"/>
      <c r="H180" s="56"/>
      <c r="I180" s="152"/>
      <c r="J180" s="56"/>
      <c r="K180" s="56"/>
      <c r="L180" s="54"/>
      <c r="M180" s="71"/>
      <c r="N180" s="35"/>
      <c r="O180" s="35"/>
      <c r="P180" s="35"/>
      <c r="Q180" s="35"/>
      <c r="R180" s="35"/>
      <c r="S180" s="35"/>
      <c r="T180" s="72"/>
      <c r="AT180" s="17" t="s">
        <v>881</v>
      </c>
      <c r="AU180" s="17" t="s">
        <v>169</v>
      </c>
    </row>
    <row r="181" spans="2:65" s="1" customFormat="1" ht="22.5" customHeight="1">
      <c r="B181" s="34"/>
      <c r="C181" s="182" t="s">
        <v>433</v>
      </c>
      <c r="D181" s="182" t="s">
        <v>155</v>
      </c>
      <c r="E181" s="183" t="s">
        <v>2515</v>
      </c>
      <c r="F181" s="184" t="s">
        <v>2516</v>
      </c>
      <c r="G181" s="185" t="s">
        <v>207</v>
      </c>
      <c r="H181" s="186">
        <v>34</v>
      </c>
      <c r="I181" s="187"/>
      <c r="J181" s="188">
        <f aca="true" t="shared" si="0" ref="J181:J186">ROUND(I181*H181,2)</f>
        <v>0</v>
      </c>
      <c r="K181" s="184" t="s">
        <v>159</v>
      </c>
      <c r="L181" s="54"/>
      <c r="M181" s="189" t="s">
        <v>19</v>
      </c>
      <c r="N181" s="190" t="s">
        <v>42</v>
      </c>
      <c r="O181" s="35"/>
      <c r="P181" s="191">
        <f aca="true" t="shared" si="1" ref="P181:P186">O181*H181</f>
        <v>0</v>
      </c>
      <c r="Q181" s="191">
        <v>0.00012605</v>
      </c>
      <c r="R181" s="191">
        <f aca="true" t="shared" si="2" ref="R181:R186">Q181*H181</f>
        <v>0.0042857</v>
      </c>
      <c r="S181" s="191">
        <v>0</v>
      </c>
      <c r="T181" s="192">
        <f aca="true" t="shared" si="3" ref="T181:T186">S181*H181</f>
        <v>0</v>
      </c>
      <c r="AR181" s="17" t="s">
        <v>230</v>
      </c>
      <c r="AT181" s="17" t="s">
        <v>155</v>
      </c>
      <c r="AU181" s="17" t="s">
        <v>169</v>
      </c>
      <c r="AY181" s="17" t="s">
        <v>153</v>
      </c>
      <c r="BE181" s="193">
        <f aca="true" t="shared" si="4" ref="BE181:BE186">IF(N181="základní",J181,0)</f>
        <v>0</v>
      </c>
      <c r="BF181" s="193">
        <f aca="true" t="shared" si="5" ref="BF181:BF186">IF(N181="snížená",J181,0)</f>
        <v>0</v>
      </c>
      <c r="BG181" s="193">
        <f aca="true" t="shared" si="6" ref="BG181:BG186">IF(N181="zákl. přenesená",J181,0)</f>
        <v>0</v>
      </c>
      <c r="BH181" s="193">
        <f aca="true" t="shared" si="7" ref="BH181:BH186">IF(N181="sníž. přenesená",J181,0)</f>
        <v>0</v>
      </c>
      <c r="BI181" s="193">
        <f aca="true" t="shared" si="8" ref="BI181:BI186">IF(N181="nulová",J181,0)</f>
        <v>0</v>
      </c>
      <c r="BJ181" s="17" t="s">
        <v>78</v>
      </c>
      <c r="BK181" s="193">
        <f aca="true" t="shared" si="9" ref="BK181:BK186">ROUND(I181*H181,2)</f>
        <v>0</v>
      </c>
      <c r="BL181" s="17" t="s">
        <v>230</v>
      </c>
      <c r="BM181" s="17" t="s">
        <v>449</v>
      </c>
    </row>
    <row r="182" spans="2:65" s="1" customFormat="1" ht="22.5" customHeight="1">
      <c r="B182" s="34"/>
      <c r="C182" s="182" t="s">
        <v>435</v>
      </c>
      <c r="D182" s="182" t="s">
        <v>155</v>
      </c>
      <c r="E182" s="183" t="s">
        <v>2517</v>
      </c>
      <c r="F182" s="184" t="s">
        <v>2518</v>
      </c>
      <c r="G182" s="185" t="s">
        <v>2519</v>
      </c>
      <c r="H182" s="186">
        <v>34</v>
      </c>
      <c r="I182" s="187"/>
      <c r="J182" s="188">
        <f t="shared" si="0"/>
        <v>0</v>
      </c>
      <c r="K182" s="184" t="s">
        <v>159</v>
      </c>
      <c r="L182" s="54"/>
      <c r="M182" s="189" t="s">
        <v>19</v>
      </c>
      <c r="N182" s="190" t="s">
        <v>42</v>
      </c>
      <c r="O182" s="35"/>
      <c r="P182" s="191">
        <f t="shared" si="1"/>
        <v>0</v>
      </c>
      <c r="Q182" s="191">
        <v>0.0002521</v>
      </c>
      <c r="R182" s="191">
        <f t="shared" si="2"/>
        <v>0.0085714</v>
      </c>
      <c r="S182" s="191">
        <v>0</v>
      </c>
      <c r="T182" s="192">
        <f t="shared" si="3"/>
        <v>0</v>
      </c>
      <c r="AR182" s="17" t="s">
        <v>230</v>
      </c>
      <c r="AT182" s="17" t="s">
        <v>155</v>
      </c>
      <c r="AU182" s="17" t="s">
        <v>169</v>
      </c>
      <c r="AY182" s="17" t="s">
        <v>153</v>
      </c>
      <c r="BE182" s="193">
        <f t="shared" si="4"/>
        <v>0</v>
      </c>
      <c r="BF182" s="193">
        <f t="shared" si="5"/>
        <v>0</v>
      </c>
      <c r="BG182" s="193">
        <f t="shared" si="6"/>
        <v>0</v>
      </c>
      <c r="BH182" s="193">
        <f t="shared" si="7"/>
        <v>0</v>
      </c>
      <c r="BI182" s="193">
        <f t="shared" si="8"/>
        <v>0</v>
      </c>
      <c r="BJ182" s="17" t="s">
        <v>78</v>
      </c>
      <c r="BK182" s="193">
        <f t="shared" si="9"/>
        <v>0</v>
      </c>
      <c r="BL182" s="17" t="s">
        <v>230</v>
      </c>
      <c r="BM182" s="17" t="s">
        <v>2520</v>
      </c>
    </row>
    <row r="183" spans="2:65" s="1" customFormat="1" ht="22.5" customHeight="1">
      <c r="B183" s="34"/>
      <c r="C183" s="182" t="s">
        <v>438</v>
      </c>
      <c r="D183" s="182" t="s">
        <v>155</v>
      </c>
      <c r="E183" s="183" t="s">
        <v>2521</v>
      </c>
      <c r="F183" s="184" t="s">
        <v>2522</v>
      </c>
      <c r="G183" s="185" t="s">
        <v>207</v>
      </c>
      <c r="H183" s="186">
        <v>1</v>
      </c>
      <c r="I183" s="187"/>
      <c r="J183" s="188">
        <f t="shared" si="0"/>
        <v>0</v>
      </c>
      <c r="K183" s="184" t="s">
        <v>159</v>
      </c>
      <c r="L183" s="54"/>
      <c r="M183" s="189" t="s">
        <v>19</v>
      </c>
      <c r="N183" s="190" t="s">
        <v>42</v>
      </c>
      <c r="O183" s="35"/>
      <c r="P183" s="191">
        <f t="shared" si="1"/>
        <v>0</v>
      </c>
      <c r="Q183" s="191">
        <v>0.00036505</v>
      </c>
      <c r="R183" s="191">
        <f t="shared" si="2"/>
        <v>0.00036505</v>
      </c>
      <c r="S183" s="191">
        <v>0</v>
      </c>
      <c r="T183" s="192">
        <f t="shared" si="3"/>
        <v>0</v>
      </c>
      <c r="AR183" s="17" t="s">
        <v>230</v>
      </c>
      <c r="AT183" s="17" t="s">
        <v>155</v>
      </c>
      <c r="AU183" s="17" t="s">
        <v>169</v>
      </c>
      <c r="AY183" s="17" t="s">
        <v>153</v>
      </c>
      <c r="BE183" s="193">
        <f t="shared" si="4"/>
        <v>0</v>
      </c>
      <c r="BF183" s="193">
        <f t="shared" si="5"/>
        <v>0</v>
      </c>
      <c r="BG183" s="193">
        <f t="shared" si="6"/>
        <v>0</v>
      </c>
      <c r="BH183" s="193">
        <f t="shared" si="7"/>
        <v>0</v>
      </c>
      <c r="BI183" s="193">
        <f t="shared" si="8"/>
        <v>0</v>
      </c>
      <c r="BJ183" s="17" t="s">
        <v>78</v>
      </c>
      <c r="BK183" s="193">
        <f t="shared" si="9"/>
        <v>0</v>
      </c>
      <c r="BL183" s="17" t="s">
        <v>230</v>
      </c>
      <c r="BM183" s="17" t="s">
        <v>459</v>
      </c>
    </row>
    <row r="184" spans="2:65" s="1" customFormat="1" ht="22.5" customHeight="1">
      <c r="B184" s="34"/>
      <c r="C184" s="182" t="s">
        <v>440</v>
      </c>
      <c r="D184" s="182" t="s">
        <v>155</v>
      </c>
      <c r="E184" s="183" t="s">
        <v>2523</v>
      </c>
      <c r="F184" s="184" t="s">
        <v>2524</v>
      </c>
      <c r="G184" s="185" t="s">
        <v>207</v>
      </c>
      <c r="H184" s="186">
        <v>1</v>
      </c>
      <c r="I184" s="187"/>
      <c r="J184" s="188">
        <f t="shared" si="0"/>
        <v>0</v>
      </c>
      <c r="K184" s="184" t="s">
        <v>159</v>
      </c>
      <c r="L184" s="54"/>
      <c r="M184" s="189" t="s">
        <v>19</v>
      </c>
      <c r="N184" s="190" t="s">
        <v>42</v>
      </c>
      <c r="O184" s="35"/>
      <c r="P184" s="191">
        <f t="shared" si="1"/>
        <v>0</v>
      </c>
      <c r="Q184" s="191">
        <v>0.00049505</v>
      </c>
      <c r="R184" s="191">
        <f t="shared" si="2"/>
        <v>0.00049505</v>
      </c>
      <c r="S184" s="191">
        <v>0</v>
      </c>
      <c r="T184" s="192">
        <f t="shared" si="3"/>
        <v>0</v>
      </c>
      <c r="AR184" s="17" t="s">
        <v>230</v>
      </c>
      <c r="AT184" s="17" t="s">
        <v>155</v>
      </c>
      <c r="AU184" s="17" t="s">
        <v>169</v>
      </c>
      <c r="AY184" s="17" t="s">
        <v>153</v>
      </c>
      <c r="BE184" s="193">
        <f t="shared" si="4"/>
        <v>0</v>
      </c>
      <c r="BF184" s="193">
        <f t="shared" si="5"/>
        <v>0</v>
      </c>
      <c r="BG184" s="193">
        <f t="shared" si="6"/>
        <v>0</v>
      </c>
      <c r="BH184" s="193">
        <f t="shared" si="7"/>
        <v>0</v>
      </c>
      <c r="BI184" s="193">
        <f t="shared" si="8"/>
        <v>0</v>
      </c>
      <c r="BJ184" s="17" t="s">
        <v>78</v>
      </c>
      <c r="BK184" s="193">
        <f t="shared" si="9"/>
        <v>0</v>
      </c>
      <c r="BL184" s="17" t="s">
        <v>230</v>
      </c>
      <c r="BM184" s="17" t="s">
        <v>464</v>
      </c>
    </row>
    <row r="185" spans="2:65" s="1" customFormat="1" ht="22.5" customHeight="1">
      <c r="B185" s="34"/>
      <c r="C185" s="182" t="s">
        <v>444</v>
      </c>
      <c r="D185" s="182" t="s">
        <v>155</v>
      </c>
      <c r="E185" s="183" t="s">
        <v>2525</v>
      </c>
      <c r="F185" s="184" t="s">
        <v>2526</v>
      </c>
      <c r="G185" s="185" t="s">
        <v>207</v>
      </c>
      <c r="H185" s="186">
        <v>1</v>
      </c>
      <c r="I185" s="187"/>
      <c r="J185" s="188">
        <f t="shared" si="0"/>
        <v>0</v>
      </c>
      <c r="K185" s="184" t="s">
        <v>159</v>
      </c>
      <c r="L185" s="54"/>
      <c r="M185" s="189" t="s">
        <v>19</v>
      </c>
      <c r="N185" s="190" t="s">
        <v>42</v>
      </c>
      <c r="O185" s="35"/>
      <c r="P185" s="191">
        <f t="shared" si="1"/>
        <v>0</v>
      </c>
      <c r="Q185" s="191">
        <v>0.00017705</v>
      </c>
      <c r="R185" s="191">
        <f t="shared" si="2"/>
        <v>0.00017705</v>
      </c>
      <c r="S185" s="191">
        <v>0</v>
      </c>
      <c r="T185" s="192">
        <f t="shared" si="3"/>
        <v>0</v>
      </c>
      <c r="AR185" s="17" t="s">
        <v>230</v>
      </c>
      <c r="AT185" s="17" t="s">
        <v>155</v>
      </c>
      <c r="AU185" s="17" t="s">
        <v>169</v>
      </c>
      <c r="AY185" s="17" t="s">
        <v>153</v>
      </c>
      <c r="BE185" s="193">
        <f t="shared" si="4"/>
        <v>0</v>
      </c>
      <c r="BF185" s="193">
        <f t="shared" si="5"/>
        <v>0</v>
      </c>
      <c r="BG185" s="193">
        <f t="shared" si="6"/>
        <v>0</v>
      </c>
      <c r="BH185" s="193">
        <f t="shared" si="7"/>
        <v>0</v>
      </c>
      <c r="BI185" s="193">
        <f t="shared" si="8"/>
        <v>0</v>
      </c>
      <c r="BJ185" s="17" t="s">
        <v>78</v>
      </c>
      <c r="BK185" s="193">
        <f t="shared" si="9"/>
        <v>0</v>
      </c>
      <c r="BL185" s="17" t="s">
        <v>230</v>
      </c>
      <c r="BM185" s="17" t="s">
        <v>471</v>
      </c>
    </row>
    <row r="186" spans="2:65" s="1" customFormat="1" ht="22.5" customHeight="1">
      <c r="B186" s="34"/>
      <c r="C186" s="182" t="s">
        <v>449</v>
      </c>
      <c r="D186" s="182" t="s">
        <v>155</v>
      </c>
      <c r="E186" s="183" t="s">
        <v>2527</v>
      </c>
      <c r="F186" s="184" t="s">
        <v>2528</v>
      </c>
      <c r="G186" s="185" t="s">
        <v>207</v>
      </c>
      <c r="H186" s="186">
        <v>1</v>
      </c>
      <c r="I186" s="187"/>
      <c r="J186" s="188">
        <f t="shared" si="0"/>
        <v>0</v>
      </c>
      <c r="K186" s="184" t="s">
        <v>524</v>
      </c>
      <c r="L186" s="54"/>
      <c r="M186" s="189" t="s">
        <v>19</v>
      </c>
      <c r="N186" s="190" t="s">
        <v>42</v>
      </c>
      <c r="O186" s="35"/>
      <c r="P186" s="191">
        <f t="shared" si="1"/>
        <v>0</v>
      </c>
      <c r="Q186" s="191">
        <v>0</v>
      </c>
      <c r="R186" s="191">
        <f t="shared" si="2"/>
        <v>0</v>
      </c>
      <c r="S186" s="191">
        <v>0</v>
      </c>
      <c r="T186" s="192">
        <f t="shared" si="3"/>
        <v>0</v>
      </c>
      <c r="AR186" s="17" t="s">
        <v>230</v>
      </c>
      <c r="AT186" s="17" t="s">
        <v>155</v>
      </c>
      <c r="AU186" s="17" t="s">
        <v>169</v>
      </c>
      <c r="AY186" s="17" t="s">
        <v>153</v>
      </c>
      <c r="BE186" s="193">
        <f t="shared" si="4"/>
        <v>0</v>
      </c>
      <c r="BF186" s="193">
        <f t="shared" si="5"/>
        <v>0</v>
      </c>
      <c r="BG186" s="193">
        <f t="shared" si="6"/>
        <v>0</v>
      </c>
      <c r="BH186" s="193">
        <f t="shared" si="7"/>
        <v>0</v>
      </c>
      <c r="BI186" s="193">
        <f t="shared" si="8"/>
        <v>0</v>
      </c>
      <c r="BJ186" s="17" t="s">
        <v>78</v>
      </c>
      <c r="BK186" s="193">
        <f t="shared" si="9"/>
        <v>0</v>
      </c>
      <c r="BL186" s="17" t="s">
        <v>230</v>
      </c>
      <c r="BM186" s="17" t="s">
        <v>474</v>
      </c>
    </row>
    <row r="187" spans="2:47" s="1" customFormat="1" ht="27">
      <c r="B187" s="34"/>
      <c r="C187" s="56"/>
      <c r="D187" s="208" t="s">
        <v>881</v>
      </c>
      <c r="E187" s="56"/>
      <c r="F187" s="246" t="s">
        <v>2529</v>
      </c>
      <c r="G187" s="56"/>
      <c r="H187" s="56"/>
      <c r="I187" s="152"/>
      <c r="J187" s="56"/>
      <c r="K187" s="56"/>
      <c r="L187" s="54"/>
      <c r="M187" s="71"/>
      <c r="N187" s="35"/>
      <c r="O187" s="35"/>
      <c r="P187" s="35"/>
      <c r="Q187" s="35"/>
      <c r="R187" s="35"/>
      <c r="S187" s="35"/>
      <c r="T187" s="72"/>
      <c r="AT187" s="17" t="s">
        <v>881</v>
      </c>
      <c r="AU187" s="17" t="s">
        <v>169</v>
      </c>
    </row>
    <row r="188" spans="2:65" s="1" customFormat="1" ht="22.5" customHeight="1">
      <c r="B188" s="34"/>
      <c r="C188" s="182" t="s">
        <v>453</v>
      </c>
      <c r="D188" s="182" t="s">
        <v>155</v>
      </c>
      <c r="E188" s="183" t="s">
        <v>2530</v>
      </c>
      <c r="F188" s="184" t="s">
        <v>2531</v>
      </c>
      <c r="G188" s="185" t="s">
        <v>207</v>
      </c>
      <c r="H188" s="186">
        <v>8</v>
      </c>
      <c r="I188" s="187"/>
      <c r="J188" s="188">
        <f>ROUND(I188*H188,2)</f>
        <v>0</v>
      </c>
      <c r="K188" s="184" t="s">
        <v>159</v>
      </c>
      <c r="L188" s="54"/>
      <c r="M188" s="189" t="s">
        <v>19</v>
      </c>
      <c r="N188" s="190" t="s">
        <v>42</v>
      </c>
      <c r="O188" s="35"/>
      <c r="P188" s="191">
        <f>O188*H188</f>
        <v>0</v>
      </c>
      <c r="Q188" s="191">
        <v>0.0033825</v>
      </c>
      <c r="R188" s="191">
        <f>Q188*H188</f>
        <v>0.02706</v>
      </c>
      <c r="S188" s="191">
        <v>0</v>
      </c>
      <c r="T188" s="192">
        <f>S188*H188</f>
        <v>0</v>
      </c>
      <c r="AR188" s="17" t="s">
        <v>230</v>
      </c>
      <c r="AT188" s="17" t="s">
        <v>155</v>
      </c>
      <c r="AU188" s="17" t="s">
        <v>169</v>
      </c>
      <c r="AY188" s="17" t="s">
        <v>153</v>
      </c>
      <c r="BE188" s="193">
        <f>IF(N188="základní",J188,0)</f>
        <v>0</v>
      </c>
      <c r="BF188" s="193">
        <f>IF(N188="snížená",J188,0)</f>
        <v>0</v>
      </c>
      <c r="BG188" s="193">
        <f>IF(N188="zákl. přenesená",J188,0)</f>
        <v>0</v>
      </c>
      <c r="BH188" s="193">
        <f>IF(N188="sníž. přenesená",J188,0)</f>
        <v>0</v>
      </c>
      <c r="BI188" s="193">
        <f>IF(N188="nulová",J188,0)</f>
        <v>0</v>
      </c>
      <c r="BJ188" s="17" t="s">
        <v>78</v>
      </c>
      <c r="BK188" s="193">
        <f>ROUND(I188*H188,2)</f>
        <v>0</v>
      </c>
      <c r="BL188" s="17" t="s">
        <v>230</v>
      </c>
      <c r="BM188" s="17" t="s">
        <v>477</v>
      </c>
    </row>
    <row r="189" spans="2:47" s="1" customFormat="1" ht="27">
      <c r="B189" s="34"/>
      <c r="C189" s="56"/>
      <c r="D189" s="208" t="s">
        <v>881</v>
      </c>
      <c r="E189" s="56"/>
      <c r="F189" s="246" t="s">
        <v>2532</v>
      </c>
      <c r="G189" s="56"/>
      <c r="H189" s="56"/>
      <c r="I189" s="152"/>
      <c r="J189" s="56"/>
      <c r="K189" s="56"/>
      <c r="L189" s="54"/>
      <c r="M189" s="71"/>
      <c r="N189" s="35"/>
      <c r="O189" s="35"/>
      <c r="P189" s="35"/>
      <c r="Q189" s="35"/>
      <c r="R189" s="35"/>
      <c r="S189" s="35"/>
      <c r="T189" s="72"/>
      <c r="AT189" s="17" t="s">
        <v>881</v>
      </c>
      <c r="AU189" s="17" t="s">
        <v>169</v>
      </c>
    </row>
    <row r="190" spans="2:65" s="1" customFormat="1" ht="22.5" customHeight="1">
      <c r="B190" s="34"/>
      <c r="C190" s="182" t="s">
        <v>459</v>
      </c>
      <c r="D190" s="182" t="s">
        <v>155</v>
      </c>
      <c r="E190" s="183" t="s">
        <v>2533</v>
      </c>
      <c r="F190" s="184" t="s">
        <v>2534</v>
      </c>
      <c r="G190" s="185" t="s">
        <v>207</v>
      </c>
      <c r="H190" s="186">
        <v>7</v>
      </c>
      <c r="I190" s="187"/>
      <c r="J190" s="188">
        <f>ROUND(I190*H190,2)</f>
        <v>0</v>
      </c>
      <c r="K190" s="184" t="s">
        <v>159</v>
      </c>
      <c r="L190" s="54"/>
      <c r="M190" s="189" t="s">
        <v>19</v>
      </c>
      <c r="N190" s="190" t="s">
        <v>42</v>
      </c>
      <c r="O190" s="35"/>
      <c r="P190" s="191">
        <f>O190*H190</f>
        <v>0</v>
      </c>
      <c r="Q190" s="191">
        <v>0.0032725</v>
      </c>
      <c r="R190" s="191">
        <f>Q190*H190</f>
        <v>0.022907499999999997</v>
      </c>
      <c r="S190" s="191">
        <v>0</v>
      </c>
      <c r="T190" s="192">
        <f>S190*H190</f>
        <v>0</v>
      </c>
      <c r="AR190" s="17" t="s">
        <v>230</v>
      </c>
      <c r="AT190" s="17" t="s">
        <v>155</v>
      </c>
      <c r="AU190" s="17" t="s">
        <v>169</v>
      </c>
      <c r="AY190" s="17" t="s">
        <v>153</v>
      </c>
      <c r="BE190" s="193">
        <f>IF(N190="základní",J190,0)</f>
        <v>0</v>
      </c>
      <c r="BF190" s="193">
        <f>IF(N190="snížená",J190,0)</f>
        <v>0</v>
      </c>
      <c r="BG190" s="193">
        <f>IF(N190="zákl. přenesená",J190,0)</f>
        <v>0</v>
      </c>
      <c r="BH190" s="193">
        <f>IF(N190="sníž. přenesená",J190,0)</f>
        <v>0</v>
      </c>
      <c r="BI190" s="193">
        <f>IF(N190="nulová",J190,0)</f>
        <v>0</v>
      </c>
      <c r="BJ190" s="17" t="s">
        <v>78</v>
      </c>
      <c r="BK190" s="193">
        <f>ROUND(I190*H190,2)</f>
        <v>0</v>
      </c>
      <c r="BL190" s="17" t="s">
        <v>230</v>
      </c>
      <c r="BM190" s="17" t="s">
        <v>481</v>
      </c>
    </row>
    <row r="191" spans="2:47" s="1" customFormat="1" ht="27">
      <c r="B191" s="34"/>
      <c r="C191" s="56"/>
      <c r="D191" s="208" t="s">
        <v>881</v>
      </c>
      <c r="E191" s="56"/>
      <c r="F191" s="246" t="s">
        <v>2532</v>
      </c>
      <c r="G191" s="56"/>
      <c r="H191" s="56"/>
      <c r="I191" s="152"/>
      <c r="J191" s="56"/>
      <c r="K191" s="56"/>
      <c r="L191" s="54"/>
      <c r="M191" s="71"/>
      <c r="N191" s="35"/>
      <c r="O191" s="35"/>
      <c r="P191" s="35"/>
      <c r="Q191" s="35"/>
      <c r="R191" s="35"/>
      <c r="S191" s="35"/>
      <c r="T191" s="72"/>
      <c r="AT191" s="17" t="s">
        <v>881</v>
      </c>
      <c r="AU191" s="17" t="s">
        <v>169</v>
      </c>
    </row>
    <row r="192" spans="2:65" s="1" customFormat="1" ht="22.5" customHeight="1">
      <c r="B192" s="34"/>
      <c r="C192" s="182" t="s">
        <v>464</v>
      </c>
      <c r="D192" s="182" t="s">
        <v>155</v>
      </c>
      <c r="E192" s="183" t="s">
        <v>2535</v>
      </c>
      <c r="F192" s="184" t="s">
        <v>2536</v>
      </c>
      <c r="G192" s="185" t="s">
        <v>207</v>
      </c>
      <c r="H192" s="186">
        <v>1</v>
      </c>
      <c r="I192" s="187"/>
      <c r="J192" s="188">
        <f>ROUND(I192*H192,2)</f>
        <v>0</v>
      </c>
      <c r="K192" s="184" t="s">
        <v>524</v>
      </c>
      <c r="L192" s="54"/>
      <c r="M192" s="189" t="s">
        <v>19</v>
      </c>
      <c r="N192" s="190" t="s">
        <v>42</v>
      </c>
      <c r="O192" s="35"/>
      <c r="P192" s="191">
        <f>O192*H192</f>
        <v>0</v>
      </c>
      <c r="Q192" s="191">
        <v>0</v>
      </c>
      <c r="R192" s="191">
        <f>Q192*H192</f>
        <v>0</v>
      </c>
      <c r="S192" s="191">
        <v>0</v>
      </c>
      <c r="T192" s="192">
        <f>S192*H192</f>
        <v>0</v>
      </c>
      <c r="AR192" s="17" t="s">
        <v>230</v>
      </c>
      <c r="AT192" s="17" t="s">
        <v>155</v>
      </c>
      <c r="AU192" s="17" t="s">
        <v>169</v>
      </c>
      <c r="AY192" s="17" t="s">
        <v>153</v>
      </c>
      <c r="BE192" s="193">
        <f>IF(N192="základní",J192,0)</f>
        <v>0</v>
      </c>
      <c r="BF192" s="193">
        <f>IF(N192="snížená",J192,0)</f>
        <v>0</v>
      </c>
      <c r="BG192" s="193">
        <f>IF(N192="zákl. přenesená",J192,0)</f>
        <v>0</v>
      </c>
      <c r="BH192" s="193">
        <f>IF(N192="sníž. přenesená",J192,0)</f>
        <v>0</v>
      </c>
      <c r="BI192" s="193">
        <f>IF(N192="nulová",J192,0)</f>
        <v>0</v>
      </c>
      <c r="BJ192" s="17" t="s">
        <v>78</v>
      </c>
      <c r="BK192" s="193">
        <f>ROUND(I192*H192,2)</f>
        <v>0</v>
      </c>
      <c r="BL192" s="17" t="s">
        <v>230</v>
      </c>
      <c r="BM192" s="17" t="s">
        <v>484</v>
      </c>
    </row>
    <row r="193" spans="2:47" s="1" customFormat="1" ht="27">
      <c r="B193" s="34"/>
      <c r="C193" s="56"/>
      <c r="D193" s="208" t="s">
        <v>881</v>
      </c>
      <c r="E193" s="56"/>
      <c r="F193" s="246" t="s">
        <v>2537</v>
      </c>
      <c r="G193" s="56"/>
      <c r="H193" s="56"/>
      <c r="I193" s="152"/>
      <c r="J193" s="56"/>
      <c r="K193" s="56"/>
      <c r="L193" s="54"/>
      <c r="M193" s="71"/>
      <c r="N193" s="35"/>
      <c r="O193" s="35"/>
      <c r="P193" s="35"/>
      <c r="Q193" s="35"/>
      <c r="R193" s="35"/>
      <c r="S193" s="35"/>
      <c r="T193" s="72"/>
      <c r="AT193" s="17" t="s">
        <v>881</v>
      </c>
      <c r="AU193" s="17" t="s">
        <v>169</v>
      </c>
    </row>
    <row r="194" spans="2:65" s="1" customFormat="1" ht="22.5" customHeight="1">
      <c r="B194" s="34"/>
      <c r="C194" s="182" t="s">
        <v>471</v>
      </c>
      <c r="D194" s="182" t="s">
        <v>155</v>
      </c>
      <c r="E194" s="183" t="s">
        <v>2538</v>
      </c>
      <c r="F194" s="184" t="s">
        <v>2539</v>
      </c>
      <c r="G194" s="185" t="s">
        <v>207</v>
      </c>
      <c r="H194" s="186">
        <v>1</v>
      </c>
      <c r="I194" s="187"/>
      <c r="J194" s="188">
        <f>ROUND(I194*H194,2)</f>
        <v>0</v>
      </c>
      <c r="K194" s="184" t="s">
        <v>524</v>
      </c>
      <c r="L194" s="54"/>
      <c r="M194" s="189" t="s">
        <v>19</v>
      </c>
      <c r="N194" s="190" t="s">
        <v>42</v>
      </c>
      <c r="O194" s="35"/>
      <c r="P194" s="191">
        <f>O194*H194</f>
        <v>0</v>
      </c>
      <c r="Q194" s="191">
        <v>0</v>
      </c>
      <c r="R194" s="191">
        <f>Q194*H194</f>
        <v>0</v>
      </c>
      <c r="S194" s="191">
        <v>0</v>
      </c>
      <c r="T194" s="192">
        <f>S194*H194</f>
        <v>0</v>
      </c>
      <c r="AR194" s="17" t="s">
        <v>230</v>
      </c>
      <c r="AT194" s="17" t="s">
        <v>155</v>
      </c>
      <c r="AU194" s="17" t="s">
        <v>169</v>
      </c>
      <c r="AY194" s="17" t="s">
        <v>153</v>
      </c>
      <c r="BE194" s="193">
        <f>IF(N194="základní",J194,0)</f>
        <v>0</v>
      </c>
      <c r="BF194" s="193">
        <f>IF(N194="snížená",J194,0)</f>
        <v>0</v>
      </c>
      <c r="BG194" s="193">
        <f>IF(N194="zákl. přenesená",J194,0)</f>
        <v>0</v>
      </c>
      <c r="BH194" s="193">
        <f>IF(N194="sníž. přenesená",J194,0)</f>
        <v>0</v>
      </c>
      <c r="BI194" s="193">
        <f>IF(N194="nulová",J194,0)</f>
        <v>0</v>
      </c>
      <c r="BJ194" s="17" t="s">
        <v>78</v>
      </c>
      <c r="BK194" s="193">
        <f>ROUND(I194*H194,2)</f>
        <v>0</v>
      </c>
      <c r="BL194" s="17" t="s">
        <v>230</v>
      </c>
      <c r="BM194" s="17" t="s">
        <v>487</v>
      </c>
    </row>
    <row r="195" spans="2:47" s="1" customFormat="1" ht="27">
      <c r="B195" s="34"/>
      <c r="C195" s="56"/>
      <c r="D195" s="208" t="s">
        <v>881</v>
      </c>
      <c r="E195" s="56"/>
      <c r="F195" s="246" t="s">
        <v>2540</v>
      </c>
      <c r="G195" s="56"/>
      <c r="H195" s="56"/>
      <c r="I195" s="152"/>
      <c r="J195" s="56"/>
      <c r="K195" s="56"/>
      <c r="L195" s="54"/>
      <c r="M195" s="71"/>
      <c r="N195" s="35"/>
      <c r="O195" s="35"/>
      <c r="P195" s="35"/>
      <c r="Q195" s="35"/>
      <c r="R195" s="35"/>
      <c r="S195" s="35"/>
      <c r="T195" s="72"/>
      <c r="AT195" s="17" t="s">
        <v>881</v>
      </c>
      <c r="AU195" s="17" t="s">
        <v>169</v>
      </c>
    </row>
    <row r="196" spans="2:65" s="1" customFormat="1" ht="22.5" customHeight="1">
      <c r="B196" s="34"/>
      <c r="C196" s="182" t="s">
        <v>474</v>
      </c>
      <c r="D196" s="182" t="s">
        <v>155</v>
      </c>
      <c r="E196" s="183" t="s">
        <v>2541</v>
      </c>
      <c r="F196" s="184" t="s">
        <v>2542</v>
      </c>
      <c r="G196" s="185" t="s">
        <v>207</v>
      </c>
      <c r="H196" s="186">
        <v>20</v>
      </c>
      <c r="I196" s="187"/>
      <c r="J196" s="188">
        <f>ROUND(I196*H196,2)</f>
        <v>0</v>
      </c>
      <c r="K196" s="184" t="s">
        <v>159</v>
      </c>
      <c r="L196" s="54"/>
      <c r="M196" s="189" t="s">
        <v>19</v>
      </c>
      <c r="N196" s="190" t="s">
        <v>42</v>
      </c>
      <c r="O196" s="35"/>
      <c r="P196" s="191">
        <f>O196*H196</f>
        <v>0</v>
      </c>
      <c r="Q196" s="191">
        <v>0.00022405</v>
      </c>
      <c r="R196" s="191">
        <f>Q196*H196</f>
        <v>0.004481</v>
      </c>
      <c r="S196" s="191">
        <v>0</v>
      </c>
      <c r="T196" s="192">
        <f>S196*H196</f>
        <v>0</v>
      </c>
      <c r="AR196" s="17" t="s">
        <v>230</v>
      </c>
      <c r="AT196" s="17" t="s">
        <v>155</v>
      </c>
      <c r="AU196" s="17" t="s">
        <v>169</v>
      </c>
      <c r="AY196" s="17" t="s">
        <v>153</v>
      </c>
      <c r="BE196" s="193">
        <f>IF(N196="základní",J196,0)</f>
        <v>0</v>
      </c>
      <c r="BF196" s="193">
        <f>IF(N196="snížená",J196,0)</f>
        <v>0</v>
      </c>
      <c r="BG196" s="193">
        <f>IF(N196="zákl. přenesená",J196,0)</f>
        <v>0</v>
      </c>
      <c r="BH196" s="193">
        <f>IF(N196="sníž. přenesená",J196,0)</f>
        <v>0</v>
      </c>
      <c r="BI196" s="193">
        <f>IF(N196="nulová",J196,0)</f>
        <v>0</v>
      </c>
      <c r="BJ196" s="17" t="s">
        <v>78</v>
      </c>
      <c r="BK196" s="193">
        <f>ROUND(I196*H196,2)</f>
        <v>0</v>
      </c>
      <c r="BL196" s="17" t="s">
        <v>230</v>
      </c>
      <c r="BM196" s="17" t="s">
        <v>490</v>
      </c>
    </row>
    <row r="197" spans="2:47" s="1" customFormat="1" ht="27">
      <c r="B197" s="34"/>
      <c r="C197" s="56"/>
      <c r="D197" s="208" t="s">
        <v>881</v>
      </c>
      <c r="E197" s="56"/>
      <c r="F197" s="246" t="s">
        <v>2543</v>
      </c>
      <c r="G197" s="56"/>
      <c r="H197" s="56"/>
      <c r="I197" s="152"/>
      <c r="J197" s="56"/>
      <c r="K197" s="56"/>
      <c r="L197" s="54"/>
      <c r="M197" s="71"/>
      <c r="N197" s="35"/>
      <c r="O197" s="35"/>
      <c r="P197" s="35"/>
      <c r="Q197" s="35"/>
      <c r="R197" s="35"/>
      <c r="S197" s="35"/>
      <c r="T197" s="72"/>
      <c r="AT197" s="17" t="s">
        <v>881</v>
      </c>
      <c r="AU197" s="17" t="s">
        <v>169</v>
      </c>
    </row>
    <row r="198" spans="2:65" s="1" customFormat="1" ht="22.5" customHeight="1">
      <c r="B198" s="34"/>
      <c r="C198" s="182" t="s">
        <v>477</v>
      </c>
      <c r="D198" s="182" t="s">
        <v>155</v>
      </c>
      <c r="E198" s="183" t="s">
        <v>2544</v>
      </c>
      <c r="F198" s="184" t="s">
        <v>2545</v>
      </c>
      <c r="G198" s="185" t="s">
        <v>207</v>
      </c>
      <c r="H198" s="186">
        <v>1</v>
      </c>
      <c r="I198" s="187"/>
      <c r="J198" s="188">
        <f>ROUND(I198*H198,2)</f>
        <v>0</v>
      </c>
      <c r="K198" s="184" t="s">
        <v>159</v>
      </c>
      <c r="L198" s="54"/>
      <c r="M198" s="189" t="s">
        <v>19</v>
      </c>
      <c r="N198" s="190" t="s">
        <v>42</v>
      </c>
      <c r="O198" s="35"/>
      <c r="P198" s="191">
        <f>O198*H198</f>
        <v>0</v>
      </c>
      <c r="Q198" s="191">
        <v>0.00033505</v>
      </c>
      <c r="R198" s="191">
        <f>Q198*H198</f>
        <v>0.00033505</v>
      </c>
      <c r="S198" s="191">
        <v>0</v>
      </c>
      <c r="T198" s="192">
        <f>S198*H198</f>
        <v>0</v>
      </c>
      <c r="AR198" s="17" t="s">
        <v>230</v>
      </c>
      <c r="AT198" s="17" t="s">
        <v>155</v>
      </c>
      <c r="AU198" s="17" t="s">
        <v>169</v>
      </c>
      <c r="AY198" s="17" t="s">
        <v>153</v>
      </c>
      <c r="BE198" s="193">
        <f>IF(N198="základní",J198,0)</f>
        <v>0</v>
      </c>
      <c r="BF198" s="193">
        <f>IF(N198="snížená",J198,0)</f>
        <v>0</v>
      </c>
      <c r="BG198" s="193">
        <f>IF(N198="zákl. přenesená",J198,0)</f>
        <v>0</v>
      </c>
      <c r="BH198" s="193">
        <f>IF(N198="sníž. přenesená",J198,0)</f>
        <v>0</v>
      </c>
      <c r="BI198" s="193">
        <f>IF(N198="nulová",J198,0)</f>
        <v>0</v>
      </c>
      <c r="BJ198" s="17" t="s">
        <v>78</v>
      </c>
      <c r="BK198" s="193">
        <f>ROUND(I198*H198,2)</f>
        <v>0</v>
      </c>
      <c r="BL198" s="17" t="s">
        <v>230</v>
      </c>
      <c r="BM198" s="17" t="s">
        <v>493</v>
      </c>
    </row>
    <row r="199" spans="2:65" s="1" customFormat="1" ht="22.5" customHeight="1">
      <c r="B199" s="34"/>
      <c r="C199" s="182" t="s">
        <v>481</v>
      </c>
      <c r="D199" s="182" t="s">
        <v>155</v>
      </c>
      <c r="E199" s="183" t="s">
        <v>2546</v>
      </c>
      <c r="F199" s="184" t="s">
        <v>2547</v>
      </c>
      <c r="G199" s="185" t="s">
        <v>207</v>
      </c>
      <c r="H199" s="186">
        <v>1</v>
      </c>
      <c r="I199" s="187"/>
      <c r="J199" s="188">
        <f>ROUND(I199*H199,2)</f>
        <v>0</v>
      </c>
      <c r="K199" s="184" t="s">
        <v>159</v>
      </c>
      <c r="L199" s="54"/>
      <c r="M199" s="189" t="s">
        <v>19</v>
      </c>
      <c r="N199" s="190" t="s">
        <v>42</v>
      </c>
      <c r="O199" s="35"/>
      <c r="P199" s="191">
        <f>O199*H199</f>
        <v>0</v>
      </c>
      <c r="Q199" s="191">
        <v>0.00114405</v>
      </c>
      <c r="R199" s="191">
        <f>Q199*H199</f>
        <v>0.00114405</v>
      </c>
      <c r="S199" s="191">
        <v>0</v>
      </c>
      <c r="T199" s="192">
        <f>S199*H199</f>
        <v>0</v>
      </c>
      <c r="AR199" s="17" t="s">
        <v>230</v>
      </c>
      <c r="AT199" s="17" t="s">
        <v>155</v>
      </c>
      <c r="AU199" s="17" t="s">
        <v>169</v>
      </c>
      <c r="AY199" s="17" t="s">
        <v>153</v>
      </c>
      <c r="BE199" s="193">
        <f>IF(N199="základní",J199,0)</f>
        <v>0</v>
      </c>
      <c r="BF199" s="193">
        <f>IF(N199="snížená",J199,0)</f>
        <v>0</v>
      </c>
      <c r="BG199" s="193">
        <f>IF(N199="zákl. přenesená",J199,0)</f>
        <v>0</v>
      </c>
      <c r="BH199" s="193">
        <f>IF(N199="sníž. přenesená",J199,0)</f>
        <v>0</v>
      </c>
      <c r="BI199" s="193">
        <f>IF(N199="nulová",J199,0)</f>
        <v>0</v>
      </c>
      <c r="BJ199" s="17" t="s">
        <v>78</v>
      </c>
      <c r="BK199" s="193">
        <f>ROUND(I199*H199,2)</f>
        <v>0</v>
      </c>
      <c r="BL199" s="17" t="s">
        <v>230</v>
      </c>
      <c r="BM199" s="17" t="s">
        <v>496</v>
      </c>
    </row>
    <row r="200" spans="2:65" s="1" customFormat="1" ht="22.5" customHeight="1">
      <c r="B200" s="34"/>
      <c r="C200" s="182" t="s">
        <v>484</v>
      </c>
      <c r="D200" s="182" t="s">
        <v>155</v>
      </c>
      <c r="E200" s="183" t="s">
        <v>2548</v>
      </c>
      <c r="F200" s="184" t="s">
        <v>2549</v>
      </c>
      <c r="G200" s="185" t="s">
        <v>207</v>
      </c>
      <c r="H200" s="186">
        <v>1</v>
      </c>
      <c r="I200" s="187"/>
      <c r="J200" s="188">
        <f>ROUND(I200*H200,2)</f>
        <v>0</v>
      </c>
      <c r="K200" s="184" t="s">
        <v>524</v>
      </c>
      <c r="L200" s="54"/>
      <c r="M200" s="189" t="s">
        <v>19</v>
      </c>
      <c r="N200" s="190" t="s">
        <v>42</v>
      </c>
      <c r="O200" s="35"/>
      <c r="P200" s="191">
        <f>O200*H200</f>
        <v>0</v>
      </c>
      <c r="Q200" s="191">
        <v>0</v>
      </c>
      <c r="R200" s="191">
        <f>Q200*H200</f>
        <v>0</v>
      </c>
      <c r="S200" s="191">
        <v>0</v>
      </c>
      <c r="T200" s="192">
        <f>S200*H200</f>
        <v>0</v>
      </c>
      <c r="AR200" s="17" t="s">
        <v>230</v>
      </c>
      <c r="AT200" s="17" t="s">
        <v>155</v>
      </c>
      <c r="AU200" s="17" t="s">
        <v>169</v>
      </c>
      <c r="AY200" s="17" t="s">
        <v>153</v>
      </c>
      <c r="BE200" s="193">
        <f>IF(N200="základní",J200,0)</f>
        <v>0</v>
      </c>
      <c r="BF200" s="193">
        <f>IF(N200="snížená",J200,0)</f>
        <v>0</v>
      </c>
      <c r="BG200" s="193">
        <f>IF(N200="zákl. přenesená",J200,0)</f>
        <v>0</v>
      </c>
      <c r="BH200" s="193">
        <f>IF(N200="sníž. přenesená",J200,0)</f>
        <v>0</v>
      </c>
      <c r="BI200" s="193">
        <f>IF(N200="nulová",J200,0)</f>
        <v>0</v>
      </c>
      <c r="BJ200" s="17" t="s">
        <v>78</v>
      </c>
      <c r="BK200" s="193">
        <f>ROUND(I200*H200,2)</f>
        <v>0</v>
      </c>
      <c r="BL200" s="17" t="s">
        <v>230</v>
      </c>
      <c r="BM200" s="17" t="s">
        <v>500</v>
      </c>
    </row>
    <row r="201" spans="2:47" s="1" customFormat="1" ht="27">
      <c r="B201" s="34"/>
      <c r="C201" s="56"/>
      <c r="D201" s="208" t="s">
        <v>881</v>
      </c>
      <c r="E201" s="56"/>
      <c r="F201" s="246" t="s">
        <v>2550</v>
      </c>
      <c r="G201" s="56"/>
      <c r="H201" s="56"/>
      <c r="I201" s="152"/>
      <c r="J201" s="56"/>
      <c r="K201" s="56"/>
      <c r="L201" s="54"/>
      <c r="M201" s="71"/>
      <c r="N201" s="35"/>
      <c r="O201" s="35"/>
      <c r="P201" s="35"/>
      <c r="Q201" s="35"/>
      <c r="R201" s="35"/>
      <c r="S201" s="35"/>
      <c r="T201" s="72"/>
      <c r="AT201" s="17" t="s">
        <v>881</v>
      </c>
      <c r="AU201" s="17" t="s">
        <v>169</v>
      </c>
    </row>
    <row r="202" spans="2:65" s="1" customFormat="1" ht="22.5" customHeight="1">
      <c r="B202" s="34"/>
      <c r="C202" s="182" t="s">
        <v>487</v>
      </c>
      <c r="D202" s="182" t="s">
        <v>155</v>
      </c>
      <c r="E202" s="183" t="s">
        <v>2551</v>
      </c>
      <c r="F202" s="184" t="s">
        <v>2552</v>
      </c>
      <c r="G202" s="185" t="s">
        <v>207</v>
      </c>
      <c r="H202" s="186">
        <v>42</v>
      </c>
      <c r="I202" s="187"/>
      <c r="J202" s="188">
        <f>ROUND(I202*H202,2)</f>
        <v>0</v>
      </c>
      <c r="K202" s="184" t="s">
        <v>159</v>
      </c>
      <c r="L202" s="54"/>
      <c r="M202" s="189" t="s">
        <v>19</v>
      </c>
      <c r="N202" s="190" t="s">
        <v>42</v>
      </c>
      <c r="O202" s="35"/>
      <c r="P202" s="191">
        <f>O202*H202</f>
        <v>0</v>
      </c>
      <c r="Q202" s="191">
        <v>0.00020605</v>
      </c>
      <c r="R202" s="191">
        <f>Q202*H202</f>
        <v>0.0086541</v>
      </c>
      <c r="S202" s="191">
        <v>0</v>
      </c>
      <c r="T202" s="192">
        <f>S202*H202</f>
        <v>0</v>
      </c>
      <c r="AR202" s="17" t="s">
        <v>230</v>
      </c>
      <c r="AT202" s="17" t="s">
        <v>155</v>
      </c>
      <c r="AU202" s="17" t="s">
        <v>169</v>
      </c>
      <c r="AY202" s="17" t="s">
        <v>153</v>
      </c>
      <c r="BE202" s="193">
        <f>IF(N202="základní",J202,0)</f>
        <v>0</v>
      </c>
      <c r="BF202" s="193">
        <f>IF(N202="snížená",J202,0)</f>
        <v>0</v>
      </c>
      <c r="BG202" s="193">
        <f>IF(N202="zákl. přenesená",J202,0)</f>
        <v>0</v>
      </c>
      <c r="BH202" s="193">
        <f>IF(N202="sníž. přenesená",J202,0)</f>
        <v>0</v>
      </c>
      <c r="BI202" s="193">
        <f>IF(N202="nulová",J202,0)</f>
        <v>0</v>
      </c>
      <c r="BJ202" s="17" t="s">
        <v>78</v>
      </c>
      <c r="BK202" s="193">
        <f>ROUND(I202*H202,2)</f>
        <v>0</v>
      </c>
      <c r="BL202" s="17" t="s">
        <v>230</v>
      </c>
      <c r="BM202" s="17" t="s">
        <v>507</v>
      </c>
    </row>
    <row r="203" spans="2:47" s="1" customFormat="1" ht="27">
      <c r="B203" s="34"/>
      <c r="C203" s="56"/>
      <c r="D203" s="208" t="s">
        <v>881</v>
      </c>
      <c r="E203" s="56"/>
      <c r="F203" s="246" t="s">
        <v>2553</v>
      </c>
      <c r="G203" s="56"/>
      <c r="H203" s="56"/>
      <c r="I203" s="152"/>
      <c r="J203" s="56"/>
      <c r="K203" s="56"/>
      <c r="L203" s="54"/>
      <c r="M203" s="71"/>
      <c r="N203" s="35"/>
      <c r="O203" s="35"/>
      <c r="P203" s="35"/>
      <c r="Q203" s="35"/>
      <c r="R203" s="35"/>
      <c r="S203" s="35"/>
      <c r="T203" s="72"/>
      <c r="AT203" s="17" t="s">
        <v>881</v>
      </c>
      <c r="AU203" s="17" t="s">
        <v>169</v>
      </c>
    </row>
    <row r="204" spans="2:65" s="1" customFormat="1" ht="22.5" customHeight="1">
      <c r="B204" s="34"/>
      <c r="C204" s="182" t="s">
        <v>490</v>
      </c>
      <c r="D204" s="182" t="s">
        <v>155</v>
      </c>
      <c r="E204" s="183" t="s">
        <v>2554</v>
      </c>
      <c r="F204" s="184" t="s">
        <v>2552</v>
      </c>
      <c r="G204" s="185" t="s">
        <v>207</v>
      </c>
      <c r="H204" s="186">
        <v>10</v>
      </c>
      <c r="I204" s="187"/>
      <c r="J204" s="188">
        <f>ROUND(I204*H204,2)</f>
        <v>0</v>
      </c>
      <c r="K204" s="184" t="s">
        <v>159</v>
      </c>
      <c r="L204" s="54"/>
      <c r="M204" s="189" t="s">
        <v>19</v>
      </c>
      <c r="N204" s="190" t="s">
        <v>42</v>
      </c>
      <c r="O204" s="35"/>
      <c r="P204" s="191">
        <f>O204*H204</f>
        <v>0</v>
      </c>
      <c r="Q204" s="191">
        <v>0.00033805</v>
      </c>
      <c r="R204" s="191">
        <f>Q204*H204</f>
        <v>0.0033805</v>
      </c>
      <c r="S204" s="191">
        <v>0</v>
      </c>
      <c r="T204" s="192">
        <f>S204*H204</f>
        <v>0</v>
      </c>
      <c r="AR204" s="17" t="s">
        <v>230</v>
      </c>
      <c r="AT204" s="17" t="s">
        <v>155</v>
      </c>
      <c r="AU204" s="17" t="s">
        <v>169</v>
      </c>
      <c r="AY204" s="17" t="s">
        <v>153</v>
      </c>
      <c r="BE204" s="193">
        <f>IF(N204="základní",J204,0)</f>
        <v>0</v>
      </c>
      <c r="BF204" s="193">
        <f>IF(N204="snížená",J204,0)</f>
        <v>0</v>
      </c>
      <c r="BG204" s="193">
        <f>IF(N204="zákl. přenesená",J204,0)</f>
        <v>0</v>
      </c>
      <c r="BH204" s="193">
        <f>IF(N204="sníž. přenesená",J204,0)</f>
        <v>0</v>
      </c>
      <c r="BI204" s="193">
        <f>IF(N204="nulová",J204,0)</f>
        <v>0</v>
      </c>
      <c r="BJ204" s="17" t="s">
        <v>78</v>
      </c>
      <c r="BK204" s="193">
        <f>ROUND(I204*H204,2)</f>
        <v>0</v>
      </c>
      <c r="BL204" s="17" t="s">
        <v>230</v>
      </c>
      <c r="BM204" s="17" t="s">
        <v>512</v>
      </c>
    </row>
    <row r="205" spans="2:47" s="1" customFormat="1" ht="27">
      <c r="B205" s="34"/>
      <c r="C205" s="56"/>
      <c r="D205" s="208" t="s">
        <v>881</v>
      </c>
      <c r="E205" s="56"/>
      <c r="F205" s="246" t="s">
        <v>2555</v>
      </c>
      <c r="G205" s="56"/>
      <c r="H205" s="56"/>
      <c r="I205" s="152"/>
      <c r="J205" s="56"/>
      <c r="K205" s="56"/>
      <c r="L205" s="54"/>
      <c r="M205" s="71"/>
      <c r="N205" s="35"/>
      <c r="O205" s="35"/>
      <c r="P205" s="35"/>
      <c r="Q205" s="35"/>
      <c r="R205" s="35"/>
      <c r="S205" s="35"/>
      <c r="T205" s="72"/>
      <c r="AT205" s="17" t="s">
        <v>881</v>
      </c>
      <c r="AU205" s="17" t="s">
        <v>169</v>
      </c>
    </row>
    <row r="206" spans="2:65" s="1" customFormat="1" ht="22.5" customHeight="1">
      <c r="B206" s="34"/>
      <c r="C206" s="182" t="s">
        <v>493</v>
      </c>
      <c r="D206" s="182" t="s">
        <v>155</v>
      </c>
      <c r="E206" s="183" t="s">
        <v>2556</v>
      </c>
      <c r="F206" s="184" t="s">
        <v>2552</v>
      </c>
      <c r="G206" s="185" t="s">
        <v>207</v>
      </c>
      <c r="H206" s="186">
        <v>6</v>
      </c>
      <c r="I206" s="187"/>
      <c r="J206" s="188">
        <f>ROUND(I206*H206,2)</f>
        <v>0</v>
      </c>
      <c r="K206" s="184" t="s">
        <v>159</v>
      </c>
      <c r="L206" s="54"/>
      <c r="M206" s="189" t="s">
        <v>19</v>
      </c>
      <c r="N206" s="190" t="s">
        <v>42</v>
      </c>
      <c r="O206" s="35"/>
      <c r="P206" s="191">
        <f>O206*H206</f>
        <v>0</v>
      </c>
      <c r="Q206" s="191">
        <v>0.00050305</v>
      </c>
      <c r="R206" s="191">
        <f>Q206*H206</f>
        <v>0.0030183</v>
      </c>
      <c r="S206" s="191">
        <v>0</v>
      </c>
      <c r="T206" s="192">
        <f>S206*H206</f>
        <v>0</v>
      </c>
      <c r="AR206" s="17" t="s">
        <v>230</v>
      </c>
      <c r="AT206" s="17" t="s">
        <v>155</v>
      </c>
      <c r="AU206" s="17" t="s">
        <v>169</v>
      </c>
      <c r="AY206" s="17" t="s">
        <v>153</v>
      </c>
      <c r="BE206" s="193">
        <f>IF(N206="základní",J206,0)</f>
        <v>0</v>
      </c>
      <c r="BF206" s="193">
        <f>IF(N206="snížená",J206,0)</f>
        <v>0</v>
      </c>
      <c r="BG206" s="193">
        <f>IF(N206="zákl. přenesená",J206,0)</f>
        <v>0</v>
      </c>
      <c r="BH206" s="193">
        <f>IF(N206="sníž. přenesená",J206,0)</f>
        <v>0</v>
      </c>
      <c r="BI206" s="193">
        <f>IF(N206="nulová",J206,0)</f>
        <v>0</v>
      </c>
      <c r="BJ206" s="17" t="s">
        <v>78</v>
      </c>
      <c r="BK206" s="193">
        <f>ROUND(I206*H206,2)</f>
        <v>0</v>
      </c>
      <c r="BL206" s="17" t="s">
        <v>230</v>
      </c>
      <c r="BM206" s="17" t="s">
        <v>516</v>
      </c>
    </row>
    <row r="207" spans="2:47" s="1" customFormat="1" ht="27">
      <c r="B207" s="34"/>
      <c r="C207" s="56"/>
      <c r="D207" s="208" t="s">
        <v>881</v>
      </c>
      <c r="E207" s="56"/>
      <c r="F207" s="246" t="s">
        <v>2557</v>
      </c>
      <c r="G207" s="56"/>
      <c r="H207" s="56"/>
      <c r="I207" s="152"/>
      <c r="J207" s="56"/>
      <c r="K207" s="56"/>
      <c r="L207" s="54"/>
      <c r="M207" s="71"/>
      <c r="N207" s="35"/>
      <c r="O207" s="35"/>
      <c r="P207" s="35"/>
      <c r="Q207" s="35"/>
      <c r="R207" s="35"/>
      <c r="S207" s="35"/>
      <c r="T207" s="72"/>
      <c r="AT207" s="17" t="s">
        <v>881</v>
      </c>
      <c r="AU207" s="17" t="s">
        <v>169</v>
      </c>
    </row>
    <row r="208" spans="2:65" s="1" customFormat="1" ht="22.5" customHeight="1">
      <c r="B208" s="34"/>
      <c r="C208" s="182" t="s">
        <v>496</v>
      </c>
      <c r="D208" s="182" t="s">
        <v>155</v>
      </c>
      <c r="E208" s="183" t="s">
        <v>2558</v>
      </c>
      <c r="F208" s="184" t="s">
        <v>2552</v>
      </c>
      <c r="G208" s="185" t="s">
        <v>207</v>
      </c>
      <c r="H208" s="186">
        <v>3</v>
      </c>
      <c r="I208" s="187"/>
      <c r="J208" s="188">
        <f>ROUND(I208*H208,2)</f>
        <v>0</v>
      </c>
      <c r="K208" s="184" t="s">
        <v>159</v>
      </c>
      <c r="L208" s="54"/>
      <c r="M208" s="189" t="s">
        <v>19</v>
      </c>
      <c r="N208" s="190" t="s">
        <v>42</v>
      </c>
      <c r="O208" s="35"/>
      <c r="P208" s="191">
        <f>O208*H208</f>
        <v>0</v>
      </c>
      <c r="Q208" s="191">
        <v>0.00070505</v>
      </c>
      <c r="R208" s="191">
        <f>Q208*H208</f>
        <v>0.00211515</v>
      </c>
      <c r="S208" s="191">
        <v>0</v>
      </c>
      <c r="T208" s="192">
        <f>S208*H208</f>
        <v>0</v>
      </c>
      <c r="AR208" s="17" t="s">
        <v>230</v>
      </c>
      <c r="AT208" s="17" t="s">
        <v>155</v>
      </c>
      <c r="AU208" s="17" t="s">
        <v>169</v>
      </c>
      <c r="AY208" s="17" t="s">
        <v>153</v>
      </c>
      <c r="BE208" s="193">
        <f>IF(N208="základní",J208,0)</f>
        <v>0</v>
      </c>
      <c r="BF208" s="193">
        <f>IF(N208="snížená",J208,0)</f>
        <v>0</v>
      </c>
      <c r="BG208" s="193">
        <f>IF(N208="zákl. přenesená",J208,0)</f>
        <v>0</v>
      </c>
      <c r="BH208" s="193">
        <f>IF(N208="sníž. přenesená",J208,0)</f>
        <v>0</v>
      </c>
      <c r="BI208" s="193">
        <f>IF(N208="nulová",J208,0)</f>
        <v>0</v>
      </c>
      <c r="BJ208" s="17" t="s">
        <v>78</v>
      </c>
      <c r="BK208" s="193">
        <f>ROUND(I208*H208,2)</f>
        <v>0</v>
      </c>
      <c r="BL208" s="17" t="s">
        <v>230</v>
      </c>
      <c r="BM208" s="17" t="s">
        <v>521</v>
      </c>
    </row>
    <row r="209" spans="2:47" s="1" customFormat="1" ht="27">
      <c r="B209" s="34"/>
      <c r="C209" s="56"/>
      <c r="D209" s="208" t="s">
        <v>881</v>
      </c>
      <c r="E209" s="56"/>
      <c r="F209" s="246" t="s">
        <v>2559</v>
      </c>
      <c r="G209" s="56"/>
      <c r="H209" s="56"/>
      <c r="I209" s="152"/>
      <c r="J209" s="56"/>
      <c r="K209" s="56"/>
      <c r="L209" s="54"/>
      <c r="M209" s="71"/>
      <c r="N209" s="35"/>
      <c r="O209" s="35"/>
      <c r="P209" s="35"/>
      <c r="Q209" s="35"/>
      <c r="R209" s="35"/>
      <c r="S209" s="35"/>
      <c r="T209" s="72"/>
      <c r="AT209" s="17" t="s">
        <v>881</v>
      </c>
      <c r="AU209" s="17" t="s">
        <v>169</v>
      </c>
    </row>
    <row r="210" spans="2:65" s="1" customFormat="1" ht="22.5" customHeight="1">
      <c r="B210" s="34"/>
      <c r="C210" s="182" t="s">
        <v>500</v>
      </c>
      <c r="D210" s="182" t="s">
        <v>155</v>
      </c>
      <c r="E210" s="183" t="s">
        <v>2560</v>
      </c>
      <c r="F210" s="184" t="s">
        <v>2552</v>
      </c>
      <c r="G210" s="185" t="s">
        <v>207</v>
      </c>
      <c r="H210" s="186">
        <v>2</v>
      </c>
      <c r="I210" s="187"/>
      <c r="J210" s="188">
        <f>ROUND(I210*H210,2)</f>
        <v>0</v>
      </c>
      <c r="K210" s="184" t="s">
        <v>159</v>
      </c>
      <c r="L210" s="54"/>
      <c r="M210" s="189" t="s">
        <v>19</v>
      </c>
      <c r="N210" s="190" t="s">
        <v>42</v>
      </c>
      <c r="O210" s="35"/>
      <c r="P210" s="191">
        <f>O210*H210</f>
        <v>0</v>
      </c>
      <c r="Q210" s="191">
        <v>0.00106705</v>
      </c>
      <c r="R210" s="191">
        <f>Q210*H210</f>
        <v>0.0021341</v>
      </c>
      <c r="S210" s="191">
        <v>0</v>
      </c>
      <c r="T210" s="192">
        <f>S210*H210</f>
        <v>0</v>
      </c>
      <c r="AR210" s="17" t="s">
        <v>230</v>
      </c>
      <c r="AT210" s="17" t="s">
        <v>155</v>
      </c>
      <c r="AU210" s="17" t="s">
        <v>169</v>
      </c>
      <c r="AY210" s="17" t="s">
        <v>153</v>
      </c>
      <c r="BE210" s="193">
        <f>IF(N210="základní",J210,0)</f>
        <v>0</v>
      </c>
      <c r="BF210" s="193">
        <f>IF(N210="snížená",J210,0)</f>
        <v>0</v>
      </c>
      <c r="BG210" s="193">
        <f>IF(N210="zákl. přenesená",J210,0)</f>
        <v>0</v>
      </c>
      <c r="BH210" s="193">
        <f>IF(N210="sníž. přenesená",J210,0)</f>
        <v>0</v>
      </c>
      <c r="BI210" s="193">
        <f>IF(N210="nulová",J210,0)</f>
        <v>0</v>
      </c>
      <c r="BJ210" s="17" t="s">
        <v>78</v>
      </c>
      <c r="BK210" s="193">
        <f>ROUND(I210*H210,2)</f>
        <v>0</v>
      </c>
      <c r="BL210" s="17" t="s">
        <v>230</v>
      </c>
      <c r="BM210" s="17" t="s">
        <v>525</v>
      </c>
    </row>
    <row r="211" spans="2:47" s="1" customFormat="1" ht="27">
      <c r="B211" s="34"/>
      <c r="C211" s="56"/>
      <c r="D211" s="208" t="s">
        <v>881</v>
      </c>
      <c r="E211" s="56"/>
      <c r="F211" s="246" t="s">
        <v>2561</v>
      </c>
      <c r="G211" s="56"/>
      <c r="H211" s="56"/>
      <c r="I211" s="152"/>
      <c r="J211" s="56"/>
      <c r="K211" s="56"/>
      <c r="L211" s="54"/>
      <c r="M211" s="71"/>
      <c r="N211" s="35"/>
      <c r="O211" s="35"/>
      <c r="P211" s="35"/>
      <c r="Q211" s="35"/>
      <c r="R211" s="35"/>
      <c r="S211" s="35"/>
      <c r="T211" s="72"/>
      <c r="AT211" s="17" t="s">
        <v>881</v>
      </c>
      <c r="AU211" s="17" t="s">
        <v>169</v>
      </c>
    </row>
    <row r="212" spans="2:65" s="1" customFormat="1" ht="22.5" customHeight="1">
      <c r="B212" s="34"/>
      <c r="C212" s="182" t="s">
        <v>507</v>
      </c>
      <c r="D212" s="182" t="s">
        <v>155</v>
      </c>
      <c r="E212" s="183" t="s">
        <v>2562</v>
      </c>
      <c r="F212" s="184" t="s">
        <v>2563</v>
      </c>
      <c r="G212" s="185" t="s">
        <v>2113</v>
      </c>
      <c r="H212" s="186">
        <v>1</v>
      </c>
      <c r="I212" s="187"/>
      <c r="J212" s="188">
        <f>ROUND(I212*H212,2)</f>
        <v>0</v>
      </c>
      <c r="K212" s="184" t="s">
        <v>524</v>
      </c>
      <c r="L212" s="54"/>
      <c r="M212" s="189" t="s">
        <v>19</v>
      </c>
      <c r="N212" s="190" t="s">
        <v>42</v>
      </c>
      <c r="O212" s="35"/>
      <c r="P212" s="191">
        <f>O212*H212</f>
        <v>0</v>
      </c>
      <c r="Q212" s="191">
        <v>0</v>
      </c>
      <c r="R212" s="191">
        <f>Q212*H212</f>
        <v>0</v>
      </c>
      <c r="S212" s="191">
        <v>0</v>
      </c>
      <c r="T212" s="192">
        <f>S212*H212</f>
        <v>0</v>
      </c>
      <c r="AR212" s="17" t="s">
        <v>230</v>
      </c>
      <c r="AT212" s="17" t="s">
        <v>155</v>
      </c>
      <c r="AU212" s="17" t="s">
        <v>169</v>
      </c>
      <c r="AY212" s="17" t="s">
        <v>153</v>
      </c>
      <c r="BE212" s="193">
        <f>IF(N212="základní",J212,0)</f>
        <v>0</v>
      </c>
      <c r="BF212" s="193">
        <f>IF(N212="snížená",J212,0)</f>
        <v>0</v>
      </c>
      <c r="BG212" s="193">
        <f>IF(N212="zákl. přenesená",J212,0)</f>
        <v>0</v>
      </c>
      <c r="BH212" s="193">
        <f>IF(N212="sníž. přenesená",J212,0)</f>
        <v>0</v>
      </c>
      <c r="BI212" s="193">
        <f>IF(N212="nulová",J212,0)</f>
        <v>0</v>
      </c>
      <c r="BJ212" s="17" t="s">
        <v>78</v>
      </c>
      <c r="BK212" s="193">
        <f>ROUND(I212*H212,2)</f>
        <v>0</v>
      </c>
      <c r="BL212" s="17" t="s">
        <v>230</v>
      </c>
      <c r="BM212" s="17" t="s">
        <v>536</v>
      </c>
    </row>
    <row r="213" spans="2:65" s="1" customFormat="1" ht="22.5" customHeight="1">
      <c r="B213" s="34"/>
      <c r="C213" s="182" t="s">
        <v>512</v>
      </c>
      <c r="D213" s="182" t="s">
        <v>155</v>
      </c>
      <c r="E213" s="183" t="s">
        <v>2564</v>
      </c>
      <c r="F213" s="184" t="s">
        <v>2565</v>
      </c>
      <c r="G213" s="185" t="s">
        <v>246</v>
      </c>
      <c r="H213" s="186">
        <v>250</v>
      </c>
      <c r="I213" s="187"/>
      <c r="J213" s="188">
        <f>ROUND(I213*H213,2)</f>
        <v>0</v>
      </c>
      <c r="K213" s="184" t="s">
        <v>159</v>
      </c>
      <c r="L213" s="54"/>
      <c r="M213" s="189" t="s">
        <v>19</v>
      </c>
      <c r="N213" s="190" t="s">
        <v>42</v>
      </c>
      <c r="O213" s="35"/>
      <c r="P213" s="191">
        <f>O213*H213</f>
        <v>0</v>
      </c>
      <c r="Q213" s="191">
        <v>0.000189794</v>
      </c>
      <c r="R213" s="191">
        <f>Q213*H213</f>
        <v>0.0474485</v>
      </c>
      <c r="S213" s="191">
        <v>0</v>
      </c>
      <c r="T213" s="192">
        <f>S213*H213</f>
        <v>0</v>
      </c>
      <c r="AR213" s="17" t="s">
        <v>230</v>
      </c>
      <c r="AT213" s="17" t="s">
        <v>155</v>
      </c>
      <c r="AU213" s="17" t="s">
        <v>169</v>
      </c>
      <c r="AY213" s="17" t="s">
        <v>153</v>
      </c>
      <c r="BE213" s="193">
        <f>IF(N213="základní",J213,0)</f>
        <v>0</v>
      </c>
      <c r="BF213" s="193">
        <f>IF(N213="snížená",J213,0)</f>
        <v>0</v>
      </c>
      <c r="BG213" s="193">
        <f>IF(N213="zákl. přenesená",J213,0)</f>
        <v>0</v>
      </c>
      <c r="BH213" s="193">
        <f>IF(N213="sníž. přenesená",J213,0)</f>
        <v>0</v>
      </c>
      <c r="BI213" s="193">
        <f>IF(N213="nulová",J213,0)</f>
        <v>0</v>
      </c>
      <c r="BJ213" s="17" t="s">
        <v>78</v>
      </c>
      <c r="BK213" s="193">
        <f>ROUND(I213*H213,2)</f>
        <v>0</v>
      </c>
      <c r="BL213" s="17" t="s">
        <v>230</v>
      </c>
      <c r="BM213" s="17" t="s">
        <v>540</v>
      </c>
    </row>
    <row r="214" spans="2:65" s="1" customFormat="1" ht="22.5" customHeight="1">
      <c r="B214" s="34"/>
      <c r="C214" s="182" t="s">
        <v>516</v>
      </c>
      <c r="D214" s="182" t="s">
        <v>155</v>
      </c>
      <c r="E214" s="183" t="s">
        <v>2566</v>
      </c>
      <c r="F214" s="184" t="s">
        <v>2567</v>
      </c>
      <c r="G214" s="185" t="s">
        <v>246</v>
      </c>
      <c r="H214" s="186">
        <v>250</v>
      </c>
      <c r="I214" s="187"/>
      <c r="J214" s="188">
        <f>ROUND(I214*H214,2)</f>
        <v>0</v>
      </c>
      <c r="K214" s="184" t="s">
        <v>159</v>
      </c>
      <c r="L214" s="54"/>
      <c r="M214" s="189" t="s">
        <v>19</v>
      </c>
      <c r="N214" s="190" t="s">
        <v>42</v>
      </c>
      <c r="O214" s="35"/>
      <c r="P214" s="191">
        <f>O214*H214</f>
        <v>0</v>
      </c>
      <c r="Q214" s="191">
        <v>1E-05</v>
      </c>
      <c r="R214" s="191">
        <f>Q214*H214</f>
        <v>0.0025</v>
      </c>
      <c r="S214" s="191">
        <v>0</v>
      </c>
      <c r="T214" s="192">
        <f>S214*H214</f>
        <v>0</v>
      </c>
      <c r="AR214" s="17" t="s">
        <v>230</v>
      </c>
      <c r="AT214" s="17" t="s">
        <v>155</v>
      </c>
      <c r="AU214" s="17" t="s">
        <v>169</v>
      </c>
      <c r="AY214" s="17" t="s">
        <v>153</v>
      </c>
      <c r="BE214" s="193">
        <f>IF(N214="základní",J214,0)</f>
        <v>0</v>
      </c>
      <c r="BF214" s="193">
        <f>IF(N214="snížená",J214,0)</f>
        <v>0</v>
      </c>
      <c r="BG214" s="193">
        <f>IF(N214="zákl. přenesená",J214,0)</f>
        <v>0</v>
      </c>
      <c r="BH214" s="193">
        <f>IF(N214="sníž. přenesená",J214,0)</f>
        <v>0</v>
      </c>
      <c r="BI214" s="193">
        <f>IF(N214="nulová",J214,0)</f>
        <v>0</v>
      </c>
      <c r="BJ214" s="17" t="s">
        <v>78</v>
      </c>
      <c r="BK214" s="193">
        <f>ROUND(I214*H214,2)</f>
        <v>0</v>
      </c>
      <c r="BL214" s="17" t="s">
        <v>230</v>
      </c>
      <c r="BM214" s="17" t="s">
        <v>545</v>
      </c>
    </row>
    <row r="215" spans="2:65" s="1" customFormat="1" ht="22.5" customHeight="1">
      <c r="B215" s="34"/>
      <c r="C215" s="182" t="s">
        <v>521</v>
      </c>
      <c r="D215" s="182" t="s">
        <v>155</v>
      </c>
      <c r="E215" s="183" t="s">
        <v>2568</v>
      </c>
      <c r="F215" s="184" t="s">
        <v>2569</v>
      </c>
      <c r="G215" s="185" t="s">
        <v>861</v>
      </c>
      <c r="H215" s="245"/>
      <c r="I215" s="187"/>
      <c r="J215" s="188">
        <f>ROUND(I215*H215,2)</f>
        <v>0</v>
      </c>
      <c r="K215" s="184" t="s">
        <v>159</v>
      </c>
      <c r="L215" s="54"/>
      <c r="M215" s="189" t="s">
        <v>19</v>
      </c>
      <c r="N215" s="190" t="s">
        <v>42</v>
      </c>
      <c r="O215" s="35"/>
      <c r="P215" s="191">
        <f>O215*H215</f>
        <v>0</v>
      </c>
      <c r="Q215" s="191">
        <v>0</v>
      </c>
      <c r="R215" s="191">
        <f>Q215*H215</f>
        <v>0</v>
      </c>
      <c r="S215" s="191">
        <v>0</v>
      </c>
      <c r="T215" s="192">
        <f>S215*H215</f>
        <v>0</v>
      </c>
      <c r="AR215" s="17" t="s">
        <v>230</v>
      </c>
      <c r="AT215" s="17" t="s">
        <v>155</v>
      </c>
      <c r="AU215" s="17" t="s">
        <v>169</v>
      </c>
      <c r="AY215" s="17" t="s">
        <v>153</v>
      </c>
      <c r="BE215" s="193">
        <f>IF(N215="základní",J215,0)</f>
        <v>0</v>
      </c>
      <c r="BF215" s="193">
        <f>IF(N215="snížená",J215,0)</f>
        <v>0</v>
      </c>
      <c r="BG215" s="193">
        <f>IF(N215="zákl. přenesená",J215,0)</f>
        <v>0</v>
      </c>
      <c r="BH215" s="193">
        <f>IF(N215="sníž. přenesená",J215,0)</f>
        <v>0</v>
      </c>
      <c r="BI215" s="193">
        <f>IF(N215="nulová",J215,0)</f>
        <v>0</v>
      </c>
      <c r="BJ215" s="17" t="s">
        <v>78</v>
      </c>
      <c r="BK215" s="193">
        <f>ROUND(I215*H215,2)</f>
        <v>0</v>
      </c>
      <c r="BL215" s="17" t="s">
        <v>230</v>
      </c>
      <c r="BM215" s="17" t="s">
        <v>549</v>
      </c>
    </row>
    <row r="216" spans="2:47" s="1" customFormat="1" ht="27">
      <c r="B216" s="34"/>
      <c r="C216" s="56"/>
      <c r="D216" s="208" t="s">
        <v>881</v>
      </c>
      <c r="E216" s="56"/>
      <c r="F216" s="246" t="s">
        <v>2425</v>
      </c>
      <c r="G216" s="56"/>
      <c r="H216" s="56"/>
      <c r="I216" s="152"/>
      <c r="J216" s="56"/>
      <c r="K216" s="56"/>
      <c r="L216" s="54"/>
      <c r="M216" s="71"/>
      <c r="N216" s="35"/>
      <c r="O216" s="35"/>
      <c r="P216" s="35"/>
      <c r="Q216" s="35"/>
      <c r="R216" s="35"/>
      <c r="S216" s="35"/>
      <c r="T216" s="72"/>
      <c r="AT216" s="17" t="s">
        <v>881</v>
      </c>
      <c r="AU216" s="17" t="s">
        <v>169</v>
      </c>
    </row>
    <row r="217" spans="2:65" s="1" customFormat="1" ht="22.5" customHeight="1">
      <c r="B217" s="34"/>
      <c r="C217" s="182" t="s">
        <v>525</v>
      </c>
      <c r="D217" s="182" t="s">
        <v>155</v>
      </c>
      <c r="E217" s="183" t="s">
        <v>2570</v>
      </c>
      <c r="F217" s="184" t="s">
        <v>2427</v>
      </c>
      <c r="G217" s="185" t="s">
        <v>861</v>
      </c>
      <c r="H217" s="245"/>
      <c r="I217" s="187"/>
      <c r="J217" s="188">
        <f>ROUND(I217*H217,2)</f>
        <v>0</v>
      </c>
      <c r="K217" s="184" t="s">
        <v>159</v>
      </c>
      <c r="L217" s="54"/>
      <c r="M217" s="189" t="s">
        <v>19</v>
      </c>
      <c r="N217" s="190" t="s">
        <v>42</v>
      </c>
      <c r="O217" s="35"/>
      <c r="P217" s="191">
        <f>O217*H217</f>
        <v>0</v>
      </c>
      <c r="Q217" s="191">
        <v>0</v>
      </c>
      <c r="R217" s="191">
        <f>Q217*H217</f>
        <v>0</v>
      </c>
      <c r="S217" s="191">
        <v>0</v>
      </c>
      <c r="T217" s="192">
        <f>S217*H217</f>
        <v>0</v>
      </c>
      <c r="AR217" s="17" t="s">
        <v>230</v>
      </c>
      <c r="AT217" s="17" t="s">
        <v>155</v>
      </c>
      <c r="AU217" s="17" t="s">
        <v>169</v>
      </c>
      <c r="AY217" s="17" t="s">
        <v>153</v>
      </c>
      <c r="BE217" s="193">
        <f>IF(N217="základní",J217,0)</f>
        <v>0</v>
      </c>
      <c r="BF217" s="193">
        <f>IF(N217="snížená",J217,0)</f>
        <v>0</v>
      </c>
      <c r="BG217" s="193">
        <f>IF(N217="zákl. přenesená",J217,0)</f>
        <v>0</v>
      </c>
      <c r="BH217" s="193">
        <f>IF(N217="sníž. přenesená",J217,0)</f>
        <v>0</v>
      </c>
      <c r="BI217" s="193">
        <f>IF(N217="nulová",J217,0)</f>
        <v>0</v>
      </c>
      <c r="BJ217" s="17" t="s">
        <v>78</v>
      </c>
      <c r="BK217" s="193">
        <f>ROUND(I217*H217,2)</f>
        <v>0</v>
      </c>
      <c r="BL217" s="17" t="s">
        <v>230</v>
      </c>
      <c r="BM217" s="17" t="s">
        <v>555</v>
      </c>
    </row>
    <row r="218" spans="2:47" s="1" customFormat="1" ht="27">
      <c r="B218" s="34"/>
      <c r="C218" s="56"/>
      <c r="D218" s="196" t="s">
        <v>881</v>
      </c>
      <c r="E218" s="56"/>
      <c r="F218" s="247" t="s">
        <v>2428</v>
      </c>
      <c r="G218" s="56"/>
      <c r="H218" s="56"/>
      <c r="I218" s="152"/>
      <c r="J218" s="56"/>
      <c r="K218" s="56"/>
      <c r="L218" s="54"/>
      <c r="M218" s="71"/>
      <c r="N218" s="35"/>
      <c r="O218" s="35"/>
      <c r="P218" s="35"/>
      <c r="Q218" s="35"/>
      <c r="R218" s="35"/>
      <c r="S218" s="35"/>
      <c r="T218" s="72"/>
      <c r="AT218" s="17" t="s">
        <v>881</v>
      </c>
      <c r="AU218" s="17" t="s">
        <v>169</v>
      </c>
    </row>
    <row r="219" spans="2:63" s="10" customFormat="1" ht="22.35" customHeight="1">
      <c r="B219" s="165"/>
      <c r="C219" s="166"/>
      <c r="D219" s="179" t="s">
        <v>70</v>
      </c>
      <c r="E219" s="180" t="s">
        <v>1712</v>
      </c>
      <c r="F219" s="180" t="s">
        <v>2571</v>
      </c>
      <c r="G219" s="166"/>
      <c r="H219" s="166"/>
      <c r="I219" s="169"/>
      <c r="J219" s="181">
        <f>BK219</f>
        <v>0</v>
      </c>
      <c r="K219" s="166"/>
      <c r="L219" s="171"/>
      <c r="M219" s="172"/>
      <c r="N219" s="173"/>
      <c r="O219" s="173"/>
      <c r="P219" s="174">
        <f>SUM(P220:P236)</f>
        <v>0</v>
      </c>
      <c r="Q219" s="173"/>
      <c r="R219" s="174">
        <f>SUM(R220:R236)</f>
        <v>0</v>
      </c>
      <c r="S219" s="173"/>
      <c r="T219" s="175">
        <f>SUM(T220:T236)</f>
        <v>1.16308</v>
      </c>
      <c r="AR219" s="176" t="s">
        <v>78</v>
      </c>
      <c r="AT219" s="177" t="s">
        <v>70</v>
      </c>
      <c r="AU219" s="177" t="s">
        <v>80</v>
      </c>
      <c r="AY219" s="176" t="s">
        <v>153</v>
      </c>
      <c r="BK219" s="178">
        <f>SUM(BK220:BK236)</f>
        <v>0</v>
      </c>
    </row>
    <row r="220" spans="2:65" s="1" customFormat="1" ht="22.5" customHeight="1">
      <c r="B220" s="34"/>
      <c r="C220" s="182" t="s">
        <v>536</v>
      </c>
      <c r="D220" s="182" t="s">
        <v>155</v>
      </c>
      <c r="E220" s="183" t="s">
        <v>2572</v>
      </c>
      <c r="F220" s="184" t="s">
        <v>2573</v>
      </c>
      <c r="G220" s="185" t="s">
        <v>246</v>
      </c>
      <c r="H220" s="186">
        <v>24</v>
      </c>
      <c r="I220" s="187"/>
      <c r="J220" s="188">
        <f>ROUND(I220*H220,2)</f>
        <v>0</v>
      </c>
      <c r="K220" s="184" t="s">
        <v>159</v>
      </c>
      <c r="L220" s="54"/>
      <c r="M220" s="189" t="s">
        <v>19</v>
      </c>
      <c r="N220" s="190" t="s">
        <v>42</v>
      </c>
      <c r="O220" s="35"/>
      <c r="P220" s="191">
        <f>O220*H220</f>
        <v>0</v>
      </c>
      <c r="Q220" s="191">
        <v>0</v>
      </c>
      <c r="R220" s="191">
        <f>Q220*H220</f>
        <v>0</v>
      </c>
      <c r="S220" s="191">
        <v>0.03065</v>
      </c>
      <c r="T220" s="192">
        <f>S220*H220</f>
        <v>0.7356</v>
      </c>
      <c r="AR220" s="17" t="s">
        <v>230</v>
      </c>
      <c r="AT220" s="17" t="s">
        <v>155</v>
      </c>
      <c r="AU220" s="17" t="s">
        <v>169</v>
      </c>
      <c r="AY220" s="17" t="s">
        <v>153</v>
      </c>
      <c r="BE220" s="193">
        <f>IF(N220="základní",J220,0)</f>
        <v>0</v>
      </c>
      <c r="BF220" s="193">
        <f>IF(N220="snížená",J220,0)</f>
        <v>0</v>
      </c>
      <c r="BG220" s="193">
        <f>IF(N220="zákl. přenesená",J220,0)</f>
        <v>0</v>
      </c>
      <c r="BH220" s="193">
        <f>IF(N220="sníž. přenesená",J220,0)</f>
        <v>0</v>
      </c>
      <c r="BI220" s="193">
        <f>IF(N220="nulová",J220,0)</f>
        <v>0</v>
      </c>
      <c r="BJ220" s="17" t="s">
        <v>78</v>
      </c>
      <c r="BK220" s="193">
        <f>ROUND(I220*H220,2)</f>
        <v>0</v>
      </c>
      <c r="BL220" s="17" t="s">
        <v>230</v>
      </c>
      <c r="BM220" s="17" t="s">
        <v>561</v>
      </c>
    </row>
    <row r="221" spans="2:47" s="1" customFormat="1" ht="27">
      <c r="B221" s="34"/>
      <c r="C221" s="56"/>
      <c r="D221" s="208" t="s">
        <v>881</v>
      </c>
      <c r="E221" s="56"/>
      <c r="F221" s="246" t="s">
        <v>2574</v>
      </c>
      <c r="G221" s="56"/>
      <c r="H221" s="56"/>
      <c r="I221" s="152"/>
      <c r="J221" s="56"/>
      <c r="K221" s="56"/>
      <c r="L221" s="54"/>
      <c r="M221" s="71"/>
      <c r="N221" s="35"/>
      <c r="O221" s="35"/>
      <c r="P221" s="35"/>
      <c r="Q221" s="35"/>
      <c r="R221" s="35"/>
      <c r="S221" s="35"/>
      <c r="T221" s="72"/>
      <c r="AT221" s="17" t="s">
        <v>881</v>
      </c>
      <c r="AU221" s="17" t="s">
        <v>169</v>
      </c>
    </row>
    <row r="222" spans="2:65" s="1" customFormat="1" ht="22.5" customHeight="1">
      <c r="B222" s="34"/>
      <c r="C222" s="182" t="s">
        <v>540</v>
      </c>
      <c r="D222" s="182" t="s">
        <v>155</v>
      </c>
      <c r="E222" s="183" t="s">
        <v>2575</v>
      </c>
      <c r="F222" s="184" t="s">
        <v>2576</v>
      </c>
      <c r="G222" s="185" t="s">
        <v>246</v>
      </c>
      <c r="H222" s="186">
        <v>36</v>
      </c>
      <c r="I222" s="187"/>
      <c r="J222" s="188">
        <f aca="true" t="shared" si="10" ref="J222:J235">ROUND(I222*H222,2)</f>
        <v>0</v>
      </c>
      <c r="K222" s="184" t="s">
        <v>159</v>
      </c>
      <c r="L222" s="54"/>
      <c r="M222" s="189" t="s">
        <v>19</v>
      </c>
      <c r="N222" s="190" t="s">
        <v>42</v>
      </c>
      <c r="O222" s="35"/>
      <c r="P222" s="191">
        <f aca="true" t="shared" si="11" ref="P222:P235">O222*H222</f>
        <v>0</v>
      </c>
      <c r="Q222" s="191">
        <v>0</v>
      </c>
      <c r="R222" s="191">
        <f aca="true" t="shared" si="12" ref="R222:R235">Q222*H222</f>
        <v>0</v>
      </c>
      <c r="S222" s="191">
        <v>0.0021</v>
      </c>
      <c r="T222" s="192">
        <f aca="true" t="shared" si="13" ref="T222:T235">S222*H222</f>
        <v>0.0756</v>
      </c>
      <c r="AR222" s="17" t="s">
        <v>230</v>
      </c>
      <c r="AT222" s="17" t="s">
        <v>155</v>
      </c>
      <c r="AU222" s="17" t="s">
        <v>169</v>
      </c>
      <c r="AY222" s="17" t="s">
        <v>153</v>
      </c>
      <c r="BE222" s="193">
        <f aca="true" t="shared" si="14" ref="BE222:BE235">IF(N222="základní",J222,0)</f>
        <v>0</v>
      </c>
      <c r="BF222" s="193">
        <f aca="true" t="shared" si="15" ref="BF222:BF235">IF(N222="snížená",J222,0)</f>
        <v>0</v>
      </c>
      <c r="BG222" s="193">
        <f aca="true" t="shared" si="16" ref="BG222:BG235">IF(N222="zákl. přenesená",J222,0)</f>
        <v>0</v>
      </c>
      <c r="BH222" s="193">
        <f aca="true" t="shared" si="17" ref="BH222:BH235">IF(N222="sníž. přenesená",J222,0)</f>
        <v>0</v>
      </c>
      <c r="BI222" s="193">
        <f aca="true" t="shared" si="18" ref="BI222:BI235">IF(N222="nulová",J222,0)</f>
        <v>0</v>
      </c>
      <c r="BJ222" s="17" t="s">
        <v>78</v>
      </c>
      <c r="BK222" s="193">
        <f aca="true" t="shared" si="19" ref="BK222:BK235">ROUND(I222*H222,2)</f>
        <v>0</v>
      </c>
      <c r="BL222" s="17" t="s">
        <v>230</v>
      </c>
      <c r="BM222" s="17" t="s">
        <v>2577</v>
      </c>
    </row>
    <row r="223" spans="2:65" s="1" customFormat="1" ht="22.5" customHeight="1">
      <c r="B223" s="34"/>
      <c r="C223" s="182" t="s">
        <v>545</v>
      </c>
      <c r="D223" s="182" t="s">
        <v>155</v>
      </c>
      <c r="E223" s="183" t="s">
        <v>2578</v>
      </c>
      <c r="F223" s="184" t="s">
        <v>2579</v>
      </c>
      <c r="G223" s="185" t="s">
        <v>246</v>
      </c>
      <c r="H223" s="186">
        <v>6</v>
      </c>
      <c r="I223" s="187"/>
      <c r="J223" s="188">
        <f t="shared" si="10"/>
        <v>0</v>
      </c>
      <c r="K223" s="184" t="s">
        <v>159</v>
      </c>
      <c r="L223" s="54"/>
      <c r="M223" s="189" t="s">
        <v>19</v>
      </c>
      <c r="N223" s="190" t="s">
        <v>42</v>
      </c>
      <c r="O223" s="35"/>
      <c r="P223" s="191">
        <f t="shared" si="11"/>
        <v>0</v>
      </c>
      <c r="Q223" s="191">
        <v>0</v>
      </c>
      <c r="R223" s="191">
        <f t="shared" si="12"/>
        <v>0</v>
      </c>
      <c r="S223" s="191">
        <v>0.00198</v>
      </c>
      <c r="T223" s="192">
        <f t="shared" si="13"/>
        <v>0.01188</v>
      </c>
      <c r="AR223" s="17" t="s">
        <v>230</v>
      </c>
      <c r="AT223" s="17" t="s">
        <v>155</v>
      </c>
      <c r="AU223" s="17" t="s">
        <v>169</v>
      </c>
      <c r="AY223" s="17" t="s">
        <v>153</v>
      </c>
      <c r="BE223" s="193">
        <f t="shared" si="14"/>
        <v>0</v>
      </c>
      <c r="BF223" s="193">
        <f t="shared" si="15"/>
        <v>0</v>
      </c>
      <c r="BG223" s="193">
        <f t="shared" si="16"/>
        <v>0</v>
      </c>
      <c r="BH223" s="193">
        <f t="shared" si="17"/>
        <v>0</v>
      </c>
      <c r="BI223" s="193">
        <f t="shared" si="18"/>
        <v>0</v>
      </c>
      <c r="BJ223" s="17" t="s">
        <v>78</v>
      </c>
      <c r="BK223" s="193">
        <f t="shared" si="19"/>
        <v>0</v>
      </c>
      <c r="BL223" s="17" t="s">
        <v>230</v>
      </c>
      <c r="BM223" s="17" t="s">
        <v>2580</v>
      </c>
    </row>
    <row r="224" spans="2:65" s="1" customFormat="1" ht="22.5" customHeight="1">
      <c r="B224" s="34"/>
      <c r="C224" s="182" t="s">
        <v>549</v>
      </c>
      <c r="D224" s="182" t="s">
        <v>155</v>
      </c>
      <c r="E224" s="183" t="s">
        <v>2581</v>
      </c>
      <c r="F224" s="184" t="s">
        <v>2582</v>
      </c>
      <c r="G224" s="185" t="s">
        <v>246</v>
      </c>
      <c r="H224" s="186">
        <v>60</v>
      </c>
      <c r="I224" s="187"/>
      <c r="J224" s="188">
        <f t="shared" si="10"/>
        <v>0</v>
      </c>
      <c r="K224" s="184" t="s">
        <v>159</v>
      </c>
      <c r="L224" s="54"/>
      <c r="M224" s="189" t="s">
        <v>19</v>
      </c>
      <c r="N224" s="190" t="s">
        <v>42</v>
      </c>
      <c r="O224" s="35"/>
      <c r="P224" s="191">
        <f t="shared" si="11"/>
        <v>0</v>
      </c>
      <c r="Q224" s="191">
        <v>0</v>
      </c>
      <c r="R224" s="191">
        <f t="shared" si="12"/>
        <v>0</v>
      </c>
      <c r="S224" s="191">
        <v>0.00213</v>
      </c>
      <c r="T224" s="192">
        <f t="shared" si="13"/>
        <v>0.1278</v>
      </c>
      <c r="AR224" s="17" t="s">
        <v>230</v>
      </c>
      <c r="AT224" s="17" t="s">
        <v>155</v>
      </c>
      <c r="AU224" s="17" t="s">
        <v>169</v>
      </c>
      <c r="AY224" s="17" t="s">
        <v>153</v>
      </c>
      <c r="BE224" s="193">
        <f t="shared" si="14"/>
        <v>0</v>
      </c>
      <c r="BF224" s="193">
        <f t="shared" si="15"/>
        <v>0</v>
      </c>
      <c r="BG224" s="193">
        <f t="shared" si="16"/>
        <v>0</v>
      </c>
      <c r="BH224" s="193">
        <f t="shared" si="17"/>
        <v>0</v>
      </c>
      <c r="BI224" s="193">
        <f t="shared" si="18"/>
        <v>0</v>
      </c>
      <c r="BJ224" s="17" t="s">
        <v>78</v>
      </c>
      <c r="BK224" s="193">
        <f t="shared" si="19"/>
        <v>0</v>
      </c>
      <c r="BL224" s="17" t="s">
        <v>230</v>
      </c>
      <c r="BM224" s="17" t="s">
        <v>575</v>
      </c>
    </row>
    <row r="225" spans="2:65" s="1" customFormat="1" ht="22.5" customHeight="1">
      <c r="B225" s="34"/>
      <c r="C225" s="182" t="s">
        <v>555</v>
      </c>
      <c r="D225" s="182" t="s">
        <v>155</v>
      </c>
      <c r="E225" s="183" t="s">
        <v>2583</v>
      </c>
      <c r="F225" s="184" t="s">
        <v>2584</v>
      </c>
      <c r="G225" s="185" t="s">
        <v>207</v>
      </c>
      <c r="H225" s="186">
        <v>20</v>
      </c>
      <c r="I225" s="187"/>
      <c r="J225" s="188">
        <f t="shared" si="10"/>
        <v>0</v>
      </c>
      <c r="K225" s="184" t="s">
        <v>159</v>
      </c>
      <c r="L225" s="54"/>
      <c r="M225" s="189" t="s">
        <v>19</v>
      </c>
      <c r="N225" s="190" t="s">
        <v>42</v>
      </c>
      <c r="O225" s="35"/>
      <c r="P225" s="191">
        <f t="shared" si="11"/>
        <v>0</v>
      </c>
      <c r="Q225" s="191">
        <v>0</v>
      </c>
      <c r="R225" s="191">
        <f t="shared" si="12"/>
        <v>0</v>
      </c>
      <c r="S225" s="191">
        <v>0.00022</v>
      </c>
      <c r="T225" s="192">
        <f t="shared" si="13"/>
        <v>0.0044</v>
      </c>
      <c r="AR225" s="17" t="s">
        <v>230</v>
      </c>
      <c r="AT225" s="17" t="s">
        <v>155</v>
      </c>
      <c r="AU225" s="17" t="s">
        <v>169</v>
      </c>
      <c r="AY225" s="17" t="s">
        <v>153</v>
      </c>
      <c r="BE225" s="193">
        <f t="shared" si="14"/>
        <v>0</v>
      </c>
      <c r="BF225" s="193">
        <f t="shared" si="15"/>
        <v>0</v>
      </c>
      <c r="BG225" s="193">
        <f t="shared" si="16"/>
        <v>0</v>
      </c>
      <c r="BH225" s="193">
        <f t="shared" si="17"/>
        <v>0</v>
      </c>
      <c r="BI225" s="193">
        <f t="shared" si="18"/>
        <v>0</v>
      </c>
      <c r="BJ225" s="17" t="s">
        <v>78</v>
      </c>
      <c r="BK225" s="193">
        <f t="shared" si="19"/>
        <v>0</v>
      </c>
      <c r="BL225" s="17" t="s">
        <v>230</v>
      </c>
      <c r="BM225" s="17" t="s">
        <v>579</v>
      </c>
    </row>
    <row r="226" spans="2:65" s="1" customFormat="1" ht="22.5" customHeight="1">
      <c r="B226" s="34"/>
      <c r="C226" s="182" t="s">
        <v>561</v>
      </c>
      <c r="D226" s="182" t="s">
        <v>155</v>
      </c>
      <c r="E226" s="183" t="s">
        <v>2585</v>
      </c>
      <c r="F226" s="184" t="s">
        <v>2586</v>
      </c>
      <c r="G226" s="185" t="s">
        <v>246</v>
      </c>
      <c r="H226" s="186">
        <v>60</v>
      </c>
      <c r="I226" s="187"/>
      <c r="J226" s="188">
        <f t="shared" si="10"/>
        <v>0</v>
      </c>
      <c r="K226" s="184" t="s">
        <v>159</v>
      </c>
      <c r="L226" s="54"/>
      <c r="M226" s="189" t="s">
        <v>19</v>
      </c>
      <c r="N226" s="190" t="s">
        <v>42</v>
      </c>
      <c r="O226" s="35"/>
      <c r="P226" s="191">
        <f t="shared" si="11"/>
        <v>0</v>
      </c>
      <c r="Q226" s="191">
        <v>0</v>
      </c>
      <c r="R226" s="191">
        <f t="shared" si="12"/>
        <v>0</v>
      </c>
      <c r="S226" s="191">
        <v>0.00023</v>
      </c>
      <c r="T226" s="192">
        <f t="shared" si="13"/>
        <v>0.0138</v>
      </c>
      <c r="AR226" s="17" t="s">
        <v>230</v>
      </c>
      <c r="AT226" s="17" t="s">
        <v>155</v>
      </c>
      <c r="AU226" s="17" t="s">
        <v>169</v>
      </c>
      <c r="AY226" s="17" t="s">
        <v>153</v>
      </c>
      <c r="BE226" s="193">
        <f t="shared" si="14"/>
        <v>0</v>
      </c>
      <c r="BF226" s="193">
        <f t="shared" si="15"/>
        <v>0</v>
      </c>
      <c r="BG226" s="193">
        <f t="shared" si="16"/>
        <v>0</v>
      </c>
      <c r="BH226" s="193">
        <f t="shared" si="17"/>
        <v>0</v>
      </c>
      <c r="BI226" s="193">
        <f t="shared" si="18"/>
        <v>0</v>
      </c>
      <c r="BJ226" s="17" t="s">
        <v>78</v>
      </c>
      <c r="BK226" s="193">
        <f t="shared" si="19"/>
        <v>0</v>
      </c>
      <c r="BL226" s="17" t="s">
        <v>230</v>
      </c>
      <c r="BM226" s="17" t="s">
        <v>2587</v>
      </c>
    </row>
    <row r="227" spans="2:65" s="1" customFormat="1" ht="22.5" customHeight="1">
      <c r="B227" s="34"/>
      <c r="C227" s="182" t="s">
        <v>567</v>
      </c>
      <c r="D227" s="182" t="s">
        <v>155</v>
      </c>
      <c r="E227" s="183" t="s">
        <v>2588</v>
      </c>
      <c r="F227" s="184" t="s">
        <v>2589</v>
      </c>
      <c r="G227" s="185" t="s">
        <v>246</v>
      </c>
      <c r="H227" s="186">
        <v>60</v>
      </c>
      <c r="I227" s="187"/>
      <c r="J227" s="188">
        <f t="shared" si="10"/>
        <v>0</v>
      </c>
      <c r="K227" s="184" t="s">
        <v>159</v>
      </c>
      <c r="L227" s="54"/>
      <c r="M227" s="189" t="s">
        <v>19</v>
      </c>
      <c r="N227" s="190" t="s">
        <v>42</v>
      </c>
      <c r="O227" s="35"/>
      <c r="P227" s="191">
        <f t="shared" si="11"/>
        <v>0</v>
      </c>
      <c r="Q227" s="191">
        <v>0</v>
      </c>
      <c r="R227" s="191">
        <f t="shared" si="12"/>
        <v>0</v>
      </c>
      <c r="S227" s="191">
        <v>0.0006</v>
      </c>
      <c r="T227" s="192">
        <f t="shared" si="13"/>
        <v>0.036</v>
      </c>
      <c r="AR227" s="17" t="s">
        <v>230</v>
      </c>
      <c r="AT227" s="17" t="s">
        <v>155</v>
      </c>
      <c r="AU227" s="17" t="s">
        <v>169</v>
      </c>
      <c r="AY227" s="17" t="s">
        <v>153</v>
      </c>
      <c r="BE227" s="193">
        <f t="shared" si="14"/>
        <v>0</v>
      </c>
      <c r="BF227" s="193">
        <f t="shared" si="15"/>
        <v>0</v>
      </c>
      <c r="BG227" s="193">
        <f t="shared" si="16"/>
        <v>0</v>
      </c>
      <c r="BH227" s="193">
        <f t="shared" si="17"/>
        <v>0</v>
      </c>
      <c r="BI227" s="193">
        <f t="shared" si="18"/>
        <v>0</v>
      </c>
      <c r="BJ227" s="17" t="s">
        <v>78</v>
      </c>
      <c r="BK227" s="193">
        <f t="shared" si="19"/>
        <v>0</v>
      </c>
      <c r="BL227" s="17" t="s">
        <v>230</v>
      </c>
      <c r="BM227" s="17" t="s">
        <v>2590</v>
      </c>
    </row>
    <row r="228" spans="2:65" s="1" customFormat="1" ht="22.5" customHeight="1">
      <c r="B228" s="34"/>
      <c r="C228" s="182" t="s">
        <v>571</v>
      </c>
      <c r="D228" s="182" t="s">
        <v>155</v>
      </c>
      <c r="E228" s="183" t="s">
        <v>2591</v>
      </c>
      <c r="F228" s="184" t="s">
        <v>2592</v>
      </c>
      <c r="G228" s="185" t="s">
        <v>207</v>
      </c>
      <c r="H228" s="186">
        <v>4</v>
      </c>
      <c r="I228" s="187"/>
      <c r="J228" s="188">
        <f t="shared" si="10"/>
        <v>0</v>
      </c>
      <c r="K228" s="184" t="s">
        <v>159</v>
      </c>
      <c r="L228" s="54"/>
      <c r="M228" s="189" t="s">
        <v>19</v>
      </c>
      <c r="N228" s="190" t="s">
        <v>42</v>
      </c>
      <c r="O228" s="35"/>
      <c r="P228" s="191">
        <f t="shared" si="11"/>
        <v>0</v>
      </c>
      <c r="Q228" s="191">
        <v>0</v>
      </c>
      <c r="R228" s="191">
        <f t="shared" si="12"/>
        <v>0</v>
      </c>
      <c r="S228" s="191">
        <v>0.00069</v>
      </c>
      <c r="T228" s="192">
        <f t="shared" si="13"/>
        <v>0.00276</v>
      </c>
      <c r="AR228" s="17" t="s">
        <v>230</v>
      </c>
      <c r="AT228" s="17" t="s">
        <v>155</v>
      </c>
      <c r="AU228" s="17" t="s">
        <v>169</v>
      </c>
      <c r="AY228" s="17" t="s">
        <v>153</v>
      </c>
      <c r="BE228" s="193">
        <f t="shared" si="14"/>
        <v>0</v>
      </c>
      <c r="BF228" s="193">
        <f t="shared" si="15"/>
        <v>0</v>
      </c>
      <c r="BG228" s="193">
        <f t="shared" si="16"/>
        <v>0</v>
      </c>
      <c r="BH228" s="193">
        <f t="shared" si="17"/>
        <v>0</v>
      </c>
      <c r="BI228" s="193">
        <f t="shared" si="18"/>
        <v>0</v>
      </c>
      <c r="BJ228" s="17" t="s">
        <v>78</v>
      </c>
      <c r="BK228" s="193">
        <f t="shared" si="19"/>
        <v>0</v>
      </c>
      <c r="BL228" s="17" t="s">
        <v>230</v>
      </c>
      <c r="BM228" s="17" t="s">
        <v>588</v>
      </c>
    </row>
    <row r="229" spans="2:65" s="1" customFormat="1" ht="22.5" customHeight="1">
      <c r="B229" s="34"/>
      <c r="C229" s="182" t="s">
        <v>575</v>
      </c>
      <c r="D229" s="182" t="s">
        <v>155</v>
      </c>
      <c r="E229" s="183" t="s">
        <v>2593</v>
      </c>
      <c r="F229" s="184" t="s">
        <v>2594</v>
      </c>
      <c r="G229" s="185" t="s">
        <v>207</v>
      </c>
      <c r="H229" s="186">
        <v>6</v>
      </c>
      <c r="I229" s="187"/>
      <c r="J229" s="188">
        <f t="shared" si="10"/>
        <v>0</v>
      </c>
      <c r="K229" s="184" t="s">
        <v>159</v>
      </c>
      <c r="L229" s="54"/>
      <c r="M229" s="189" t="s">
        <v>19</v>
      </c>
      <c r="N229" s="190" t="s">
        <v>42</v>
      </c>
      <c r="O229" s="35"/>
      <c r="P229" s="191">
        <f t="shared" si="11"/>
        <v>0</v>
      </c>
      <c r="Q229" s="191">
        <v>0</v>
      </c>
      <c r="R229" s="191">
        <f t="shared" si="12"/>
        <v>0</v>
      </c>
      <c r="S229" s="191">
        <v>0.00053</v>
      </c>
      <c r="T229" s="192">
        <f t="shared" si="13"/>
        <v>0.0031799999999999997</v>
      </c>
      <c r="AR229" s="17" t="s">
        <v>230</v>
      </c>
      <c r="AT229" s="17" t="s">
        <v>155</v>
      </c>
      <c r="AU229" s="17" t="s">
        <v>169</v>
      </c>
      <c r="AY229" s="17" t="s">
        <v>153</v>
      </c>
      <c r="BE229" s="193">
        <f t="shared" si="14"/>
        <v>0</v>
      </c>
      <c r="BF229" s="193">
        <f t="shared" si="15"/>
        <v>0</v>
      </c>
      <c r="BG229" s="193">
        <f t="shared" si="16"/>
        <v>0</v>
      </c>
      <c r="BH229" s="193">
        <f t="shared" si="17"/>
        <v>0</v>
      </c>
      <c r="BI229" s="193">
        <f t="shared" si="18"/>
        <v>0</v>
      </c>
      <c r="BJ229" s="17" t="s">
        <v>78</v>
      </c>
      <c r="BK229" s="193">
        <f t="shared" si="19"/>
        <v>0</v>
      </c>
      <c r="BL229" s="17" t="s">
        <v>230</v>
      </c>
      <c r="BM229" s="17" t="s">
        <v>591</v>
      </c>
    </row>
    <row r="230" spans="2:65" s="1" customFormat="1" ht="22.5" customHeight="1">
      <c r="B230" s="34"/>
      <c r="C230" s="182" t="s">
        <v>579</v>
      </c>
      <c r="D230" s="182" t="s">
        <v>155</v>
      </c>
      <c r="E230" s="183" t="s">
        <v>2595</v>
      </c>
      <c r="F230" s="184" t="s">
        <v>2596</v>
      </c>
      <c r="G230" s="185" t="s">
        <v>2113</v>
      </c>
      <c r="H230" s="186">
        <v>2</v>
      </c>
      <c r="I230" s="187"/>
      <c r="J230" s="188">
        <f t="shared" si="10"/>
        <v>0</v>
      </c>
      <c r="K230" s="184" t="s">
        <v>159</v>
      </c>
      <c r="L230" s="54"/>
      <c r="M230" s="189" t="s">
        <v>19</v>
      </c>
      <c r="N230" s="190" t="s">
        <v>42</v>
      </c>
      <c r="O230" s="35"/>
      <c r="P230" s="191">
        <f t="shared" si="11"/>
        <v>0</v>
      </c>
      <c r="Q230" s="191">
        <v>0</v>
      </c>
      <c r="R230" s="191">
        <f t="shared" si="12"/>
        <v>0</v>
      </c>
      <c r="S230" s="191">
        <v>0.01933</v>
      </c>
      <c r="T230" s="192">
        <f t="shared" si="13"/>
        <v>0.03866</v>
      </c>
      <c r="AR230" s="17" t="s">
        <v>230</v>
      </c>
      <c r="AT230" s="17" t="s">
        <v>155</v>
      </c>
      <c r="AU230" s="17" t="s">
        <v>169</v>
      </c>
      <c r="AY230" s="17" t="s">
        <v>153</v>
      </c>
      <c r="BE230" s="193">
        <f t="shared" si="14"/>
        <v>0</v>
      </c>
      <c r="BF230" s="193">
        <f t="shared" si="15"/>
        <v>0</v>
      </c>
      <c r="BG230" s="193">
        <f t="shared" si="16"/>
        <v>0</v>
      </c>
      <c r="BH230" s="193">
        <f t="shared" si="17"/>
        <v>0</v>
      </c>
      <c r="BI230" s="193">
        <f t="shared" si="18"/>
        <v>0</v>
      </c>
      <c r="BJ230" s="17" t="s">
        <v>78</v>
      </c>
      <c r="BK230" s="193">
        <f t="shared" si="19"/>
        <v>0</v>
      </c>
      <c r="BL230" s="17" t="s">
        <v>230</v>
      </c>
      <c r="BM230" s="17" t="s">
        <v>2597</v>
      </c>
    </row>
    <row r="231" spans="2:65" s="1" customFormat="1" ht="22.5" customHeight="1">
      <c r="B231" s="34"/>
      <c r="C231" s="182" t="s">
        <v>582</v>
      </c>
      <c r="D231" s="182" t="s">
        <v>155</v>
      </c>
      <c r="E231" s="183" t="s">
        <v>2598</v>
      </c>
      <c r="F231" s="184" t="s">
        <v>2599</v>
      </c>
      <c r="G231" s="185" t="s">
        <v>2113</v>
      </c>
      <c r="H231" s="186">
        <v>2</v>
      </c>
      <c r="I231" s="187"/>
      <c r="J231" s="188">
        <f t="shared" si="10"/>
        <v>0</v>
      </c>
      <c r="K231" s="184" t="s">
        <v>159</v>
      </c>
      <c r="L231" s="54"/>
      <c r="M231" s="189" t="s">
        <v>19</v>
      </c>
      <c r="N231" s="190" t="s">
        <v>42</v>
      </c>
      <c r="O231" s="35"/>
      <c r="P231" s="191">
        <f t="shared" si="11"/>
        <v>0</v>
      </c>
      <c r="Q231" s="191">
        <v>0</v>
      </c>
      <c r="R231" s="191">
        <f t="shared" si="12"/>
        <v>0</v>
      </c>
      <c r="S231" s="191">
        <v>0.01946</v>
      </c>
      <c r="T231" s="192">
        <f t="shared" si="13"/>
        <v>0.03892</v>
      </c>
      <c r="AR231" s="17" t="s">
        <v>230</v>
      </c>
      <c r="AT231" s="17" t="s">
        <v>155</v>
      </c>
      <c r="AU231" s="17" t="s">
        <v>169</v>
      </c>
      <c r="AY231" s="17" t="s">
        <v>153</v>
      </c>
      <c r="BE231" s="193">
        <f t="shared" si="14"/>
        <v>0</v>
      </c>
      <c r="BF231" s="193">
        <f t="shared" si="15"/>
        <v>0</v>
      </c>
      <c r="BG231" s="193">
        <f t="shared" si="16"/>
        <v>0</v>
      </c>
      <c r="BH231" s="193">
        <f t="shared" si="17"/>
        <v>0</v>
      </c>
      <c r="BI231" s="193">
        <f t="shared" si="18"/>
        <v>0</v>
      </c>
      <c r="BJ231" s="17" t="s">
        <v>78</v>
      </c>
      <c r="BK231" s="193">
        <f t="shared" si="19"/>
        <v>0</v>
      </c>
      <c r="BL231" s="17" t="s">
        <v>230</v>
      </c>
      <c r="BM231" s="17" t="s">
        <v>2600</v>
      </c>
    </row>
    <row r="232" spans="2:65" s="1" customFormat="1" ht="31.5" customHeight="1">
      <c r="B232" s="34"/>
      <c r="C232" s="182" t="s">
        <v>585</v>
      </c>
      <c r="D232" s="182" t="s">
        <v>155</v>
      </c>
      <c r="E232" s="183" t="s">
        <v>2601</v>
      </c>
      <c r="F232" s="184" t="s">
        <v>2602</v>
      </c>
      <c r="G232" s="185" t="s">
        <v>2113</v>
      </c>
      <c r="H232" s="186">
        <v>6</v>
      </c>
      <c r="I232" s="187"/>
      <c r="J232" s="188">
        <f t="shared" si="10"/>
        <v>0</v>
      </c>
      <c r="K232" s="184" t="s">
        <v>159</v>
      </c>
      <c r="L232" s="54"/>
      <c r="M232" s="189" t="s">
        <v>19</v>
      </c>
      <c r="N232" s="190" t="s">
        <v>42</v>
      </c>
      <c r="O232" s="35"/>
      <c r="P232" s="191">
        <f t="shared" si="11"/>
        <v>0</v>
      </c>
      <c r="Q232" s="191">
        <v>0</v>
      </c>
      <c r="R232" s="191">
        <f t="shared" si="12"/>
        <v>0</v>
      </c>
      <c r="S232" s="191">
        <v>0.0092</v>
      </c>
      <c r="T232" s="192">
        <f t="shared" si="13"/>
        <v>0.0552</v>
      </c>
      <c r="AR232" s="17" t="s">
        <v>230</v>
      </c>
      <c r="AT232" s="17" t="s">
        <v>155</v>
      </c>
      <c r="AU232" s="17" t="s">
        <v>169</v>
      </c>
      <c r="AY232" s="17" t="s">
        <v>153</v>
      </c>
      <c r="BE232" s="193">
        <f t="shared" si="14"/>
        <v>0</v>
      </c>
      <c r="BF232" s="193">
        <f t="shared" si="15"/>
        <v>0</v>
      </c>
      <c r="BG232" s="193">
        <f t="shared" si="16"/>
        <v>0</v>
      </c>
      <c r="BH232" s="193">
        <f t="shared" si="17"/>
        <v>0</v>
      </c>
      <c r="BI232" s="193">
        <f t="shared" si="18"/>
        <v>0</v>
      </c>
      <c r="BJ232" s="17" t="s">
        <v>78</v>
      </c>
      <c r="BK232" s="193">
        <f t="shared" si="19"/>
        <v>0</v>
      </c>
      <c r="BL232" s="17" t="s">
        <v>230</v>
      </c>
      <c r="BM232" s="17" t="s">
        <v>2603</v>
      </c>
    </row>
    <row r="233" spans="2:65" s="1" customFormat="1" ht="22.5" customHeight="1">
      <c r="B233" s="34"/>
      <c r="C233" s="182" t="s">
        <v>588</v>
      </c>
      <c r="D233" s="182" t="s">
        <v>155</v>
      </c>
      <c r="E233" s="183" t="s">
        <v>2604</v>
      </c>
      <c r="F233" s="184" t="s">
        <v>2605</v>
      </c>
      <c r="G233" s="185" t="s">
        <v>2113</v>
      </c>
      <c r="H233" s="186">
        <v>8</v>
      </c>
      <c r="I233" s="187"/>
      <c r="J233" s="188">
        <f t="shared" si="10"/>
        <v>0</v>
      </c>
      <c r="K233" s="184" t="s">
        <v>159</v>
      </c>
      <c r="L233" s="54"/>
      <c r="M233" s="189" t="s">
        <v>19</v>
      </c>
      <c r="N233" s="190" t="s">
        <v>42</v>
      </c>
      <c r="O233" s="35"/>
      <c r="P233" s="191">
        <f t="shared" si="11"/>
        <v>0</v>
      </c>
      <c r="Q233" s="191">
        <v>0</v>
      </c>
      <c r="R233" s="191">
        <f t="shared" si="12"/>
        <v>0</v>
      </c>
      <c r="S233" s="191">
        <v>0.00156</v>
      </c>
      <c r="T233" s="192">
        <f t="shared" si="13"/>
        <v>0.01248</v>
      </c>
      <c r="AR233" s="17" t="s">
        <v>230</v>
      </c>
      <c r="AT233" s="17" t="s">
        <v>155</v>
      </c>
      <c r="AU233" s="17" t="s">
        <v>169</v>
      </c>
      <c r="AY233" s="17" t="s">
        <v>153</v>
      </c>
      <c r="BE233" s="193">
        <f t="shared" si="14"/>
        <v>0</v>
      </c>
      <c r="BF233" s="193">
        <f t="shared" si="15"/>
        <v>0</v>
      </c>
      <c r="BG233" s="193">
        <f t="shared" si="16"/>
        <v>0</v>
      </c>
      <c r="BH233" s="193">
        <f t="shared" si="17"/>
        <v>0</v>
      </c>
      <c r="BI233" s="193">
        <f t="shared" si="18"/>
        <v>0</v>
      </c>
      <c r="BJ233" s="17" t="s">
        <v>78</v>
      </c>
      <c r="BK233" s="193">
        <f t="shared" si="19"/>
        <v>0</v>
      </c>
      <c r="BL233" s="17" t="s">
        <v>230</v>
      </c>
      <c r="BM233" s="17" t="s">
        <v>2606</v>
      </c>
    </row>
    <row r="234" spans="2:65" s="1" customFormat="1" ht="22.5" customHeight="1">
      <c r="B234" s="34"/>
      <c r="C234" s="182" t="s">
        <v>591</v>
      </c>
      <c r="D234" s="182" t="s">
        <v>155</v>
      </c>
      <c r="E234" s="183" t="s">
        <v>2607</v>
      </c>
      <c r="F234" s="184" t="s">
        <v>2608</v>
      </c>
      <c r="G234" s="185" t="s">
        <v>207</v>
      </c>
      <c r="H234" s="186">
        <v>8</v>
      </c>
      <c r="I234" s="187"/>
      <c r="J234" s="188">
        <f t="shared" si="10"/>
        <v>0</v>
      </c>
      <c r="K234" s="184" t="s">
        <v>159</v>
      </c>
      <c r="L234" s="54"/>
      <c r="M234" s="189" t="s">
        <v>19</v>
      </c>
      <c r="N234" s="190" t="s">
        <v>42</v>
      </c>
      <c r="O234" s="35"/>
      <c r="P234" s="191">
        <f t="shared" si="11"/>
        <v>0</v>
      </c>
      <c r="Q234" s="191">
        <v>0</v>
      </c>
      <c r="R234" s="191">
        <f t="shared" si="12"/>
        <v>0</v>
      </c>
      <c r="S234" s="191">
        <v>0.00085</v>
      </c>
      <c r="T234" s="192">
        <f t="shared" si="13"/>
        <v>0.0068</v>
      </c>
      <c r="AR234" s="17" t="s">
        <v>230</v>
      </c>
      <c r="AT234" s="17" t="s">
        <v>155</v>
      </c>
      <c r="AU234" s="17" t="s">
        <v>169</v>
      </c>
      <c r="AY234" s="17" t="s">
        <v>153</v>
      </c>
      <c r="BE234" s="193">
        <f t="shared" si="14"/>
        <v>0</v>
      </c>
      <c r="BF234" s="193">
        <f t="shared" si="15"/>
        <v>0</v>
      </c>
      <c r="BG234" s="193">
        <f t="shared" si="16"/>
        <v>0</v>
      </c>
      <c r="BH234" s="193">
        <f t="shared" si="17"/>
        <v>0</v>
      </c>
      <c r="BI234" s="193">
        <f t="shared" si="18"/>
        <v>0</v>
      </c>
      <c r="BJ234" s="17" t="s">
        <v>78</v>
      </c>
      <c r="BK234" s="193">
        <f t="shared" si="19"/>
        <v>0</v>
      </c>
      <c r="BL234" s="17" t="s">
        <v>230</v>
      </c>
      <c r="BM234" s="17" t="s">
        <v>2609</v>
      </c>
    </row>
    <row r="235" spans="2:65" s="1" customFormat="1" ht="22.5" customHeight="1">
      <c r="B235" s="34"/>
      <c r="C235" s="182" t="s">
        <v>596</v>
      </c>
      <c r="D235" s="182" t="s">
        <v>155</v>
      </c>
      <c r="E235" s="183" t="s">
        <v>2610</v>
      </c>
      <c r="F235" s="184" t="s">
        <v>2611</v>
      </c>
      <c r="G235" s="185" t="s">
        <v>178</v>
      </c>
      <c r="H235" s="186">
        <v>1.163</v>
      </c>
      <c r="I235" s="187"/>
      <c r="J235" s="188">
        <f t="shared" si="10"/>
        <v>0</v>
      </c>
      <c r="K235" s="184" t="s">
        <v>159</v>
      </c>
      <c r="L235" s="54"/>
      <c r="M235" s="189" t="s">
        <v>19</v>
      </c>
      <c r="N235" s="190" t="s">
        <v>42</v>
      </c>
      <c r="O235" s="35"/>
      <c r="P235" s="191">
        <f t="shared" si="11"/>
        <v>0</v>
      </c>
      <c r="Q235" s="191">
        <v>0</v>
      </c>
      <c r="R235" s="191">
        <f t="shared" si="12"/>
        <v>0</v>
      </c>
      <c r="S235" s="191">
        <v>0</v>
      </c>
      <c r="T235" s="192">
        <f t="shared" si="13"/>
        <v>0</v>
      </c>
      <c r="AR235" s="17" t="s">
        <v>230</v>
      </c>
      <c r="AT235" s="17" t="s">
        <v>155</v>
      </c>
      <c r="AU235" s="17" t="s">
        <v>169</v>
      </c>
      <c r="AY235" s="17" t="s">
        <v>153</v>
      </c>
      <c r="BE235" s="193">
        <f t="shared" si="14"/>
        <v>0</v>
      </c>
      <c r="BF235" s="193">
        <f t="shared" si="15"/>
        <v>0</v>
      </c>
      <c r="BG235" s="193">
        <f t="shared" si="16"/>
        <v>0</v>
      </c>
      <c r="BH235" s="193">
        <f t="shared" si="17"/>
        <v>0</v>
      </c>
      <c r="BI235" s="193">
        <f t="shared" si="18"/>
        <v>0</v>
      </c>
      <c r="BJ235" s="17" t="s">
        <v>78</v>
      </c>
      <c r="BK235" s="193">
        <f t="shared" si="19"/>
        <v>0</v>
      </c>
      <c r="BL235" s="17" t="s">
        <v>230</v>
      </c>
      <c r="BM235" s="17" t="s">
        <v>623</v>
      </c>
    </row>
    <row r="236" spans="2:47" s="1" customFormat="1" ht="27">
      <c r="B236" s="34"/>
      <c r="C236" s="56"/>
      <c r="D236" s="196" t="s">
        <v>881</v>
      </c>
      <c r="E236" s="56"/>
      <c r="F236" s="247" t="s">
        <v>2612</v>
      </c>
      <c r="G236" s="56"/>
      <c r="H236" s="56"/>
      <c r="I236" s="152"/>
      <c r="J236" s="56"/>
      <c r="K236" s="56"/>
      <c r="L236" s="54"/>
      <c r="M236" s="71"/>
      <c r="N236" s="35"/>
      <c r="O236" s="35"/>
      <c r="P236" s="35"/>
      <c r="Q236" s="35"/>
      <c r="R236" s="35"/>
      <c r="S236" s="35"/>
      <c r="T236" s="72"/>
      <c r="AT236" s="17" t="s">
        <v>881</v>
      </c>
      <c r="AU236" s="17" t="s">
        <v>169</v>
      </c>
    </row>
    <row r="237" spans="2:63" s="10" customFormat="1" ht="22.35" customHeight="1">
      <c r="B237" s="165"/>
      <c r="C237" s="166"/>
      <c r="D237" s="179" t="s">
        <v>70</v>
      </c>
      <c r="E237" s="180" t="s">
        <v>1753</v>
      </c>
      <c r="F237" s="180" t="s">
        <v>2613</v>
      </c>
      <c r="G237" s="166"/>
      <c r="H237" s="166"/>
      <c r="I237" s="169"/>
      <c r="J237" s="181">
        <f>BK237</f>
        <v>0</v>
      </c>
      <c r="K237" s="166"/>
      <c r="L237" s="171"/>
      <c r="M237" s="172"/>
      <c r="N237" s="173"/>
      <c r="O237" s="173"/>
      <c r="P237" s="174">
        <f>SUM(P238:P242)</f>
        <v>0</v>
      </c>
      <c r="Q237" s="173"/>
      <c r="R237" s="174">
        <f>SUM(R238:R242)</f>
        <v>0.048052</v>
      </c>
      <c r="S237" s="173"/>
      <c r="T237" s="175">
        <f>SUM(T238:T242)</f>
        <v>0</v>
      </c>
      <c r="AR237" s="176" t="s">
        <v>78</v>
      </c>
      <c r="AT237" s="177" t="s">
        <v>70</v>
      </c>
      <c r="AU237" s="177" t="s">
        <v>80</v>
      </c>
      <c r="AY237" s="176" t="s">
        <v>153</v>
      </c>
      <c r="BK237" s="178">
        <f>SUM(BK238:BK242)</f>
        <v>0</v>
      </c>
    </row>
    <row r="238" spans="2:65" s="1" customFormat="1" ht="22.5" customHeight="1">
      <c r="B238" s="34"/>
      <c r="C238" s="182" t="s">
        <v>603</v>
      </c>
      <c r="D238" s="182" t="s">
        <v>155</v>
      </c>
      <c r="E238" s="183" t="s">
        <v>2614</v>
      </c>
      <c r="F238" s="184" t="s">
        <v>2615</v>
      </c>
      <c r="G238" s="185" t="s">
        <v>207</v>
      </c>
      <c r="H238" s="186">
        <v>2</v>
      </c>
      <c r="I238" s="187"/>
      <c r="J238" s="188">
        <f>ROUND(I238*H238,2)</f>
        <v>0</v>
      </c>
      <c r="K238" s="184" t="s">
        <v>159</v>
      </c>
      <c r="L238" s="54"/>
      <c r="M238" s="189" t="s">
        <v>19</v>
      </c>
      <c r="N238" s="190" t="s">
        <v>42</v>
      </c>
      <c r="O238" s="35"/>
      <c r="P238" s="191">
        <f>O238*H238</f>
        <v>0</v>
      </c>
      <c r="Q238" s="191">
        <v>0.024026</v>
      </c>
      <c r="R238" s="191">
        <f>Q238*H238</f>
        <v>0.048052</v>
      </c>
      <c r="S238" s="191">
        <v>0</v>
      </c>
      <c r="T238" s="192">
        <f>S238*H238</f>
        <v>0</v>
      </c>
      <c r="AR238" s="17" t="s">
        <v>230</v>
      </c>
      <c r="AT238" s="17" t="s">
        <v>155</v>
      </c>
      <c r="AU238" s="17" t="s">
        <v>169</v>
      </c>
      <c r="AY238" s="17" t="s">
        <v>153</v>
      </c>
      <c r="BE238" s="193">
        <f>IF(N238="základní",J238,0)</f>
        <v>0</v>
      </c>
      <c r="BF238" s="193">
        <f>IF(N238="snížená",J238,0)</f>
        <v>0</v>
      </c>
      <c r="BG238" s="193">
        <f>IF(N238="zákl. přenesená",J238,0)</f>
        <v>0</v>
      </c>
      <c r="BH238" s="193">
        <f>IF(N238="sníž. přenesená",J238,0)</f>
        <v>0</v>
      </c>
      <c r="BI238" s="193">
        <f>IF(N238="nulová",J238,0)</f>
        <v>0</v>
      </c>
      <c r="BJ238" s="17" t="s">
        <v>78</v>
      </c>
      <c r="BK238" s="193">
        <f>ROUND(I238*H238,2)</f>
        <v>0</v>
      </c>
      <c r="BL238" s="17" t="s">
        <v>230</v>
      </c>
      <c r="BM238" s="17" t="s">
        <v>628</v>
      </c>
    </row>
    <row r="239" spans="2:47" s="1" customFormat="1" ht="27">
      <c r="B239" s="34"/>
      <c r="C239" s="56"/>
      <c r="D239" s="208" t="s">
        <v>881</v>
      </c>
      <c r="E239" s="56"/>
      <c r="F239" s="246" t="s">
        <v>2616</v>
      </c>
      <c r="G239" s="56"/>
      <c r="H239" s="56"/>
      <c r="I239" s="152"/>
      <c r="J239" s="56"/>
      <c r="K239" s="56"/>
      <c r="L239" s="54"/>
      <c r="M239" s="71"/>
      <c r="N239" s="35"/>
      <c r="O239" s="35"/>
      <c r="P239" s="35"/>
      <c r="Q239" s="35"/>
      <c r="R239" s="35"/>
      <c r="S239" s="35"/>
      <c r="T239" s="72"/>
      <c r="AT239" s="17" t="s">
        <v>881</v>
      </c>
      <c r="AU239" s="17" t="s">
        <v>169</v>
      </c>
    </row>
    <row r="240" spans="2:65" s="1" customFormat="1" ht="22.5" customHeight="1">
      <c r="B240" s="34"/>
      <c r="C240" s="182" t="s">
        <v>609</v>
      </c>
      <c r="D240" s="182" t="s">
        <v>155</v>
      </c>
      <c r="E240" s="183" t="s">
        <v>2617</v>
      </c>
      <c r="F240" s="184" t="s">
        <v>2618</v>
      </c>
      <c r="G240" s="185" t="s">
        <v>207</v>
      </c>
      <c r="H240" s="186">
        <v>2</v>
      </c>
      <c r="I240" s="187"/>
      <c r="J240" s="188">
        <f>ROUND(I240*H240,2)</f>
        <v>0</v>
      </c>
      <c r="K240" s="184" t="s">
        <v>159</v>
      </c>
      <c r="L240" s="54"/>
      <c r="M240" s="189" t="s">
        <v>19</v>
      </c>
      <c r="N240" s="190" t="s">
        <v>42</v>
      </c>
      <c r="O240" s="35"/>
      <c r="P240" s="191">
        <f>O240*H240</f>
        <v>0</v>
      </c>
      <c r="Q240" s="191">
        <v>0</v>
      </c>
      <c r="R240" s="191">
        <f>Q240*H240</f>
        <v>0</v>
      </c>
      <c r="S240" s="191">
        <v>0</v>
      </c>
      <c r="T240" s="192">
        <f>S240*H240</f>
        <v>0</v>
      </c>
      <c r="AR240" s="17" t="s">
        <v>230</v>
      </c>
      <c r="AT240" s="17" t="s">
        <v>155</v>
      </c>
      <c r="AU240" s="17" t="s">
        <v>169</v>
      </c>
      <c r="AY240" s="17" t="s">
        <v>153</v>
      </c>
      <c r="BE240" s="193">
        <f>IF(N240="základní",J240,0)</f>
        <v>0</v>
      </c>
      <c r="BF240" s="193">
        <f>IF(N240="snížená",J240,0)</f>
        <v>0</v>
      </c>
      <c r="BG240" s="193">
        <f>IF(N240="zákl. přenesená",J240,0)</f>
        <v>0</v>
      </c>
      <c r="BH240" s="193">
        <f>IF(N240="sníž. přenesená",J240,0)</f>
        <v>0</v>
      </c>
      <c r="BI240" s="193">
        <f>IF(N240="nulová",J240,0)</f>
        <v>0</v>
      </c>
      <c r="BJ240" s="17" t="s">
        <v>78</v>
      </c>
      <c r="BK240" s="193">
        <f>ROUND(I240*H240,2)</f>
        <v>0</v>
      </c>
      <c r="BL240" s="17" t="s">
        <v>230</v>
      </c>
      <c r="BM240" s="17" t="s">
        <v>631</v>
      </c>
    </row>
    <row r="241" spans="2:47" s="1" customFormat="1" ht="27">
      <c r="B241" s="34"/>
      <c r="C241" s="56"/>
      <c r="D241" s="208" t="s">
        <v>881</v>
      </c>
      <c r="E241" s="56"/>
      <c r="F241" s="246" t="s">
        <v>2619</v>
      </c>
      <c r="G241" s="56"/>
      <c r="H241" s="56"/>
      <c r="I241" s="152"/>
      <c r="J241" s="56"/>
      <c r="K241" s="56"/>
      <c r="L241" s="54"/>
      <c r="M241" s="71"/>
      <c r="N241" s="35"/>
      <c r="O241" s="35"/>
      <c r="P241" s="35"/>
      <c r="Q241" s="35"/>
      <c r="R241" s="35"/>
      <c r="S241" s="35"/>
      <c r="T241" s="72"/>
      <c r="AT241" s="17" t="s">
        <v>881</v>
      </c>
      <c r="AU241" s="17" t="s">
        <v>169</v>
      </c>
    </row>
    <row r="242" spans="2:65" s="1" customFormat="1" ht="22.5" customHeight="1">
      <c r="B242" s="34"/>
      <c r="C242" s="182" t="s">
        <v>613</v>
      </c>
      <c r="D242" s="182" t="s">
        <v>155</v>
      </c>
      <c r="E242" s="183" t="s">
        <v>2620</v>
      </c>
      <c r="F242" s="184" t="s">
        <v>2621</v>
      </c>
      <c r="G242" s="185" t="s">
        <v>2113</v>
      </c>
      <c r="H242" s="186">
        <v>1</v>
      </c>
      <c r="I242" s="187"/>
      <c r="J242" s="188">
        <f>ROUND(I242*H242,2)</f>
        <v>0</v>
      </c>
      <c r="K242" s="184" t="s">
        <v>524</v>
      </c>
      <c r="L242" s="54"/>
      <c r="M242" s="189" t="s">
        <v>19</v>
      </c>
      <c r="N242" s="190" t="s">
        <v>42</v>
      </c>
      <c r="O242" s="35"/>
      <c r="P242" s="191">
        <f>O242*H242</f>
        <v>0</v>
      </c>
      <c r="Q242" s="191">
        <v>0</v>
      </c>
      <c r="R242" s="191">
        <f>Q242*H242</f>
        <v>0</v>
      </c>
      <c r="S242" s="191">
        <v>0</v>
      </c>
      <c r="T242" s="192">
        <f>S242*H242</f>
        <v>0</v>
      </c>
      <c r="AR242" s="17" t="s">
        <v>230</v>
      </c>
      <c r="AT242" s="17" t="s">
        <v>155</v>
      </c>
      <c r="AU242" s="17" t="s">
        <v>169</v>
      </c>
      <c r="AY242" s="17" t="s">
        <v>153</v>
      </c>
      <c r="BE242" s="193">
        <f>IF(N242="základní",J242,0)</f>
        <v>0</v>
      </c>
      <c r="BF242" s="193">
        <f>IF(N242="snížená",J242,0)</f>
        <v>0</v>
      </c>
      <c r="BG242" s="193">
        <f>IF(N242="zákl. přenesená",J242,0)</f>
        <v>0</v>
      </c>
      <c r="BH242" s="193">
        <f>IF(N242="sníž. přenesená",J242,0)</f>
        <v>0</v>
      </c>
      <c r="BI242" s="193">
        <f>IF(N242="nulová",J242,0)</f>
        <v>0</v>
      </c>
      <c r="BJ242" s="17" t="s">
        <v>78</v>
      </c>
      <c r="BK242" s="193">
        <f>ROUND(I242*H242,2)</f>
        <v>0</v>
      </c>
      <c r="BL242" s="17" t="s">
        <v>230</v>
      </c>
      <c r="BM242" s="17" t="s">
        <v>635</v>
      </c>
    </row>
    <row r="243" spans="2:63" s="10" customFormat="1" ht="29.85" customHeight="1">
      <c r="B243" s="165"/>
      <c r="C243" s="166"/>
      <c r="D243" s="167" t="s">
        <v>70</v>
      </c>
      <c r="E243" s="257" t="s">
        <v>1777</v>
      </c>
      <c r="F243" s="257" t="s">
        <v>2622</v>
      </c>
      <c r="G243" s="166"/>
      <c r="H243" s="166"/>
      <c r="I243" s="169"/>
      <c r="J243" s="258">
        <f>BK243</f>
        <v>0</v>
      </c>
      <c r="K243" s="166"/>
      <c r="L243" s="171"/>
      <c r="M243" s="172"/>
      <c r="N243" s="173"/>
      <c r="O243" s="173"/>
      <c r="P243" s="174">
        <f>P244</f>
        <v>0</v>
      </c>
      <c r="Q243" s="173"/>
      <c r="R243" s="174">
        <f>R244</f>
        <v>0</v>
      </c>
      <c r="S243" s="173"/>
      <c r="T243" s="175">
        <f>T244</f>
        <v>0</v>
      </c>
      <c r="AR243" s="176" t="s">
        <v>169</v>
      </c>
      <c r="AT243" s="177" t="s">
        <v>70</v>
      </c>
      <c r="AU243" s="177" t="s">
        <v>78</v>
      </c>
      <c r="AY243" s="176" t="s">
        <v>153</v>
      </c>
      <c r="BK243" s="178">
        <f>BK244</f>
        <v>0</v>
      </c>
    </row>
    <row r="244" spans="2:63" s="10" customFormat="1" ht="14.85" customHeight="1">
      <c r="B244" s="165"/>
      <c r="C244" s="166"/>
      <c r="D244" s="179" t="s">
        <v>70</v>
      </c>
      <c r="E244" s="180" t="s">
        <v>1812</v>
      </c>
      <c r="F244" s="180" t="s">
        <v>2622</v>
      </c>
      <c r="G244" s="166"/>
      <c r="H244" s="166"/>
      <c r="I244" s="169"/>
      <c r="J244" s="181">
        <f>BK244</f>
        <v>0</v>
      </c>
      <c r="K244" s="166"/>
      <c r="L244" s="171"/>
      <c r="M244" s="172"/>
      <c r="N244" s="173"/>
      <c r="O244" s="173"/>
      <c r="P244" s="174">
        <f>SUM(P245:P267)</f>
        <v>0</v>
      </c>
      <c r="Q244" s="173"/>
      <c r="R244" s="174">
        <f>SUM(R245:R267)</f>
        <v>0</v>
      </c>
      <c r="S244" s="173"/>
      <c r="T244" s="175">
        <f>SUM(T245:T267)</f>
        <v>0</v>
      </c>
      <c r="AR244" s="176" t="s">
        <v>169</v>
      </c>
      <c r="AT244" s="177" t="s">
        <v>70</v>
      </c>
      <c r="AU244" s="177" t="s">
        <v>80</v>
      </c>
      <c r="AY244" s="176" t="s">
        <v>153</v>
      </c>
      <c r="BK244" s="178">
        <f>SUM(BK245:BK267)</f>
        <v>0</v>
      </c>
    </row>
    <row r="245" spans="2:65" s="1" customFormat="1" ht="22.5" customHeight="1">
      <c r="B245" s="34"/>
      <c r="C245" s="182" t="s">
        <v>618</v>
      </c>
      <c r="D245" s="182" t="s">
        <v>155</v>
      </c>
      <c r="E245" s="183" t="s">
        <v>2623</v>
      </c>
      <c r="F245" s="184" t="s">
        <v>2624</v>
      </c>
      <c r="G245" s="185" t="s">
        <v>2113</v>
      </c>
      <c r="H245" s="186">
        <v>1</v>
      </c>
      <c r="I245" s="187"/>
      <c r="J245" s="188">
        <f>ROUND(I245*H245,2)</f>
        <v>0</v>
      </c>
      <c r="K245" s="184" t="s">
        <v>524</v>
      </c>
      <c r="L245" s="54"/>
      <c r="M245" s="189" t="s">
        <v>19</v>
      </c>
      <c r="N245" s="190" t="s">
        <v>42</v>
      </c>
      <c r="O245" s="35"/>
      <c r="P245" s="191">
        <f>O245*H245</f>
        <v>0</v>
      </c>
      <c r="Q245" s="191">
        <v>0</v>
      </c>
      <c r="R245" s="191">
        <f>Q245*H245</f>
        <v>0</v>
      </c>
      <c r="S245" s="191">
        <v>0</v>
      </c>
      <c r="T245" s="192">
        <f>S245*H245</f>
        <v>0</v>
      </c>
      <c r="AR245" s="17" t="s">
        <v>471</v>
      </c>
      <c r="AT245" s="17" t="s">
        <v>155</v>
      </c>
      <c r="AU245" s="17" t="s">
        <v>169</v>
      </c>
      <c r="AY245" s="17" t="s">
        <v>153</v>
      </c>
      <c r="BE245" s="193">
        <f>IF(N245="základní",J245,0)</f>
        <v>0</v>
      </c>
      <c r="BF245" s="193">
        <f>IF(N245="snížená",J245,0)</f>
        <v>0</v>
      </c>
      <c r="BG245" s="193">
        <f>IF(N245="zákl. přenesená",J245,0)</f>
        <v>0</v>
      </c>
      <c r="BH245" s="193">
        <f>IF(N245="sníž. přenesená",J245,0)</f>
        <v>0</v>
      </c>
      <c r="BI245" s="193">
        <f>IF(N245="nulová",J245,0)</f>
        <v>0</v>
      </c>
      <c r="BJ245" s="17" t="s">
        <v>78</v>
      </c>
      <c r="BK245" s="193">
        <f>ROUND(I245*H245,2)</f>
        <v>0</v>
      </c>
      <c r="BL245" s="17" t="s">
        <v>471</v>
      </c>
      <c r="BM245" s="17" t="s">
        <v>641</v>
      </c>
    </row>
    <row r="246" spans="2:47" s="1" customFormat="1" ht="40.5">
      <c r="B246" s="34"/>
      <c r="C246" s="56"/>
      <c r="D246" s="208" t="s">
        <v>881</v>
      </c>
      <c r="E246" s="56"/>
      <c r="F246" s="246" t="s">
        <v>2625</v>
      </c>
      <c r="G246" s="56"/>
      <c r="H246" s="56"/>
      <c r="I246" s="152"/>
      <c r="J246" s="56"/>
      <c r="K246" s="56"/>
      <c r="L246" s="54"/>
      <c r="M246" s="71"/>
      <c r="N246" s="35"/>
      <c r="O246" s="35"/>
      <c r="P246" s="35"/>
      <c r="Q246" s="35"/>
      <c r="R246" s="35"/>
      <c r="S246" s="35"/>
      <c r="T246" s="72"/>
      <c r="AT246" s="17" t="s">
        <v>881</v>
      </c>
      <c r="AU246" s="17" t="s">
        <v>169</v>
      </c>
    </row>
    <row r="247" spans="2:65" s="1" customFormat="1" ht="22.5" customHeight="1">
      <c r="B247" s="34"/>
      <c r="C247" s="182" t="s">
        <v>623</v>
      </c>
      <c r="D247" s="182" t="s">
        <v>155</v>
      </c>
      <c r="E247" s="183" t="s">
        <v>2626</v>
      </c>
      <c r="F247" s="184" t="s">
        <v>2627</v>
      </c>
      <c r="G247" s="185" t="s">
        <v>246</v>
      </c>
      <c r="H247" s="186">
        <v>0.5</v>
      </c>
      <c r="I247" s="187"/>
      <c r="J247" s="188">
        <f>ROUND(I247*H247,2)</f>
        <v>0</v>
      </c>
      <c r="K247" s="184" t="s">
        <v>524</v>
      </c>
      <c r="L247" s="54"/>
      <c r="M247" s="189" t="s">
        <v>19</v>
      </c>
      <c r="N247" s="190" t="s">
        <v>42</v>
      </c>
      <c r="O247" s="35"/>
      <c r="P247" s="191">
        <f>O247*H247</f>
        <v>0</v>
      </c>
      <c r="Q247" s="191">
        <v>0</v>
      </c>
      <c r="R247" s="191">
        <f>Q247*H247</f>
        <v>0</v>
      </c>
      <c r="S247" s="191">
        <v>0</v>
      </c>
      <c r="T247" s="192">
        <f>S247*H247</f>
        <v>0</v>
      </c>
      <c r="AR247" s="17" t="s">
        <v>471</v>
      </c>
      <c r="AT247" s="17" t="s">
        <v>155</v>
      </c>
      <c r="AU247" s="17" t="s">
        <v>169</v>
      </c>
      <c r="AY247" s="17" t="s">
        <v>153</v>
      </c>
      <c r="BE247" s="193">
        <f>IF(N247="základní",J247,0)</f>
        <v>0</v>
      </c>
      <c r="BF247" s="193">
        <f>IF(N247="snížená",J247,0)</f>
        <v>0</v>
      </c>
      <c r="BG247" s="193">
        <f>IF(N247="zákl. přenesená",J247,0)</f>
        <v>0</v>
      </c>
      <c r="BH247" s="193">
        <f>IF(N247="sníž. přenesená",J247,0)</f>
        <v>0</v>
      </c>
      <c r="BI247" s="193">
        <f>IF(N247="nulová",J247,0)</f>
        <v>0</v>
      </c>
      <c r="BJ247" s="17" t="s">
        <v>78</v>
      </c>
      <c r="BK247" s="193">
        <f>ROUND(I247*H247,2)</f>
        <v>0</v>
      </c>
      <c r="BL247" s="17" t="s">
        <v>471</v>
      </c>
      <c r="BM247" s="17" t="s">
        <v>654</v>
      </c>
    </row>
    <row r="248" spans="2:65" s="1" customFormat="1" ht="22.5" customHeight="1">
      <c r="B248" s="34"/>
      <c r="C248" s="182" t="s">
        <v>628</v>
      </c>
      <c r="D248" s="182" t="s">
        <v>155</v>
      </c>
      <c r="E248" s="183" t="s">
        <v>2628</v>
      </c>
      <c r="F248" s="184" t="s">
        <v>2629</v>
      </c>
      <c r="G248" s="185" t="s">
        <v>634</v>
      </c>
      <c r="H248" s="186">
        <v>1</v>
      </c>
      <c r="I248" s="187"/>
      <c r="J248" s="188">
        <f>ROUND(I248*H248,2)</f>
        <v>0</v>
      </c>
      <c r="K248" s="184" t="s">
        <v>524</v>
      </c>
      <c r="L248" s="54"/>
      <c r="M248" s="189" t="s">
        <v>19</v>
      </c>
      <c r="N248" s="190" t="s">
        <v>42</v>
      </c>
      <c r="O248" s="35"/>
      <c r="P248" s="191">
        <f>O248*H248</f>
        <v>0</v>
      </c>
      <c r="Q248" s="191">
        <v>0</v>
      </c>
      <c r="R248" s="191">
        <f>Q248*H248</f>
        <v>0</v>
      </c>
      <c r="S248" s="191">
        <v>0</v>
      </c>
      <c r="T248" s="192">
        <f>S248*H248</f>
        <v>0</v>
      </c>
      <c r="AR248" s="17" t="s">
        <v>471</v>
      </c>
      <c r="AT248" s="17" t="s">
        <v>155</v>
      </c>
      <c r="AU248" s="17" t="s">
        <v>169</v>
      </c>
      <c r="AY248" s="17" t="s">
        <v>153</v>
      </c>
      <c r="BE248" s="193">
        <f>IF(N248="základní",J248,0)</f>
        <v>0</v>
      </c>
      <c r="BF248" s="193">
        <f>IF(N248="snížená",J248,0)</f>
        <v>0</v>
      </c>
      <c r="BG248" s="193">
        <f>IF(N248="zákl. přenesená",J248,0)</f>
        <v>0</v>
      </c>
      <c r="BH248" s="193">
        <f>IF(N248="sníž. přenesená",J248,0)</f>
        <v>0</v>
      </c>
      <c r="BI248" s="193">
        <f>IF(N248="nulová",J248,0)</f>
        <v>0</v>
      </c>
      <c r="BJ248" s="17" t="s">
        <v>78</v>
      </c>
      <c r="BK248" s="193">
        <f>ROUND(I248*H248,2)</f>
        <v>0</v>
      </c>
      <c r="BL248" s="17" t="s">
        <v>471</v>
      </c>
      <c r="BM248" s="17" t="s">
        <v>660</v>
      </c>
    </row>
    <row r="249" spans="2:47" s="1" customFormat="1" ht="27">
      <c r="B249" s="34"/>
      <c r="C249" s="56"/>
      <c r="D249" s="208" t="s">
        <v>881</v>
      </c>
      <c r="E249" s="56"/>
      <c r="F249" s="246" t="s">
        <v>2630</v>
      </c>
      <c r="G249" s="56"/>
      <c r="H249" s="56"/>
      <c r="I249" s="152"/>
      <c r="J249" s="56"/>
      <c r="K249" s="56"/>
      <c r="L249" s="54"/>
      <c r="M249" s="71"/>
      <c r="N249" s="35"/>
      <c r="O249" s="35"/>
      <c r="P249" s="35"/>
      <c r="Q249" s="35"/>
      <c r="R249" s="35"/>
      <c r="S249" s="35"/>
      <c r="T249" s="72"/>
      <c r="AT249" s="17" t="s">
        <v>881</v>
      </c>
      <c r="AU249" s="17" t="s">
        <v>169</v>
      </c>
    </row>
    <row r="250" spans="2:65" s="1" customFormat="1" ht="22.5" customHeight="1">
      <c r="B250" s="34"/>
      <c r="C250" s="182" t="s">
        <v>631</v>
      </c>
      <c r="D250" s="182" t="s">
        <v>155</v>
      </c>
      <c r="E250" s="183" t="s">
        <v>2631</v>
      </c>
      <c r="F250" s="184" t="s">
        <v>2632</v>
      </c>
      <c r="G250" s="185" t="s">
        <v>2113</v>
      </c>
      <c r="H250" s="186">
        <v>1</v>
      </c>
      <c r="I250" s="187"/>
      <c r="J250" s="188">
        <f>ROUND(I250*H250,2)</f>
        <v>0</v>
      </c>
      <c r="K250" s="184" t="s">
        <v>524</v>
      </c>
      <c r="L250" s="54"/>
      <c r="M250" s="189" t="s">
        <v>19</v>
      </c>
      <c r="N250" s="190" t="s">
        <v>42</v>
      </c>
      <c r="O250" s="35"/>
      <c r="P250" s="191">
        <f>O250*H250</f>
        <v>0</v>
      </c>
      <c r="Q250" s="191">
        <v>0</v>
      </c>
      <c r="R250" s="191">
        <f>Q250*H250</f>
        <v>0</v>
      </c>
      <c r="S250" s="191">
        <v>0</v>
      </c>
      <c r="T250" s="192">
        <f>S250*H250</f>
        <v>0</v>
      </c>
      <c r="AR250" s="17" t="s">
        <v>471</v>
      </c>
      <c r="AT250" s="17" t="s">
        <v>155</v>
      </c>
      <c r="AU250" s="17" t="s">
        <v>169</v>
      </c>
      <c r="AY250" s="17" t="s">
        <v>153</v>
      </c>
      <c r="BE250" s="193">
        <f>IF(N250="základní",J250,0)</f>
        <v>0</v>
      </c>
      <c r="BF250" s="193">
        <f>IF(N250="snížená",J250,0)</f>
        <v>0</v>
      </c>
      <c r="BG250" s="193">
        <f>IF(N250="zákl. přenesená",J250,0)</f>
        <v>0</v>
      </c>
      <c r="BH250" s="193">
        <f>IF(N250="sníž. přenesená",J250,0)</f>
        <v>0</v>
      </c>
      <c r="BI250" s="193">
        <f>IF(N250="nulová",J250,0)</f>
        <v>0</v>
      </c>
      <c r="BJ250" s="17" t="s">
        <v>78</v>
      </c>
      <c r="BK250" s="193">
        <f>ROUND(I250*H250,2)</f>
        <v>0</v>
      </c>
      <c r="BL250" s="17" t="s">
        <v>471</v>
      </c>
      <c r="BM250" s="17" t="s">
        <v>663</v>
      </c>
    </row>
    <row r="251" spans="2:47" s="1" customFormat="1" ht="40.5">
      <c r="B251" s="34"/>
      <c r="C251" s="56"/>
      <c r="D251" s="208" t="s">
        <v>881</v>
      </c>
      <c r="E251" s="56"/>
      <c r="F251" s="246" t="s">
        <v>2633</v>
      </c>
      <c r="G251" s="56"/>
      <c r="H251" s="56"/>
      <c r="I251" s="152"/>
      <c r="J251" s="56"/>
      <c r="K251" s="56"/>
      <c r="L251" s="54"/>
      <c r="M251" s="71"/>
      <c r="N251" s="35"/>
      <c r="O251" s="35"/>
      <c r="P251" s="35"/>
      <c r="Q251" s="35"/>
      <c r="R251" s="35"/>
      <c r="S251" s="35"/>
      <c r="T251" s="72"/>
      <c r="AT251" s="17" t="s">
        <v>881</v>
      </c>
      <c r="AU251" s="17" t="s">
        <v>169</v>
      </c>
    </row>
    <row r="252" spans="2:65" s="1" customFormat="1" ht="22.5" customHeight="1">
      <c r="B252" s="34"/>
      <c r="C252" s="182" t="s">
        <v>635</v>
      </c>
      <c r="D252" s="182" t="s">
        <v>155</v>
      </c>
      <c r="E252" s="183" t="s">
        <v>2626</v>
      </c>
      <c r="F252" s="184" t="s">
        <v>2627</v>
      </c>
      <c r="G252" s="185" t="s">
        <v>246</v>
      </c>
      <c r="H252" s="186">
        <v>1.5</v>
      </c>
      <c r="I252" s="187"/>
      <c r="J252" s="188">
        <f>ROUND(I252*H252,2)</f>
        <v>0</v>
      </c>
      <c r="K252" s="184" t="s">
        <v>524</v>
      </c>
      <c r="L252" s="54"/>
      <c r="M252" s="189" t="s">
        <v>19</v>
      </c>
      <c r="N252" s="190" t="s">
        <v>42</v>
      </c>
      <c r="O252" s="35"/>
      <c r="P252" s="191">
        <f>O252*H252</f>
        <v>0</v>
      </c>
      <c r="Q252" s="191">
        <v>0</v>
      </c>
      <c r="R252" s="191">
        <f>Q252*H252</f>
        <v>0</v>
      </c>
      <c r="S252" s="191">
        <v>0</v>
      </c>
      <c r="T252" s="192">
        <f>S252*H252</f>
        <v>0</v>
      </c>
      <c r="AR252" s="17" t="s">
        <v>471</v>
      </c>
      <c r="AT252" s="17" t="s">
        <v>155</v>
      </c>
      <c r="AU252" s="17" t="s">
        <v>169</v>
      </c>
      <c r="AY252" s="17" t="s">
        <v>153</v>
      </c>
      <c r="BE252" s="193">
        <f>IF(N252="základní",J252,0)</f>
        <v>0</v>
      </c>
      <c r="BF252" s="193">
        <f>IF(N252="snížená",J252,0)</f>
        <v>0</v>
      </c>
      <c r="BG252" s="193">
        <f>IF(N252="zákl. přenesená",J252,0)</f>
        <v>0</v>
      </c>
      <c r="BH252" s="193">
        <f>IF(N252="sníž. přenesená",J252,0)</f>
        <v>0</v>
      </c>
      <c r="BI252" s="193">
        <f>IF(N252="nulová",J252,0)</f>
        <v>0</v>
      </c>
      <c r="BJ252" s="17" t="s">
        <v>78</v>
      </c>
      <c r="BK252" s="193">
        <f>ROUND(I252*H252,2)</f>
        <v>0</v>
      </c>
      <c r="BL252" s="17" t="s">
        <v>471</v>
      </c>
      <c r="BM252" s="17" t="s">
        <v>674</v>
      </c>
    </row>
    <row r="253" spans="2:65" s="1" customFormat="1" ht="22.5" customHeight="1">
      <c r="B253" s="34"/>
      <c r="C253" s="182" t="s">
        <v>641</v>
      </c>
      <c r="D253" s="182" t="s">
        <v>155</v>
      </c>
      <c r="E253" s="183" t="s">
        <v>2634</v>
      </c>
      <c r="F253" s="184" t="s">
        <v>2635</v>
      </c>
      <c r="G253" s="185" t="s">
        <v>634</v>
      </c>
      <c r="H253" s="186">
        <v>1</v>
      </c>
      <c r="I253" s="187"/>
      <c r="J253" s="188">
        <f>ROUND(I253*H253,2)</f>
        <v>0</v>
      </c>
      <c r="K253" s="184" t="s">
        <v>524</v>
      </c>
      <c r="L253" s="54"/>
      <c r="M253" s="189" t="s">
        <v>19</v>
      </c>
      <c r="N253" s="190" t="s">
        <v>42</v>
      </c>
      <c r="O253" s="35"/>
      <c r="P253" s="191">
        <f>O253*H253</f>
        <v>0</v>
      </c>
      <c r="Q253" s="191">
        <v>0</v>
      </c>
      <c r="R253" s="191">
        <f>Q253*H253</f>
        <v>0</v>
      </c>
      <c r="S253" s="191">
        <v>0</v>
      </c>
      <c r="T253" s="192">
        <f>S253*H253</f>
        <v>0</v>
      </c>
      <c r="AR253" s="17" t="s">
        <v>471</v>
      </c>
      <c r="AT253" s="17" t="s">
        <v>155</v>
      </c>
      <c r="AU253" s="17" t="s">
        <v>169</v>
      </c>
      <c r="AY253" s="17" t="s">
        <v>153</v>
      </c>
      <c r="BE253" s="193">
        <f>IF(N253="základní",J253,0)</f>
        <v>0</v>
      </c>
      <c r="BF253" s="193">
        <f>IF(N253="snížená",J253,0)</f>
        <v>0</v>
      </c>
      <c r="BG253" s="193">
        <f>IF(N253="zákl. přenesená",J253,0)</f>
        <v>0</v>
      </c>
      <c r="BH253" s="193">
        <f>IF(N253="sníž. přenesená",J253,0)</f>
        <v>0</v>
      </c>
      <c r="BI253" s="193">
        <f>IF(N253="nulová",J253,0)</f>
        <v>0</v>
      </c>
      <c r="BJ253" s="17" t="s">
        <v>78</v>
      </c>
      <c r="BK253" s="193">
        <f>ROUND(I253*H253,2)</f>
        <v>0</v>
      </c>
      <c r="BL253" s="17" t="s">
        <v>471</v>
      </c>
      <c r="BM253" s="17" t="s">
        <v>677</v>
      </c>
    </row>
    <row r="254" spans="2:47" s="1" customFormat="1" ht="27">
      <c r="B254" s="34"/>
      <c r="C254" s="56"/>
      <c r="D254" s="208" t="s">
        <v>881</v>
      </c>
      <c r="E254" s="56"/>
      <c r="F254" s="246" t="s">
        <v>2636</v>
      </c>
      <c r="G254" s="56"/>
      <c r="H254" s="56"/>
      <c r="I254" s="152"/>
      <c r="J254" s="56"/>
      <c r="K254" s="56"/>
      <c r="L254" s="54"/>
      <c r="M254" s="71"/>
      <c r="N254" s="35"/>
      <c r="O254" s="35"/>
      <c r="P254" s="35"/>
      <c r="Q254" s="35"/>
      <c r="R254" s="35"/>
      <c r="S254" s="35"/>
      <c r="T254" s="72"/>
      <c r="AT254" s="17" t="s">
        <v>881</v>
      </c>
      <c r="AU254" s="17" t="s">
        <v>169</v>
      </c>
    </row>
    <row r="255" spans="2:65" s="1" customFormat="1" ht="22.5" customHeight="1">
      <c r="B255" s="34"/>
      <c r="C255" s="182" t="s">
        <v>645</v>
      </c>
      <c r="D255" s="182" t="s">
        <v>155</v>
      </c>
      <c r="E255" s="183" t="s">
        <v>2637</v>
      </c>
      <c r="F255" s="184" t="s">
        <v>2624</v>
      </c>
      <c r="G255" s="185" t="s">
        <v>2113</v>
      </c>
      <c r="H255" s="186">
        <v>1</v>
      </c>
      <c r="I255" s="187"/>
      <c r="J255" s="188">
        <f>ROUND(I255*H255,2)</f>
        <v>0</v>
      </c>
      <c r="K255" s="184" t="s">
        <v>524</v>
      </c>
      <c r="L255" s="54"/>
      <c r="M255" s="189" t="s">
        <v>19</v>
      </c>
      <c r="N255" s="190" t="s">
        <v>42</v>
      </c>
      <c r="O255" s="35"/>
      <c r="P255" s="191">
        <f>O255*H255</f>
        <v>0</v>
      </c>
      <c r="Q255" s="191">
        <v>0</v>
      </c>
      <c r="R255" s="191">
        <f>Q255*H255</f>
        <v>0</v>
      </c>
      <c r="S255" s="191">
        <v>0</v>
      </c>
      <c r="T255" s="192">
        <f>S255*H255</f>
        <v>0</v>
      </c>
      <c r="AR255" s="17" t="s">
        <v>471</v>
      </c>
      <c r="AT255" s="17" t="s">
        <v>155</v>
      </c>
      <c r="AU255" s="17" t="s">
        <v>169</v>
      </c>
      <c r="AY255" s="17" t="s">
        <v>153</v>
      </c>
      <c r="BE255" s="193">
        <f>IF(N255="základní",J255,0)</f>
        <v>0</v>
      </c>
      <c r="BF255" s="193">
        <f>IF(N255="snížená",J255,0)</f>
        <v>0</v>
      </c>
      <c r="BG255" s="193">
        <f>IF(N255="zákl. přenesená",J255,0)</f>
        <v>0</v>
      </c>
      <c r="BH255" s="193">
        <f>IF(N255="sníž. přenesená",J255,0)</f>
        <v>0</v>
      </c>
      <c r="BI255" s="193">
        <f>IF(N255="nulová",J255,0)</f>
        <v>0</v>
      </c>
      <c r="BJ255" s="17" t="s">
        <v>78</v>
      </c>
      <c r="BK255" s="193">
        <f>ROUND(I255*H255,2)</f>
        <v>0</v>
      </c>
      <c r="BL255" s="17" t="s">
        <v>471</v>
      </c>
      <c r="BM255" s="17" t="s">
        <v>684</v>
      </c>
    </row>
    <row r="256" spans="2:47" s="1" customFormat="1" ht="40.5">
      <c r="B256" s="34"/>
      <c r="C256" s="56"/>
      <c r="D256" s="208" t="s">
        <v>881</v>
      </c>
      <c r="E256" s="56"/>
      <c r="F256" s="246" t="s">
        <v>2625</v>
      </c>
      <c r="G256" s="56"/>
      <c r="H256" s="56"/>
      <c r="I256" s="152"/>
      <c r="J256" s="56"/>
      <c r="K256" s="56"/>
      <c r="L256" s="54"/>
      <c r="M256" s="71"/>
      <c r="N256" s="35"/>
      <c r="O256" s="35"/>
      <c r="P256" s="35"/>
      <c r="Q256" s="35"/>
      <c r="R256" s="35"/>
      <c r="S256" s="35"/>
      <c r="T256" s="72"/>
      <c r="AT256" s="17" t="s">
        <v>881</v>
      </c>
      <c r="AU256" s="17" t="s">
        <v>169</v>
      </c>
    </row>
    <row r="257" spans="2:65" s="1" customFormat="1" ht="22.5" customHeight="1">
      <c r="B257" s="34"/>
      <c r="C257" s="182" t="s">
        <v>654</v>
      </c>
      <c r="D257" s="182" t="s">
        <v>155</v>
      </c>
      <c r="E257" s="183" t="s">
        <v>2638</v>
      </c>
      <c r="F257" s="184" t="s">
        <v>2639</v>
      </c>
      <c r="G257" s="185" t="s">
        <v>246</v>
      </c>
      <c r="H257" s="186">
        <v>0.5</v>
      </c>
      <c r="I257" s="187"/>
      <c r="J257" s="188">
        <f>ROUND(I257*H257,2)</f>
        <v>0</v>
      </c>
      <c r="K257" s="184" t="s">
        <v>524</v>
      </c>
      <c r="L257" s="54"/>
      <c r="M257" s="189" t="s">
        <v>19</v>
      </c>
      <c r="N257" s="190" t="s">
        <v>42</v>
      </c>
      <c r="O257" s="35"/>
      <c r="P257" s="191">
        <f>O257*H257</f>
        <v>0</v>
      </c>
      <c r="Q257" s="191">
        <v>0</v>
      </c>
      <c r="R257" s="191">
        <f>Q257*H257</f>
        <v>0</v>
      </c>
      <c r="S257" s="191">
        <v>0</v>
      </c>
      <c r="T257" s="192">
        <f>S257*H257</f>
        <v>0</v>
      </c>
      <c r="AR257" s="17" t="s">
        <v>471</v>
      </c>
      <c r="AT257" s="17" t="s">
        <v>155</v>
      </c>
      <c r="AU257" s="17" t="s">
        <v>169</v>
      </c>
      <c r="AY257" s="17" t="s">
        <v>153</v>
      </c>
      <c r="BE257" s="193">
        <f>IF(N257="základní",J257,0)</f>
        <v>0</v>
      </c>
      <c r="BF257" s="193">
        <f>IF(N257="snížená",J257,0)</f>
        <v>0</v>
      </c>
      <c r="BG257" s="193">
        <f>IF(N257="zákl. přenesená",J257,0)</f>
        <v>0</v>
      </c>
      <c r="BH257" s="193">
        <f>IF(N257="sníž. přenesená",J257,0)</f>
        <v>0</v>
      </c>
      <c r="BI257" s="193">
        <f>IF(N257="nulová",J257,0)</f>
        <v>0</v>
      </c>
      <c r="BJ257" s="17" t="s">
        <v>78</v>
      </c>
      <c r="BK257" s="193">
        <f>ROUND(I257*H257,2)</f>
        <v>0</v>
      </c>
      <c r="BL257" s="17" t="s">
        <v>471</v>
      </c>
      <c r="BM257" s="17" t="s">
        <v>693</v>
      </c>
    </row>
    <row r="258" spans="2:65" s="1" customFormat="1" ht="22.5" customHeight="1">
      <c r="B258" s="34"/>
      <c r="C258" s="182" t="s">
        <v>660</v>
      </c>
      <c r="D258" s="182" t="s">
        <v>155</v>
      </c>
      <c r="E258" s="183" t="s">
        <v>2640</v>
      </c>
      <c r="F258" s="184" t="s">
        <v>2641</v>
      </c>
      <c r="G258" s="185" t="s">
        <v>634</v>
      </c>
      <c r="H258" s="186">
        <v>1</v>
      </c>
      <c r="I258" s="187"/>
      <c r="J258" s="188">
        <f>ROUND(I258*H258,2)</f>
        <v>0</v>
      </c>
      <c r="K258" s="184" t="s">
        <v>524</v>
      </c>
      <c r="L258" s="54"/>
      <c r="M258" s="189" t="s">
        <v>19</v>
      </c>
      <c r="N258" s="190" t="s">
        <v>42</v>
      </c>
      <c r="O258" s="35"/>
      <c r="P258" s="191">
        <f>O258*H258</f>
        <v>0</v>
      </c>
      <c r="Q258" s="191">
        <v>0</v>
      </c>
      <c r="R258" s="191">
        <f>Q258*H258</f>
        <v>0</v>
      </c>
      <c r="S258" s="191">
        <v>0</v>
      </c>
      <c r="T258" s="192">
        <f>S258*H258</f>
        <v>0</v>
      </c>
      <c r="AR258" s="17" t="s">
        <v>471</v>
      </c>
      <c r="AT258" s="17" t="s">
        <v>155</v>
      </c>
      <c r="AU258" s="17" t="s">
        <v>169</v>
      </c>
      <c r="AY258" s="17" t="s">
        <v>153</v>
      </c>
      <c r="BE258" s="193">
        <f>IF(N258="základní",J258,0)</f>
        <v>0</v>
      </c>
      <c r="BF258" s="193">
        <f>IF(N258="snížená",J258,0)</f>
        <v>0</v>
      </c>
      <c r="BG258" s="193">
        <f>IF(N258="zákl. přenesená",J258,0)</f>
        <v>0</v>
      </c>
      <c r="BH258" s="193">
        <f>IF(N258="sníž. přenesená",J258,0)</f>
        <v>0</v>
      </c>
      <c r="BI258" s="193">
        <f>IF(N258="nulová",J258,0)</f>
        <v>0</v>
      </c>
      <c r="BJ258" s="17" t="s">
        <v>78</v>
      </c>
      <c r="BK258" s="193">
        <f>ROUND(I258*H258,2)</f>
        <v>0</v>
      </c>
      <c r="BL258" s="17" t="s">
        <v>471</v>
      </c>
      <c r="BM258" s="17" t="s">
        <v>697</v>
      </c>
    </row>
    <row r="259" spans="2:47" s="1" customFormat="1" ht="27">
      <c r="B259" s="34"/>
      <c r="C259" s="56"/>
      <c r="D259" s="208" t="s">
        <v>881</v>
      </c>
      <c r="E259" s="56"/>
      <c r="F259" s="246" t="s">
        <v>2642</v>
      </c>
      <c r="G259" s="56"/>
      <c r="H259" s="56"/>
      <c r="I259" s="152"/>
      <c r="J259" s="56"/>
      <c r="K259" s="56"/>
      <c r="L259" s="54"/>
      <c r="M259" s="71"/>
      <c r="N259" s="35"/>
      <c r="O259" s="35"/>
      <c r="P259" s="35"/>
      <c r="Q259" s="35"/>
      <c r="R259" s="35"/>
      <c r="S259" s="35"/>
      <c r="T259" s="72"/>
      <c r="AT259" s="17" t="s">
        <v>881</v>
      </c>
      <c r="AU259" s="17" t="s">
        <v>169</v>
      </c>
    </row>
    <row r="260" spans="2:65" s="1" customFormat="1" ht="22.5" customHeight="1">
      <c r="B260" s="34"/>
      <c r="C260" s="182" t="s">
        <v>663</v>
      </c>
      <c r="D260" s="182" t="s">
        <v>155</v>
      </c>
      <c r="E260" s="183" t="s">
        <v>2643</v>
      </c>
      <c r="F260" s="184" t="s">
        <v>2644</v>
      </c>
      <c r="G260" s="185" t="s">
        <v>2113</v>
      </c>
      <c r="H260" s="186">
        <v>2</v>
      </c>
      <c r="I260" s="187"/>
      <c r="J260" s="188">
        <f>ROUND(I260*H260,2)</f>
        <v>0</v>
      </c>
      <c r="K260" s="184" t="s">
        <v>524</v>
      </c>
      <c r="L260" s="54"/>
      <c r="M260" s="189" t="s">
        <v>19</v>
      </c>
      <c r="N260" s="190" t="s">
        <v>42</v>
      </c>
      <c r="O260" s="35"/>
      <c r="P260" s="191">
        <f>O260*H260</f>
        <v>0</v>
      </c>
      <c r="Q260" s="191">
        <v>0</v>
      </c>
      <c r="R260" s="191">
        <f>Q260*H260</f>
        <v>0</v>
      </c>
      <c r="S260" s="191">
        <v>0</v>
      </c>
      <c r="T260" s="192">
        <f>S260*H260</f>
        <v>0</v>
      </c>
      <c r="AR260" s="17" t="s">
        <v>471</v>
      </c>
      <c r="AT260" s="17" t="s">
        <v>155</v>
      </c>
      <c r="AU260" s="17" t="s">
        <v>169</v>
      </c>
      <c r="AY260" s="17" t="s">
        <v>153</v>
      </c>
      <c r="BE260" s="193">
        <f>IF(N260="základní",J260,0)</f>
        <v>0</v>
      </c>
      <c r="BF260" s="193">
        <f>IF(N260="snížená",J260,0)</f>
        <v>0</v>
      </c>
      <c r="BG260" s="193">
        <f>IF(N260="zákl. přenesená",J260,0)</f>
        <v>0</v>
      </c>
      <c r="BH260" s="193">
        <f>IF(N260="sníž. přenesená",J260,0)</f>
        <v>0</v>
      </c>
      <c r="BI260" s="193">
        <f>IF(N260="nulová",J260,0)</f>
        <v>0</v>
      </c>
      <c r="BJ260" s="17" t="s">
        <v>78</v>
      </c>
      <c r="BK260" s="193">
        <f>ROUND(I260*H260,2)</f>
        <v>0</v>
      </c>
      <c r="BL260" s="17" t="s">
        <v>471</v>
      </c>
      <c r="BM260" s="17" t="s">
        <v>702</v>
      </c>
    </row>
    <row r="261" spans="2:47" s="1" customFormat="1" ht="27">
      <c r="B261" s="34"/>
      <c r="C261" s="56"/>
      <c r="D261" s="208" t="s">
        <v>881</v>
      </c>
      <c r="E261" s="56"/>
      <c r="F261" s="246" t="s">
        <v>2645</v>
      </c>
      <c r="G261" s="56"/>
      <c r="H261" s="56"/>
      <c r="I261" s="152"/>
      <c r="J261" s="56"/>
      <c r="K261" s="56"/>
      <c r="L261" s="54"/>
      <c r="M261" s="71"/>
      <c r="N261" s="35"/>
      <c r="O261" s="35"/>
      <c r="P261" s="35"/>
      <c r="Q261" s="35"/>
      <c r="R261" s="35"/>
      <c r="S261" s="35"/>
      <c r="T261" s="72"/>
      <c r="AT261" s="17" t="s">
        <v>881</v>
      </c>
      <c r="AU261" s="17" t="s">
        <v>169</v>
      </c>
    </row>
    <row r="262" spans="2:65" s="1" customFormat="1" ht="22.5" customHeight="1">
      <c r="B262" s="34"/>
      <c r="C262" s="182" t="s">
        <v>670</v>
      </c>
      <c r="D262" s="182" t="s">
        <v>155</v>
      </c>
      <c r="E262" s="183" t="s">
        <v>2626</v>
      </c>
      <c r="F262" s="184" t="s">
        <v>2627</v>
      </c>
      <c r="G262" s="185" t="s">
        <v>246</v>
      </c>
      <c r="H262" s="186">
        <v>1</v>
      </c>
      <c r="I262" s="187"/>
      <c r="J262" s="188">
        <f>ROUND(I262*H262,2)</f>
        <v>0</v>
      </c>
      <c r="K262" s="184" t="s">
        <v>524</v>
      </c>
      <c r="L262" s="54"/>
      <c r="M262" s="189" t="s">
        <v>19</v>
      </c>
      <c r="N262" s="190" t="s">
        <v>42</v>
      </c>
      <c r="O262" s="35"/>
      <c r="P262" s="191">
        <f>O262*H262</f>
        <v>0</v>
      </c>
      <c r="Q262" s="191">
        <v>0</v>
      </c>
      <c r="R262" s="191">
        <f>Q262*H262</f>
        <v>0</v>
      </c>
      <c r="S262" s="191">
        <v>0</v>
      </c>
      <c r="T262" s="192">
        <f>S262*H262</f>
        <v>0</v>
      </c>
      <c r="AR262" s="17" t="s">
        <v>471</v>
      </c>
      <c r="AT262" s="17" t="s">
        <v>155</v>
      </c>
      <c r="AU262" s="17" t="s">
        <v>169</v>
      </c>
      <c r="AY262" s="17" t="s">
        <v>153</v>
      </c>
      <c r="BE262" s="193">
        <f>IF(N262="základní",J262,0)</f>
        <v>0</v>
      </c>
      <c r="BF262" s="193">
        <f>IF(N262="snížená",J262,0)</f>
        <v>0</v>
      </c>
      <c r="BG262" s="193">
        <f>IF(N262="zákl. přenesená",J262,0)</f>
        <v>0</v>
      </c>
      <c r="BH262" s="193">
        <f>IF(N262="sníž. přenesená",J262,0)</f>
        <v>0</v>
      </c>
      <c r="BI262" s="193">
        <f>IF(N262="nulová",J262,0)</f>
        <v>0</v>
      </c>
      <c r="BJ262" s="17" t="s">
        <v>78</v>
      </c>
      <c r="BK262" s="193">
        <f>ROUND(I262*H262,2)</f>
        <v>0</v>
      </c>
      <c r="BL262" s="17" t="s">
        <v>471</v>
      </c>
      <c r="BM262" s="17" t="s">
        <v>706</v>
      </c>
    </row>
    <row r="263" spans="2:65" s="1" customFormat="1" ht="22.5" customHeight="1">
      <c r="B263" s="34"/>
      <c r="C263" s="182" t="s">
        <v>674</v>
      </c>
      <c r="D263" s="182" t="s">
        <v>155</v>
      </c>
      <c r="E263" s="183" t="s">
        <v>2646</v>
      </c>
      <c r="F263" s="184" t="s">
        <v>2647</v>
      </c>
      <c r="G263" s="185" t="s">
        <v>246</v>
      </c>
      <c r="H263" s="186">
        <v>1</v>
      </c>
      <c r="I263" s="187"/>
      <c r="J263" s="188">
        <f>ROUND(I263*H263,2)</f>
        <v>0</v>
      </c>
      <c r="K263" s="184" t="s">
        <v>524</v>
      </c>
      <c r="L263" s="54"/>
      <c r="M263" s="189" t="s">
        <v>19</v>
      </c>
      <c r="N263" s="190" t="s">
        <v>42</v>
      </c>
      <c r="O263" s="35"/>
      <c r="P263" s="191">
        <f>O263*H263</f>
        <v>0</v>
      </c>
      <c r="Q263" s="191">
        <v>0</v>
      </c>
      <c r="R263" s="191">
        <f>Q263*H263</f>
        <v>0</v>
      </c>
      <c r="S263" s="191">
        <v>0</v>
      </c>
      <c r="T263" s="192">
        <f>S263*H263</f>
        <v>0</v>
      </c>
      <c r="AR263" s="17" t="s">
        <v>471</v>
      </c>
      <c r="AT263" s="17" t="s">
        <v>155</v>
      </c>
      <c r="AU263" s="17" t="s">
        <v>169</v>
      </c>
      <c r="AY263" s="17" t="s">
        <v>153</v>
      </c>
      <c r="BE263" s="193">
        <f>IF(N263="základní",J263,0)</f>
        <v>0</v>
      </c>
      <c r="BF263" s="193">
        <f>IF(N263="snížená",J263,0)</f>
        <v>0</v>
      </c>
      <c r="BG263" s="193">
        <f>IF(N263="zákl. přenesená",J263,0)</f>
        <v>0</v>
      </c>
      <c r="BH263" s="193">
        <f>IF(N263="sníž. přenesená",J263,0)</f>
        <v>0</v>
      </c>
      <c r="BI263" s="193">
        <f>IF(N263="nulová",J263,0)</f>
        <v>0</v>
      </c>
      <c r="BJ263" s="17" t="s">
        <v>78</v>
      </c>
      <c r="BK263" s="193">
        <f>ROUND(I263*H263,2)</f>
        <v>0</v>
      </c>
      <c r="BL263" s="17" t="s">
        <v>471</v>
      </c>
      <c r="BM263" s="17" t="s">
        <v>712</v>
      </c>
    </row>
    <row r="264" spans="2:65" s="1" customFormat="1" ht="22.5" customHeight="1">
      <c r="B264" s="34"/>
      <c r="C264" s="182" t="s">
        <v>677</v>
      </c>
      <c r="D264" s="182" t="s">
        <v>155</v>
      </c>
      <c r="E264" s="183" t="s">
        <v>2628</v>
      </c>
      <c r="F264" s="184" t="s">
        <v>2629</v>
      </c>
      <c r="G264" s="185" t="s">
        <v>634</v>
      </c>
      <c r="H264" s="186">
        <v>1</v>
      </c>
      <c r="I264" s="187"/>
      <c r="J264" s="188">
        <f>ROUND(I264*H264,2)</f>
        <v>0</v>
      </c>
      <c r="K264" s="184" t="s">
        <v>524</v>
      </c>
      <c r="L264" s="54"/>
      <c r="M264" s="189" t="s">
        <v>19</v>
      </c>
      <c r="N264" s="190" t="s">
        <v>42</v>
      </c>
      <c r="O264" s="35"/>
      <c r="P264" s="191">
        <f>O264*H264</f>
        <v>0</v>
      </c>
      <c r="Q264" s="191">
        <v>0</v>
      </c>
      <c r="R264" s="191">
        <f>Q264*H264</f>
        <v>0</v>
      </c>
      <c r="S264" s="191">
        <v>0</v>
      </c>
      <c r="T264" s="192">
        <f>S264*H264</f>
        <v>0</v>
      </c>
      <c r="AR264" s="17" t="s">
        <v>471</v>
      </c>
      <c r="AT264" s="17" t="s">
        <v>155</v>
      </c>
      <c r="AU264" s="17" t="s">
        <v>169</v>
      </c>
      <c r="AY264" s="17" t="s">
        <v>153</v>
      </c>
      <c r="BE264" s="193">
        <f>IF(N264="základní",J264,0)</f>
        <v>0</v>
      </c>
      <c r="BF264" s="193">
        <f>IF(N264="snížená",J264,0)</f>
        <v>0</v>
      </c>
      <c r="BG264" s="193">
        <f>IF(N264="zákl. přenesená",J264,0)</f>
        <v>0</v>
      </c>
      <c r="BH264" s="193">
        <f>IF(N264="sníž. přenesená",J264,0)</f>
        <v>0</v>
      </c>
      <c r="BI264" s="193">
        <f>IF(N264="nulová",J264,0)</f>
        <v>0</v>
      </c>
      <c r="BJ264" s="17" t="s">
        <v>78</v>
      </c>
      <c r="BK264" s="193">
        <f>ROUND(I264*H264,2)</f>
        <v>0</v>
      </c>
      <c r="BL264" s="17" t="s">
        <v>471</v>
      </c>
      <c r="BM264" s="17" t="s">
        <v>715</v>
      </c>
    </row>
    <row r="265" spans="2:47" s="1" customFormat="1" ht="27">
      <c r="B265" s="34"/>
      <c r="C265" s="56"/>
      <c r="D265" s="208" t="s">
        <v>881</v>
      </c>
      <c r="E265" s="56"/>
      <c r="F265" s="246" t="s">
        <v>2648</v>
      </c>
      <c r="G265" s="56"/>
      <c r="H265" s="56"/>
      <c r="I265" s="152"/>
      <c r="J265" s="56"/>
      <c r="K265" s="56"/>
      <c r="L265" s="54"/>
      <c r="M265" s="71"/>
      <c r="N265" s="35"/>
      <c r="O265" s="35"/>
      <c r="P265" s="35"/>
      <c r="Q265" s="35"/>
      <c r="R265" s="35"/>
      <c r="S265" s="35"/>
      <c r="T265" s="72"/>
      <c r="AT265" s="17" t="s">
        <v>881</v>
      </c>
      <c r="AU265" s="17" t="s">
        <v>169</v>
      </c>
    </row>
    <row r="266" spans="2:65" s="1" customFormat="1" ht="22.5" customHeight="1">
      <c r="B266" s="34"/>
      <c r="C266" s="182" t="s">
        <v>684</v>
      </c>
      <c r="D266" s="182" t="s">
        <v>155</v>
      </c>
      <c r="E266" s="183" t="s">
        <v>2649</v>
      </c>
      <c r="F266" s="184" t="s">
        <v>2650</v>
      </c>
      <c r="G266" s="185" t="s">
        <v>2113</v>
      </c>
      <c r="H266" s="186">
        <v>1</v>
      </c>
      <c r="I266" s="187"/>
      <c r="J266" s="188">
        <f>ROUND(I266*H266,2)</f>
        <v>0</v>
      </c>
      <c r="K266" s="184" t="s">
        <v>524</v>
      </c>
      <c r="L266" s="54"/>
      <c r="M266" s="189" t="s">
        <v>19</v>
      </c>
      <c r="N266" s="190" t="s">
        <v>42</v>
      </c>
      <c r="O266" s="35"/>
      <c r="P266" s="191">
        <f>O266*H266</f>
        <v>0</v>
      </c>
      <c r="Q266" s="191">
        <v>0</v>
      </c>
      <c r="R266" s="191">
        <f>Q266*H266</f>
        <v>0</v>
      </c>
      <c r="S266" s="191">
        <v>0</v>
      </c>
      <c r="T266" s="192">
        <f>S266*H266</f>
        <v>0</v>
      </c>
      <c r="AR266" s="17" t="s">
        <v>471</v>
      </c>
      <c r="AT266" s="17" t="s">
        <v>155</v>
      </c>
      <c r="AU266" s="17" t="s">
        <v>169</v>
      </c>
      <c r="AY266" s="17" t="s">
        <v>153</v>
      </c>
      <c r="BE266" s="193">
        <f>IF(N266="základní",J266,0)</f>
        <v>0</v>
      </c>
      <c r="BF266" s="193">
        <f>IF(N266="snížená",J266,0)</f>
        <v>0</v>
      </c>
      <c r="BG266" s="193">
        <f>IF(N266="zákl. přenesená",J266,0)</f>
        <v>0</v>
      </c>
      <c r="BH266" s="193">
        <f>IF(N266="sníž. přenesená",J266,0)</f>
        <v>0</v>
      </c>
      <c r="BI266" s="193">
        <f>IF(N266="nulová",J266,0)</f>
        <v>0</v>
      </c>
      <c r="BJ266" s="17" t="s">
        <v>78</v>
      </c>
      <c r="BK266" s="193">
        <f>ROUND(I266*H266,2)</f>
        <v>0</v>
      </c>
      <c r="BL266" s="17" t="s">
        <v>471</v>
      </c>
      <c r="BM266" s="17" t="s">
        <v>718</v>
      </c>
    </row>
    <row r="267" spans="2:47" s="1" customFormat="1" ht="40.5">
      <c r="B267" s="34"/>
      <c r="C267" s="56"/>
      <c r="D267" s="196" t="s">
        <v>881</v>
      </c>
      <c r="E267" s="56"/>
      <c r="F267" s="247" t="s">
        <v>2651</v>
      </c>
      <c r="G267" s="56"/>
      <c r="H267" s="56"/>
      <c r="I267" s="152"/>
      <c r="J267" s="56"/>
      <c r="K267" s="56"/>
      <c r="L267" s="54"/>
      <c r="M267" s="255"/>
      <c r="N267" s="249"/>
      <c r="O267" s="249"/>
      <c r="P267" s="249"/>
      <c r="Q267" s="249"/>
      <c r="R267" s="249"/>
      <c r="S267" s="249"/>
      <c r="T267" s="256"/>
      <c r="AT267" s="17" t="s">
        <v>881</v>
      </c>
      <c r="AU267" s="17" t="s">
        <v>169</v>
      </c>
    </row>
    <row r="268" spans="2:12" s="1" customFormat="1" ht="6.95" customHeight="1">
      <c r="B268" s="49"/>
      <c r="C268" s="50"/>
      <c r="D268" s="50"/>
      <c r="E268" s="50"/>
      <c r="F268" s="50"/>
      <c r="G268" s="50"/>
      <c r="H268" s="50"/>
      <c r="I268" s="128"/>
      <c r="J268" s="50"/>
      <c r="K268" s="50"/>
      <c r="L268" s="54"/>
    </row>
  </sheetData>
  <sheetProtection password="CC35" sheet="1" objects="1" scenarios="1" formatColumns="0" formatRows="0" sort="0" autoFilter="0"/>
  <autoFilter ref="C84:K84"/>
  <mergeCells count="9">
    <mergeCell ref="E75:H75"/>
    <mergeCell ref="E77:H77"/>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4"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8"/>
  <sheetViews>
    <sheetView showGridLines="0" workbookViewId="0" topLeftCell="A1">
      <pane ySplit="1" topLeftCell="A143" activePane="bottomLeft" state="frozen"/>
      <selection pane="bottomLeft" activeCell="L156" sqref="L15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62"/>
      <c r="C1" s="262"/>
      <c r="D1" s="261" t="s">
        <v>1</v>
      </c>
      <c r="E1" s="262"/>
      <c r="F1" s="263" t="s">
        <v>2794</v>
      </c>
      <c r="G1" s="387" t="s">
        <v>2795</v>
      </c>
      <c r="H1" s="387"/>
      <c r="I1" s="267"/>
      <c r="J1" s="263" t="s">
        <v>2796</v>
      </c>
      <c r="K1" s="261" t="s">
        <v>102</v>
      </c>
      <c r="L1" s="263" t="s">
        <v>2797</v>
      </c>
      <c r="M1" s="263"/>
      <c r="N1" s="263"/>
      <c r="O1" s="263"/>
      <c r="P1" s="263"/>
      <c r="Q1" s="263"/>
      <c r="R1" s="263"/>
      <c r="S1" s="263"/>
      <c r="T1" s="263"/>
      <c r="U1" s="259"/>
      <c r="V1" s="259"/>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349"/>
      <c r="M2" s="349"/>
      <c r="N2" s="349"/>
      <c r="O2" s="349"/>
      <c r="P2" s="349"/>
      <c r="Q2" s="349"/>
      <c r="R2" s="349"/>
      <c r="S2" s="349"/>
      <c r="T2" s="349"/>
      <c r="U2" s="349"/>
      <c r="V2" s="349"/>
      <c r="AT2" s="17" t="s">
        <v>101</v>
      </c>
    </row>
    <row r="3" spans="2:46" ht="6.95" customHeight="1">
      <c r="B3" s="18"/>
      <c r="C3" s="19"/>
      <c r="D3" s="19"/>
      <c r="E3" s="19"/>
      <c r="F3" s="19"/>
      <c r="G3" s="19"/>
      <c r="H3" s="19"/>
      <c r="I3" s="105"/>
      <c r="J3" s="19"/>
      <c r="K3" s="20"/>
      <c r="AT3" s="17" t="s">
        <v>80</v>
      </c>
    </row>
    <row r="4" spans="2:46" ht="36.95" customHeight="1">
      <c r="B4" s="21"/>
      <c r="C4" s="22"/>
      <c r="D4" s="23" t="s">
        <v>103</v>
      </c>
      <c r="E4" s="22"/>
      <c r="F4" s="22"/>
      <c r="G4" s="22"/>
      <c r="H4" s="22"/>
      <c r="I4" s="106"/>
      <c r="J4" s="22"/>
      <c r="K4" s="24"/>
      <c r="M4" s="25" t="s">
        <v>10</v>
      </c>
      <c r="AT4" s="17" t="s">
        <v>4</v>
      </c>
    </row>
    <row r="5" spans="2:11" ht="6.95" customHeight="1">
      <c r="B5" s="21"/>
      <c r="C5" s="22"/>
      <c r="D5" s="22"/>
      <c r="E5" s="22"/>
      <c r="F5" s="22"/>
      <c r="G5" s="22"/>
      <c r="H5" s="22"/>
      <c r="I5" s="106"/>
      <c r="J5" s="22"/>
      <c r="K5" s="24"/>
    </row>
    <row r="6" spans="2:11" ht="15">
      <c r="B6" s="21"/>
      <c r="C6" s="22"/>
      <c r="D6" s="30" t="s">
        <v>16</v>
      </c>
      <c r="E6" s="22"/>
      <c r="F6" s="22"/>
      <c r="G6" s="22"/>
      <c r="H6" s="22"/>
      <c r="I6" s="106"/>
      <c r="J6" s="22"/>
      <c r="K6" s="24"/>
    </row>
    <row r="7" spans="2:11" ht="22.5" customHeight="1">
      <c r="B7" s="21"/>
      <c r="C7" s="22"/>
      <c r="D7" s="22"/>
      <c r="E7" s="388" t="str">
        <f>'Rekapitulace stavby'!K6</f>
        <v>Rekonstrukce části domu č.p. 1345, ul. Míru, k.ú. Frýdek</v>
      </c>
      <c r="F7" s="379"/>
      <c r="G7" s="379"/>
      <c r="H7" s="379"/>
      <c r="I7" s="106"/>
      <c r="J7" s="22"/>
      <c r="K7" s="24"/>
    </row>
    <row r="8" spans="2:11" s="1" customFormat="1" ht="15">
      <c r="B8" s="34"/>
      <c r="C8" s="35"/>
      <c r="D8" s="30" t="s">
        <v>104</v>
      </c>
      <c r="E8" s="35"/>
      <c r="F8" s="35"/>
      <c r="G8" s="35"/>
      <c r="H8" s="35"/>
      <c r="I8" s="107"/>
      <c r="J8" s="35"/>
      <c r="K8" s="38"/>
    </row>
    <row r="9" spans="2:11" s="1" customFormat="1" ht="36.95" customHeight="1">
      <c r="B9" s="34"/>
      <c r="C9" s="35"/>
      <c r="D9" s="35"/>
      <c r="E9" s="389" t="s">
        <v>2652</v>
      </c>
      <c r="F9" s="363"/>
      <c r="G9" s="363"/>
      <c r="H9" s="363"/>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22</v>
      </c>
      <c r="G12" s="35"/>
      <c r="H12" s="35"/>
      <c r="I12" s="108" t="s">
        <v>23</v>
      </c>
      <c r="J12" s="109" t="str">
        <f>'Rekapitulace stavby'!AN8</f>
        <v>26. 10. 2016</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27</v>
      </c>
      <c r="K14" s="38"/>
    </row>
    <row r="15" spans="2:11" s="1" customFormat="1" ht="18" customHeight="1">
      <c r="B15" s="34"/>
      <c r="C15" s="35"/>
      <c r="D15" s="35"/>
      <c r="E15" s="28" t="s">
        <v>28</v>
      </c>
      <c r="F15" s="35"/>
      <c r="G15" s="35"/>
      <c r="H15" s="35"/>
      <c r="I15" s="108" t="s">
        <v>29</v>
      </c>
      <c r="J15" s="28" t="s">
        <v>30</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31</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29</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33</v>
      </c>
      <c r="E20" s="35"/>
      <c r="F20" s="35"/>
      <c r="G20" s="35"/>
      <c r="H20" s="35"/>
      <c r="I20" s="108" t="s">
        <v>26</v>
      </c>
      <c r="J20" s="28" t="str">
        <f>IF('Rekapitulace stavby'!AN16="","",'Rekapitulace stavby'!AN16)</f>
        <v/>
      </c>
      <c r="K20" s="38"/>
    </row>
    <row r="21" spans="2:11" s="1" customFormat="1" ht="18" customHeight="1">
      <c r="B21" s="34"/>
      <c r="C21" s="35"/>
      <c r="D21" s="35"/>
      <c r="E21" s="28" t="str">
        <f>IF('Rekapitulace stavby'!E17="","",'Rekapitulace stavby'!E17)</f>
        <v xml:space="preserve"> </v>
      </c>
      <c r="F21" s="35"/>
      <c r="G21" s="35"/>
      <c r="H21" s="35"/>
      <c r="I21" s="108" t="s">
        <v>29</v>
      </c>
      <c r="J21" s="28" t="str">
        <f>IF('Rekapitulace stavby'!AN17="","",'Rekapitulace stavby'!AN17)</f>
        <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35</v>
      </c>
      <c r="E23" s="35"/>
      <c r="F23" s="35"/>
      <c r="G23" s="35"/>
      <c r="H23" s="35"/>
      <c r="I23" s="107"/>
      <c r="J23" s="35"/>
      <c r="K23" s="38"/>
    </row>
    <row r="24" spans="2:11" s="6" customFormat="1" ht="120" customHeight="1">
      <c r="B24" s="110"/>
      <c r="C24" s="111"/>
      <c r="D24" s="111"/>
      <c r="E24" s="382" t="s">
        <v>36</v>
      </c>
      <c r="F24" s="390"/>
      <c r="G24" s="390"/>
      <c r="H24" s="390"/>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37</v>
      </c>
      <c r="E27" s="35"/>
      <c r="F27" s="35"/>
      <c r="G27" s="35"/>
      <c r="H27" s="35"/>
      <c r="I27" s="107"/>
      <c r="J27" s="117">
        <f>ROUND(J88,2)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39</v>
      </c>
      <c r="G29" s="35"/>
      <c r="H29" s="35"/>
      <c r="I29" s="118" t="s">
        <v>38</v>
      </c>
      <c r="J29" s="39" t="s">
        <v>40</v>
      </c>
      <c r="K29" s="38"/>
    </row>
    <row r="30" spans="2:11" s="1" customFormat="1" ht="14.45" customHeight="1">
      <c r="B30" s="34"/>
      <c r="C30" s="35"/>
      <c r="D30" s="42" t="s">
        <v>41</v>
      </c>
      <c r="E30" s="42" t="s">
        <v>42</v>
      </c>
      <c r="F30" s="119">
        <f>ROUND(SUM(BE88:BE187),2)</f>
        <v>0</v>
      </c>
      <c r="G30" s="35"/>
      <c r="H30" s="35"/>
      <c r="I30" s="120">
        <v>0.21</v>
      </c>
      <c r="J30" s="119">
        <f>ROUND(ROUND((SUM(BE88:BE187)),2)*I30,2)</f>
        <v>0</v>
      </c>
      <c r="K30" s="38"/>
    </row>
    <row r="31" spans="2:11" s="1" customFormat="1" ht="14.45" customHeight="1">
      <c r="B31" s="34"/>
      <c r="C31" s="35"/>
      <c r="D31" s="35"/>
      <c r="E31" s="42" t="s">
        <v>43</v>
      </c>
      <c r="F31" s="119">
        <f>ROUND(SUM(BF88:BF187),2)</f>
        <v>0</v>
      </c>
      <c r="G31" s="35"/>
      <c r="H31" s="35"/>
      <c r="I31" s="120">
        <v>0.15</v>
      </c>
      <c r="J31" s="119">
        <f>ROUND(ROUND((SUM(BF88:BF187)),2)*I31,2)</f>
        <v>0</v>
      </c>
      <c r="K31" s="38"/>
    </row>
    <row r="32" spans="2:11" s="1" customFormat="1" ht="14.45" customHeight="1" hidden="1">
      <c r="B32" s="34"/>
      <c r="C32" s="35"/>
      <c r="D32" s="35"/>
      <c r="E32" s="42" t="s">
        <v>44</v>
      </c>
      <c r="F32" s="119">
        <f>ROUND(SUM(BG88:BG187),2)</f>
        <v>0</v>
      </c>
      <c r="G32" s="35"/>
      <c r="H32" s="35"/>
      <c r="I32" s="120">
        <v>0.21</v>
      </c>
      <c r="J32" s="119">
        <v>0</v>
      </c>
      <c r="K32" s="38"/>
    </row>
    <row r="33" spans="2:11" s="1" customFormat="1" ht="14.45" customHeight="1" hidden="1">
      <c r="B33" s="34"/>
      <c r="C33" s="35"/>
      <c r="D33" s="35"/>
      <c r="E33" s="42" t="s">
        <v>45</v>
      </c>
      <c r="F33" s="119">
        <f>ROUND(SUM(BH88:BH187),2)</f>
        <v>0</v>
      </c>
      <c r="G33" s="35"/>
      <c r="H33" s="35"/>
      <c r="I33" s="120">
        <v>0.15</v>
      </c>
      <c r="J33" s="119">
        <v>0</v>
      </c>
      <c r="K33" s="38"/>
    </row>
    <row r="34" spans="2:11" s="1" customFormat="1" ht="14.45" customHeight="1" hidden="1">
      <c r="B34" s="34"/>
      <c r="C34" s="35"/>
      <c r="D34" s="35"/>
      <c r="E34" s="42" t="s">
        <v>46</v>
      </c>
      <c r="F34" s="119">
        <f>ROUND(SUM(BI88:BI187),2)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47</v>
      </c>
      <c r="E36" s="73"/>
      <c r="F36" s="73"/>
      <c r="G36" s="123" t="s">
        <v>48</v>
      </c>
      <c r="H36" s="124" t="s">
        <v>49</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106</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388" t="str">
        <f>E7</f>
        <v>Rekonstrukce části domu č.p. 1345, ul. Míru, k.ú. Frýdek</v>
      </c>
      <c r="F45" s="363"/>
      <c r="G45" s="363"/>
      <c r="H45" s="363"/>
      <c r="I45" s="107"/>
      <c r="J45" s="35"/>
      <c r="K45" s="38"/>
    </row>
    <row r="46" spans="2:11" s="1" customFormat="1" ht="14.45" customHeight="1">
      <c r="B46" s="34"/>
      <c r="C46" s="30" t="s">
        <v>104</v>
      </c>
      <c r="D46" s="35"/>
      <c r="E46" s="35"/>
      <c r="F46" s="35"/>
      <c r="G46" s="35"/>
      <c r="H46" s="35"/>
      <c r="I46" s="107"/>
      <c r="J46" s="35"/>
      <c r="K46" s="38"/>
    </row>
    <row r="47" spans="2:11" s="1" customFormat="1" ht="23.25" customHeight="1">
      <c r="B47" s="34"/>
      <c r="C47" s="35"/>
      <c r="D47" s="35"/>
      <c r="E47" s="389" t="str">
        <f>E9</f>
        <v>061 - Elektro slaboproud</v>
      </c>
      <c r="F47" s="363"/>
      <c r="G47" s="363"/>
      <c r="H47" s="363"/>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26. 10. 2016</v>
      </c>
      <c r="K49" s="38"/>
    </row>
    <row r="50" spans="2:11" s="1" customFormat="1" ht="6.95" customHeight="1">
      <c r="B50" s="34"/>
      <c r="C50" s="35"/>
      <c r="D50" s="35"/>
      <c r="E50" s="35"/>
      <c r="F50" s="35"/>
      <c r="G50" s="35"/>
      <c r="H50" s="35"/>
      <c r="I50" s="107"/>
      <c r="J50" s="35"/>
      <c r="K50" s="38"/>
    </row>
    <row r="51" spans="2:11" s="1" customFormat="1" ht="15">
      <c r="B51" s="34"/>
      <c r="C51" s="30" t="s">
        <v>25</v>
      </c>
      <c r="D51" s="35"/>
      <c r="E51" s="35"/>
      <c r="F51" s="28" t="str">
        <f>E15</f>
        <v xml:space="preserve">Statutární město Frýdek - Místek, Radniční 1148, </v>
      </c>
      <c r="G51" s="35"/>
      <c r="H51" s="35"/>
      <c r="I51" s="108" t="s">
        <v>33</v>
      </c>
      <c r="J51" s="28" t="str">
        <f>E21</f>
        <v xml:space="preserve"> </v>
      </c>
      <c r="K51" s="38"/>
    </row>
    <row r="52" spans="2:11" s="1" customFormat="1" ht="14.45" customHeight="1">
      <c r="B52" s="34"/>
      <c r="C52" s="30" t="s">
        <v>31</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107</v>
      </c>
      <c r="D54" s="121"/>
      <c r="E54" s="121"/>
      <c r="F54" s="121"/>
      <c r="G54" s="121"/>
      <c r="H54" s="121"/>
      <c r="I54" s="134"/>
      <c r="J54" s="135" t="s">
        <v>108</v>
      </c>
      <c r="K54" s="136"/>
    </row>
    <row r="55" spans="2:11" s="1" customFormat="1" ht="10.35" customHeight="1">
      <c r="B55" s="34"/>
      <c r="C55" s="35"/>
      <c r="D55" s="35"/>
      <c r="E55" s="35"/>
      <c r="F55" s="35"/>
      <c r="G55" s="35"/>
      <c r="H55" s="35"/>
      <c r="I55" s="107"/>
      <c r="J55" s="35"/>
      <c r="K55" s="38"/>
    </row>
    <row r="56" spans="2:47" s="1" customFormat="1" ht="29.25" customHeight="1">
      <c r="B56" s="34"/>
      <c r="C56" s="137" t="s">
        <v>109</v>
      </c>
      <c r="D56" s="35"/>
      <c r="E56" s="35"/>
      <c r="F56" s="35"/>
      <c r="G56" s="35"/>
      <c r="H56" s="35"/>
      <c r="I56" s="107"/>
      <c r="J56" s="117">
        <f>J88</f>
        <v>0</v>
      </c>
      <c r="K56" s="38"/>
      <c r="AU56" s="17" t="s">
        <v>110</v>
      </c>
    </row>
    <row r="57" spans="2:11" s="7" customFormat="1" ht="24.95" customHeight="1">
      <c r="B57" s="138"/>
      <c r="C57" s="139"/>
      <c r="D57" s="140" t="s">
        <v>2653</v>
      </c>
      <c r="E57" s="141"/>
      <c r="F57" s="141"/>
      <c r="G57" s="141"/>
      <c r="H57" s="141"/>
      <c r="I57" s="142"/>
      <c r="J57" s="143">
        <f>J89</f>
        <v>0</v>
      </c>
      <c r="K57" s="144"/>
    </row>
    <row r="58" spans="2:11" s="8" customFormat="1" ht="19.9" customHeight="1">
      <c r="B58" s="145"/>
      <c r="C58" s="146"/>
      <c r="D58" s="147" t="s">
        <v>1647</v>
      </c>
      <c r="E58" s="148"/>
      <c r="F58" s="148"/>
      <c r="G58" s="148"/>
      <c r="H58" s="148"/>
      <c r="I58" s="149"/>
      <c r="J58" s="150">
        <f>J90</f>
        <v>0</v>
      </c>
      <c r="K58" s="151"/>
    </row>
    <row r="59" spans="2:11" s="8" customFormat="1" ht="19.9" customHeight="1">
      <c r="B59" s="145"/>
      <c r="C59" s="146"/>
      <c r="D59" s="147" t="s">
        <v>2654</v>
      </c>
      <c r="E59" s="148"/>
      <c r="F59" s="148"/>
      <c r="G59" s="148"/>
      <c r="H59" s="148"/>
      <c r="I59" s="149"/>
      <c r="J59" s="150">
        <f>J93</f>
        <v>0</v>
      </c>
      <c r="K59" s="151"/>
    </row>
    <row r="60" spans="2:11" s="8" customFormat="1" ht="19.9" customHeight="1">
      <c r="B60" s="145"/>
      <c r="C60" s="146"/>
      <c r="D60" s="147" t="s">
        <v>2655</v>
      </c>
      <c r="E60" s="148"/>
      <c r="F60" s="148"/>
      <c r="G60" s="148"/>
      <c r="H60" s="148"/>
      <c r="I60" s="149"/>
      <c r="J60" s="150">
        <f>J101</f>
        <v>0</v>
      </c>
      <c r="K60" s="151"/>
    </row>
    <row r="61" spans="2:11" s="8" customFormat="1" ht="19.9" customHeight="1">
      <c r="B61" s="145"/>
      <c r="C61" s="146"/>
      <c r="D61" s="147" t="s">
        <v>2656</v>
      </c>
      <c r="E61" s="148"/>
      <c r="F61" s="148"/>
      <c r="G61" s="148"/>
      <c r="H61" s="148"/>
      <c r="I61" s="149"/>
      <c r="J61" s="150">
        <f>J111</f>
        <v>0</v>
      </c>
      <c r="K61" s="151"/>
    </row>
    <row r="62" spans="2:11" s="8" customFormat="1" ht="19.9" customHeight="1">
      <c r="B62" s="145"/>
      <c r="C62" s="146"/>
      <c r="D62" s="147" t="s">
        <v>2657</v>
      </c>
      <c r="E62" s="148"/>
      <c r="F62" s="148"/>
      <c r="G62" s="148"/>
      <c r="H62" s="148"/>
      <c r="I62" s="149"/>
      <c r="J62" s="150">
        <f>J122</f>
        <v>0</v>
      </c>
      <c r="K62" s="151"/>
    </row>
    <row r="63" spans="2:11" s="8" customFormat="1" ht="19.9" customHeight="1">
      <c r="B63" s="145"/>
      <c r="C63" s="146"/>
      <c r="D63" s="147" t="s">
        <v>2658</v>
      </c>
      <c r="E63" s="148"/>
      <c r="F63" s="148"/>
      <c r="G63" s="148"/>
      <c r="H63" s="148"/>
      <c r="I63" s="149"/>
      <c r="J63" s="150">
        <f>J135</f>
        <v>0</v>
      </c>
      <c r="K63" s="151"/>
    </row>
    <row r="64" spans="2:11" s="8" customFormat="1" ht="19.9" customHeight="1">
      <c r="B64" s="145"/>
      <c r="C64" s="146"/>
      <c r="D64" s="147" t="s">
        <v>2659</v>
      </c>
      <c r="E64" s="148"/>
      <c r="F64" s="148"/>
      <c r="G64" s="148"/>
      <c r="H64" s="148"/>
      <c r="I64" s="149"/>
      <c r="J64" s="150">
        <f>J150</f>
        <v>0</v>
      </c>
      <c r="K64" s="151"/>
    </row>
    <row r="65" spans="2:11" s="8" customFormat="1" ht="19.9" customHeight="1">
      <c r="B65" s="145"/>
      <c r="C65" s="146"/>
      <c r="D65" s="147" t="s">
        <v>2660</v>
      </c>
      <c r="E65" s="148"/>
      <c r="F65" s="148"/>
      <c r="G65" s="148"/>
      <c r="H65" s="148"/>
      <c r="I65" s="149"/>
      <c r="J65" s="150">
        <f>J166</f>
        <v>0</v>
      </c>
      <c r="K65" s="151"/>
    </row>
    <row r="66" spans="2:11" s="8" customFormat="1" ht="19.9" customHeight="1">
      <c r="B66" s="145"/>
      <c r="C66" s="146"/>
      <c r="D66" s="147" t="s">
        <v>2661</v>
      </c>
      <c r="E66" s="148"/>
      <c r="F66" s="148"/>
      <c r="G66" s="148"/>
      <c r="H66" s="148"/>
      <c r="I66" s="149"/>
      <c r="J66" s="150">
        <f>J173</f>
        <v>0</v>
      </c>
      <c r="K66" s="151"/>
    </row>
    <row r="67" spans="2:11" s="8" customFormat="1" ht="19.9" customHeight="1">
      <c r="B67" s="145"/>
      <c r="C67" s="146"/>
      <c r="D67" s="147" t="s">
        <v>2662</v>
      </c>
      <c r="E67" s="148"/>
      <c r="F67" s="148"/>
      <c r="G67" s="148"/>
      <c r="H67" s="148"/>
      <c r="I67" s="149"/>
      <c r="J67" s="150">
        <f>J181</f>
        <v>0</v>
      </c>
      <c r="K67" s="151"/>
    </row>
    <row r="68" spans="2:11" s="8" customFormat="1" ht="19.9" customHeight="1">
      <c r="B68" s="145"/>
      <c r="C68" s="146"/>
      <c r="D68" s="147" t="s">
        <v>2663</v>
      </c>
      <c r="E68" s="148"/>
      <c r="F68" s="148"/>
      <c r="G68" s="148"/>
      <c r="H68" s="148"/>
      <c r="I68" s="149"/>
      <c r="J68" s="150">
        <f>J186</f>
        <v>0</v>
      </c>
      <c r="K68" s="151"/>
    </row>
    <row r="69" spans="2:11" s="1" customFormat="1" ht="21.75" customHeight="1">
      <c r="B69" s="34"/>
      <c r="C69" s="35"/>
      <c r="D69" s="35"/>
      <c r="E69" s="35"/>
      <c r="F69" s="35"/>
      <c r="G69" s="35"/>
      <c r="H69" s="35"/>
      <c r="I69" s="107"/>
      <c r="J69" s="35"/>
      <c r="K69" s="38"/>
    </row>
    <row r="70" spans="2:11" s="1" customFormat="1" ht="6.95" customHeight="1">
      <c r="B70" s="49"/>
      <c r="C70" s="50"/>
      <c r="D70" s="50"/>
      <c r="E70" s="50"/>
      <c r="F70" s="50"/>
      <c r="G70" s="50"/>
      <c r="H70" s="50"/>
      <c r="I70" s="128"/>
      <c r="J70" s="50"/>
      <c r="K70" s="51"/>
    </row>
    <row r="74" spans="2:12" s="1" customFormat="1" ht="6.95" customHeight="1">
      <c r="B74" s="52"/>
      <c r="C74" s="53"/>
      <c r="D74" s="53"/>
      <c r="E74" s="53"/>
      <c r="F74" s="53"/>
      <c r="G74" s="53"/>
      <c r="H74" s="53"/>
      <c r="I74" s="131"/>
      <c r="J74" s="53"/>
      <c r="K74" s="53"/>
      <c r="L74" s="54"/>
    </row>
    <row r="75" spans="2:12" s="1" customFormat="1" ht="36.95" customHeight="1">
      <c r="B75" s="34"/>
      <c r="C75" s="55" t="s">
        <v>137</v>
      </c>
      <c r="D75" s="56"/>
      <c r="E75" s="56"/>
      <c r="F75" s="56"/>
      <c r="G75" s="56"/>
      <c r="H75" s="56"/>
      <c r="I75" s="152"/>
      <c r="J75" s="56"/>
      <c r="K75" s="56"/>
      <c r="L75" s="54"/>
    </row>
    <row r="76" spans="2:12" s="1" customFormat="1" ht="6.95" customHeight="1">
      <c r="B76" s="34"/>
      <c r="C76" s="56"/>
      <c r="D76" s="56"/>
      <c r="E76" s="56"/>
      <c r="F76" s="56"/>
      <c r="G76" s="56"/>
      <c r="H76" s="56"/>
      <c r="I76" s="152"/>
      <c r="J76" s="56"/>
      <c r="K76" s="56"/>
      <c r="L76" s="54"/>
    </row>
    <row r="77" spans="2:12" s="1" customFormat="1" ht="14.45" customHeight="1">
      <c r="B77" s="34"/>
      <c r="C77" s="58" t="s">
        <v>16</v>
      </c>
      <c r="D77" s="56"/>
      <c r="E77" s="56"/>
      <c r="F77" s="56"/>
      <c r="G77" s="56"/>
      <c r="H77" s="56"/>
      <c r="I77" s="152"/>
      <c r="J77" s="56"/>
      <c r="K77" s="56"/>
      <c r="L77" s="54"/>
    </row>
    <row r="78" spans="2:12" s="1" customFormat="1" ht="22.5" customHeight="1">
      <c r="B78" s="34"/>
      <c r="C78" s="56"/>
      <c r="D78" s="56"/>
      <c r="E78" s="386" t="str">
        <f>E7</f>
        <v>Rekonstrukce části domu č.p. 1345, ul. Míru, k.ú. Frýdek</v>
      </c>
      <c r="F78" s="356"/>
      <c r="G78" s="356"/>
      <c r="H78" s="356"/>
      <c r="I78" s="152"/>
      <c r="J78" s="56"/>
      <c r="K78" s="56"/>
      <c r="L78" s="54"/>
    </row>
    <row r="79" spans="2:12" s="1" customFormat="1" ht="14.45" customHeight="1">
      <c r="B79" s="34"/>
      <c r="C79" s="58" t="s">
        <v>104</v>
      </c>
      <c r="D79" s="56"/>
      <c r="E79" s="56"/>
      <c r="F79" s="56"/>
      <c r="G79" s="56"/>
      <c r="H79" s="56"/>
      <c r="I79" s="152"/>
      <c r="J79" s="56"/>
      <c r="K79" s="56"/>
      <c r="L79" s="54"/>
    </row>
    <row r="80" spans="2:12" s="1" customFormat="1" ht="23.25" customHeight="1">
      <c r="B80" s="34"/>
      <c r="C80" s="56"/>
      <c r="D80" s="56"/>
      <c r="E80" s="353" t="str">
        <f>E9</f>
        <v>061 - Elektro slaboproud</v>
      </c>
      <c r="F80" s="356"/>
      <c r="G80" s="356"/>
      <c r="H80" s="356"/>
      <c r="I80" s="152"/>
      <c r="J80" s="56"/>
      <c r="K80" s="56"/>
      <c r="L80" s="54"/>
    </row>
    <row r="81" spans="2:12" s="1" customFormat="1" ht="6.95" customHeight="1">
      <c r="B81" s="34"/>
      <c r="C81" s="56"/>
      <c r="D81" s="56"/>
      <c r="E81" s="56"/>
      <c r="F81" s="56"/>
      <c r="G81" s="56"/>
      <c r="H81" s="56"/>
      <c r="I81" s="152"/>
      <c r="J81" s="56"/>
      <c r="K81" s="56"/>
      <c r="L81" s="54"/>
    </row>
    <row r="82" spans="2:12" s="1" customFormat="1" ht="18" customHeight="1">
      <c r="B82" s="34"/>
      <c r="C82" s="58" t="s">
        <v>21</v>
      </c>
      <c r="D82" s="56"/>
      <c r="E82" s="56"/>
      <c r="F82" s="153" t="str">
        <f>F12</f>
        <v xml:space="preserve"> </v>
      </c>
      <c r="G82" s="56"/>
      <c r="H82" s="56"/>
      <c r="I82" s="154" t="s">
        <v>23</v>
      </c>
      <c r="J82" s="66" t="str">
        <f>IF(J12="","",J12)</f>
        <v>26. 10. 2016</v>
      </c>
      <c r="K82" s="56"/>
      <c r="L82" s="54"/>
    </row>
    <row r="83" spans="2:12" s="1" customFormat="1" ht="6.95" customHeight="1">
      <c r="B83" s="34"/>
      <c r="C83" s="56"/>
      <c r="D83" s="56"/>
      <c r="E83" s="56"/>
      <c r="F83" s="56"/>
      <c r="G83" s="56"/>
      <c r="H83" s="56"/>
      <c r="I83" s="152"/>
      <c r="J83" s="56"/>
      <c r="K83" s="56"/>
      <c r="L83" s="54"/>
    </row>
    <row r="84" spans="2:12" s="1" customFormat="1" ht="15">
      <c r="B84" s="34"/>
      <c r="C84" s="58" t="s">
        <v>25</v>
      </c>
      <c r="D84" s="56"/>
      <c r="E84" s="56"/>
      <c r="F84" s="153" t="str">
        <f>E15</f>
        <v xml:space="preserve">Statutární město Frýdek - Místek, Radniční 1148, </v>
      </c>
      <c r="G84" s="56"/>
      <c r="H84" s="56"/>
      <c r="I84" s="154" t="s">
        <v>33</v>
      </c>
      <c r="J84" s="153" t="str">
        <f>E21</f>
        <v xml:space="preserve"> </v>
      </c>
      <c r="K84" s="56"/>
      <c r="L84" s="54"/>
    </row>
    <row r="85" spans="2:12" s="1" customFormat="1" ht="14.45" customHeight="1">
      <c r="B85" s="34"/>
      <c r="C85" s="58" t="s">
        <v>31</v>
      </c>
      <c r="D85" s="56"/>
      <c r="E85" s="56"/>
      <c r="F85" s="153" t="str">
        <f>IF(E18="","",E18)</f>
        <v/>
      </c>
      <c r="G85" s="56"/>
      <c r="H85" s="56"/>
      <c r="I85" s="152"/>
      <c r="J85" s="56"/>
      <c r="K85" s="56"/>
      <c r="L85" s="54"/>
    </row>
    <row r="86" spans="2:12" s="1" customFormat="1" ht="10.35" customHeight="1">
      <c r="B86" s="34"/>
      <c r="C86" s="56"/>
      <c r="D86" s="56"/>
      <c r="E86" s="56"/>
      <c r="F86" s="56"/>
      <c r="G86" s="56"/>
      <c r="H86" s="56"/>
      <c r="I86" s="152"/>
      <c r="J86" s="56"/>
      <c r="K86" s="56"/>
      <c r="L86" s="54"/>
    </row>
    <row r="87" spans="2:20" s="9" customFormat="1" ht="29.25" customHeight="1">
      <c r="B87" s="155"/>
      <c r="C87" s="156" t="s">
        <v>138</v>
      </c>
      <c r="D87" s="157" t="s">
        <v>56</v>
      </c>
      <c r="E87" s="157" t="s">
        <v>52</v>
      </c>
      <c r="F87" s="157" t="s">
        <v>139</v>
      </c>
      <c r="G87" s="157" t="s">
        <v>140</v>
      </c>
      <c r="H87" s="157" t="s">
        <v>141</v>
      </c>
      <c r="I87" s="158" t="s">
        <v>142</v>
      </c>
      <c r="J87" s="157" t="s">
        <v>108</v>
      </c>
      <c r="K87" s="159" t="s">
        <v>143</v>
      </c>
      <c r="L87" s="160"/>
      <c r="M87" s="75" t="s">
        <v>144</v>
      </c>
      <c r="N87" s="76" t="s">
        <v>41</v>
      </c>
      <c r="O87" s="76" t="s">
        <v>145</v>
      </c>
      <c r="P87" s="76" t="s">
        <v>146</v>
      </c>
      <c r="Q87" s="76" t="s">
        <v>147</v>
      </c>
      <c r="R87" s="76" t="s">
        <v>148</v>
      </c>
      <c r="S87" s="76" t="s">
        <v>149</v>
      </c>
      <c r="T87" s="77" t="s">
        <v>150</v>
      </c>
    </row>
    <row r="88" spans="2:63" s="1" customFormat="1" ht="29.25" customHeight="1">
      <c r="B88" s="34"/>
      <c r="C88" s="81" t="s">
        <v>109</v>
      </c>
      <c r="D88" s="56"/>
      <c r="E88" s="56"/>
      <c r="F88" s="56"/>
      <c r="G88" s="56"/>
      <c r="H88" s="56"/>
      <c r="I88" s="152"/>
      <c r="J88" s="161">
        <f>BK88</f>
        <v>0</v>
      </c>
      <c r="K88" s="56"/>
      <c r="L88" s="54"/>
      <c r="M88" s="78"/>
      <c r="N88" s="79"/>
      <c r="O88" s="79"/>
      <c r="P88" s="162">
        <f>P89</f>
        <v>0</v>
      </c>
      <c r="Q88" s="79"/>
      <c r="R88" s="162">
        <f>R89</f>
        <v>0</v>
      </c>
      <c r="S88" s="79"/>
      <c r="T88" s="163">
        <f>T89</f>
        <v>0</v>
      </c>
      <c r="AT88" s="17" t="s">
        <v>70</v>
      </c>
      <c r="AU88" s="17" t="s">
        <v>110</v>
      </c>
      <c r="BK88" s="164">
        <f>BK89</f>
        <v>0</v>
      </c>
    </row>
    <row r="89" spans="2:63" s="10" customFormat="1" ht="37.35" customHeight="1">
      <c r="B89" s="165"/>
      <c r="C89" s="166"/>
      <c r="D89" s="167" t="s">
        <v>70</v>
      </c>
      <c r="E89" s="168" t="s">
        <v>1662</v>
      </c>
      <c r="F89" s="168" t="s">
        <v>2664</v>
      </c>
      <c r="G89" s="166"/>
      <c r="H89" s="166"/>
      <c r="I89" s="169"/>
      <c r="J89" s="170">
        <f>BK89</f>
        <v>0</v>
      </c>
      <c r="K89" s="166"/>
      <c r="L89" s="171"/>
      <c r="M89" s="172"/>
      <c r="N89" s="173"/>
      <c r="O89" s="173"/>
      <c r="P89" s="174">
        <f>P90+P93+P101+P111+P122+P135+P150+P166+P173+P181+P186</f>
        <v>0</v>
      </c>
      <c r="Q89" s="173"/>
      <c r="R89" s="174">
        <f>R90+R93+R101+R111+R122+R135+R150+R166+R173+R181+R186</f>
        <v>0</v>
      </c>
      <c r="S89" s="173"/>
      <c r="T89" s="175">
        <f>T90+T93+T101+T111+T122+T135+T150+T166+T173+T181+T186</f>
        <v>0</v>
      </c>
      <c r="AR89" s="176" t="s">
        <v>78</v>
      </c>
      <c r="AT89" s="177" t="s">
        <v>70</v>
      </c>
      <c r="AU89" s="177" t="s">
        <v>71</v>
      </c>
      <c r="AY89" s="176" t="s">
        <v>153</v>
      </c>
      <c r="BK89" s="178">
        <f>BK90+BK93+BK101+BK111+BK122+BK135+BK150+BK166+BK173+BK181+BK186</f>
        <v>0</v>
      </c>
    </row>
    <row r="90" spans="2:63" s="10" customFormat="1" ht="19.9" customHeight="1">
      <c r="B90" s="165"/>
      <c r="C90" s="166"/>
      <c r="D90" s="179" t="s">
        <v>70</v>
      </c>
      <c r="E90" s="180" t="s">
        <v>1664</v>
      </c>
      <c r="F90" s="180" t="s">
        <v>1665</v>
      </c>
      <c r="G90" s="166"/>
      <c r="H90" s="166"/>
      <c r="I90" s="169"/>
      <c r="J90" s="181">
        <f>BK90</f>
        <v>0</v>
      </c>
      <c r="K90" s="166"/>
      <c r="L90" s="171"/>
      <c r="M90" s="172"/>
      <c r="N90" s="173"/>
      <c r="O90" s="173"/>
      <c r="P90" s="174">
        <f>SUM(P91:P92)</f>
        <v>0</v>
      </c>
      <c r="Q90" s="173"/>
      <c r="R90" s="174">
        <f>SUM(R91:R92)</f>
        <v>0</v>
      </c>
      <c r="S90" s="173"/>
      <c r="T90" s="175">
        <f>SUM(T91:T92)</f>
        <v>0</v>
      </c>
      <c r="AR90" s="176" t="s">
        <v>78</v>
      </c>
      <c r="AT90" s="177" t="s">
        <v>70</v>
      </c>
      <c r="AU90" s="177" t="s">
        <v>78</v>
      </c>
      <c r="AY90" s="176" t="s">
        <v>153</v>
      </c>
      <c r="BK90" s="178">
        <f>SUM(BK91:BK92)</f>
        <v>0</v>
      </c>
    </row>
    <row r="91" spans="2:65" s="1" customFormat="1" ht="22.5" customHeight="1">
      <c r="B91" s="34"/>
      <c r="C91" s="182" t="s">
        <v>78</v>
      </c>
      <c r="D91" s="182" t="s">
        <v>155</v>
      </c>
      <c r="E91" s="183" t="s">
        <v>1666</v>
      </c>
      <c r="F91" s="184" t="s">
        <v>2665</v>
      </c>
      <c r="G91" s="185" t="s">
        <v>612</v>
      </c>
      <c r="H91" s="186">
        <v>12</v>
      </c>
      <c r="I91" s="187"/>
      <c r="J91" s="188">
        <f>ROUND(I91*H91,2)</f>
        <v>0</v>
      </c>
      <c r="K91" s="184" t="s">
        <v>524</v>
      </c>
      <c r="L91" s="54"/>
      <c r="M91" s="189" t="s">
        <v>19</v>
      </c>
      <c r="N91" s="190" t="s">
        <v>42</v>
      </c>
      <c r="O91" s="35"/>
      <c r="P91" s="191">
        <f>O91*H91</f>
        <v>0</v>
      </c>
      <c r="Q91" s="191">
        <v>0</v>
      </c>
      <c r="R91" s="191">
        <f>Q91*H91</f>
        <v>0</v>
      </c>
      <c r="S91" s="191">
        <v>0</v>
      </c>
      <c r="T91" s="192">
        <f>S91*H91</f>
        <v>0</v>
      </c>
      <c r="AR91" s="17" t="s">
        <v>471</v>
      </c>
      <c r="AT91" s="17" t="s">
        <v>155</v>
      </c>
      <c r="AU91" s="17" t="s">
        <v>80</v>
      </c>
      <c r="AY91" s="17" t="s">
        <v>153</v>
      </c>
      <c r="BE91" s="193">
        <f>IF(N91="základní",J91,0)</f>
        <v>0</v>
      </c>
      <c r="BF91" s="193">
        <f>IF(N91="snížená",J91,0)</f>
        <v>0</v>
      </c>
      <c r="BG91" s="193">
        <f>IF(N91="zákl. přenesená",J91,0)</f>
        <v>0</v>
      </c>
      <c r="BH91" s="193">
        <f>IF(N91="sníž. přenesená",J91,0)</f>
        <v>0</v>
      </c>
      <c r="BI91" s="193">
        <f>IF(N91="nulová",J91,0)</f>
        <v>0</v>
      </c>
      <c r="BJ91" s="17" t="s">
        <v>78</v>
      </c>
      <c r="BK91" s="193">
        <f>ROUND(I91*H91,2)</f>
        <v>0</v>
      </c>
      <c r="BL91" s="17" t="s">
        <v>471</v>
      </c>
      <c r="BM91" s="17" t="s">
        <v>78</v>
      </c>
    </row>
    <row r="92" spans="2:65" s="1" customFormat="1" ht="22.5" customHeight="1">
      <c r="B92" s="34"/>
      <c r="C92" s="182" t="s">
        <v>80</v>
      </c>
      <c r="D92" s="182" t="s">
        <v>155</v>
      </c>
      <c r="E92" s="183" t="s">
        <v>2666</v>
      </c>
      <c r="F92" s="184" t="s">
        <v>2667</v>
      </c>
      <c r="G92" s="185" t="s">
        <v>612</v>
      </c>
      <c r="H92" s="186">
        <v>3</v>
      </c>
      <c r="I92" s="187"/>
      <c r="J92" s="188">
        <f>ROUND(I92*H92,2)</f>
        <v>0</v>
      </c>
      <c r="K92" s="184" t="s">
        <v>524</v>
      </c>
      <c r="L92" s="54"/>
      <c r="M92" s="189" t="s">
        <v>19</v>
      </c>
      <c r="N92" s="190" t="s">
        <v>42</v>
      </c>
      <c r="O92" s="35"/>
      <c r="P92" s="191">
        <f>O92*H92</f>
        <v>0</v>
      </c>
      <c r="Q92" s="191">
        <v>0</v>
      </c>
      <c r="R92" s="191">
        <f>Q92*H92</f>
        <v>0</v>
      </c>
      <c r="S92" s="191">
        <v>0</v>
      </c>
      <c r="T92" s="192">
        <f>S92*H92</f>
        <v>0</v>
      </c>
      <c r="AR92" s="17" t="s">
        <v>471</v>
      </c>
      <c r="AT92" s="17" t="s">
        <v>155</v>
      </c>
      <c r="AU92" s="17" t="s">
        <v>80</v>
      </c>
      <c r="AY92" s="17" t="s">
        <v>153</v>
      </c>
      <c r="BE92" s="193">
        <f>IF(N92="základní",J92,0)</f>
        <v>0</v>
      </c>
      <c r="BF92" s="193">
        <f>IF(N92="snížená",J92,0)</f>
        <v>0</v>
      </c>
      <c r="BG92" s="193">
        <f>IF(N92="zákl. přenesená",J92,0)</f>
        <v>0</v>
      </c>
      <c r="BH92" s="193">
        <f>IF(N92="sníž. přenesená",J92,0)</f>
        <v>0</v>
      </c>
      <c r="BI92" s="193">
        <f>IF(N92="nulová",J92,0)</f>
        <v>0</v>
      </c>
      <c r="BJ92" s="17" t="s">
        <v>78</v>
      </c>
      <c r="BK92" s="193">
        <f>ROUND(I92*H92,2)</f>
        <v>0</v>
      </c>
      <c r="BL92" s="17" t="s">
        <v>471</v>
      </c>
      <c r="BM92" s="17" t="s">
        <v>80</v>
      </c>
    </row>
    <row r="93" spans="2:63" s="10" customFormat="1" ht="29.85" customHeight="1">
      <c r="B93" s="165"/>
      <c r="C93" s="166"/>
      <c r="D93" s="179" t="s">
        <v>70</v>
      </c>
      <c r="E93" s="180" t="s">
        <v>1672</v>
      </c>
      <c r="F93" s="180" t="s">
        <v>2668</v>
      </c>
      <c r="G93" s="166"/>
      <c r="H93" s="166"/>
      <c r="I93" s="169"/>
      <c r="J93" s="181">
        <f>BK93</f>
        <v>0</v>
      </c>
      <c r="K93" s="166"/>
      <c r="L93" s="171"/>
      <c r="M93" s="172"/>
      <c r="N93" s="173"/>
      <c r="O93" s="173"/>
      <c r="P93" s="174">
        <f>SUM(P94:P100)</f>
        <v>0</v>
      </c>
      <c r="Q93" s="173"/>
      <c r="R93" s="174">
        <f>SUM(R94:R100)</f>
        <v>0</v>
      </c>
      <c r="S93" s="173"/>
      <c r="T93" s="175">
        <f>SUM(T94:T100)</f>
        <v>0</v>
      </c>
      <c r="AR93" s="176" t="s">
        <v>78</v>
      </c>
      <c r="AT93" s="177" t="s">
        <v>70</v>
      </c>
      <c r="AU93" s="177" t="s">
        <v>78</v>
      </c>
      <c r="AY93" s="176" t="s">
        <v>153</v>
      </c>
      <c r="BK93" s="178">
        <f>SUM(BK94:BK100)</f>
        <v>0</v>
      </c>
    </row>
    <row r="94" spans="2:65" s="1" customFormat="1" ht="22.5" customHeight="1">
      <c r="B94" s="34"/>
      <c r="C94" s="182" t="s">
        <v>169</v>
      </c>
      <c r="D94" s="182" t="s">
        <v>155</v>
      </c>
      <c r="E94" s="183" t="s">
        <v>2669</v>
      </c>
      <c r="F94" s="184" t="s">
        <v>2670</v>
      </c>
      <c r="G94" s="185" t="s">
        <v>246</v>
      </c>
      <c r="H94" s="186">
        <v>450</v>
      </c>
      <c r="I94" s="187"/>
      <c r="J94" s="188">
        <f aca="true" t="shared" si="0" ref="J94:J100">ROUND(I94*H94,2)</f>
        <v>0</v>
      </c>
      <c r="K94" s="184" t="s">
        <v>524</v>
      </c>
      <c r="L94" s="54"/>
      <c r="M94" s="189" t="s">
        <v>19</v>
      </c>
      <c r="N94" s="190" t="s">
        <v>42</v>
      </c>
      <c r="O94" s="35"/>
      <c r="P94" s="191">
        <f aca="true" t="shared" si="1" ref="P94:P100">O94*H94</f>
        <v>0</v>
      </c>
      <c r="Q94" s="191">
        <v>0</v>
      </c>
      <c r="R94" s="191">
        <f aca="true" t="shared" si="2" ref="R94:R100">Q94*H94</f>
        <v>0</v>
      </c>
      <c r="S94" s="191">
        <v>0</v>
      </c>
      <c r="T94" s="192">
        <f aca="true" t="shared" si="3" ref="T94:T100">S94*H94</f>
        <v>0</v>
      </c>
      <c r="AR94" s="17" t="s">
        <v>471</v>
      </c>
      <c r="AT94" s="17" t="s">
        <v>155</v>
      </c>
      <c r="AU94" s="17" t="s">
        <v>80</v>
      </c>
      <c r="AY94" s="17" t="s">
        <v>153</v>
      </c>
      <c r="BE94" s="193">
        <f aca="true" t="shared" si="4" ref="BE94:BE100">IF(N94="základní",J94,0)</f>
        <v>0</v>
      </c>
      <c r="BF94" s="193">
        <f aca="true" t="shared" si="5" ref="BF94:BF100">IF(N94="snížená",J94,0)</f>
        <v>0</v>
      </c>
      <c r="BG94" s="193">
        <f aca="true" t="shared" si="6" ref="BG94:BG100">IF(N94="zákl. přenesená",J94,0)</f>
        <v>0</v>
      </c>
      <c r="BH94" s="193">
        <f aca="true" t="shared" si="7" ref="BH94:BH100">IF(N94="sníž. přenesená",J94,0)</f>
        <v>0</v>
      </c>
      <c r="BI94" s="193">
        <f aca="true" t="shared" si="8" ref="BI94:BI100">IF(N94="nulová",J94,0)</f>
        <v>0</v>
      </c>
      <c r="BJ94" s="17" t="s">
        <v>78</v>
      </c>
      <c r="BK94" s="193">
        <f aca="true" t="shared" si="9" ref="BK94:BK100">ROUND(I94*H94,2)</f>
        <v>0</v>
      </c>
      <c r="BL94" s="17" t="s">
        <v>471</v>
      </c>
      <c r="BM94" s="17" t="s">
        <v>169</v>
      </c>
    </row>
    <row r="95" spans="2:65" s="1" customFormat="1" ht="22.5" customHeight="1">
      <c r="B95" s="34"/>
      <c r="C95" s="182" t="s">
        <v>160</v>
      </c>
      <c r="D95" s="182" t="s">
        <v>155</v>
      </c>
      <c r="E95" s="183" t="s">
        <v>2671</v>
      </c>
      <c r="F95" s="184" t="s">
        <v>2672</v>
      </c>
      <c r="G95" s="185" t="s">
        <v>207</v>
      </c>
      <c r="H95" s="186">
        <v>12</v>
      </c>
      <c r="I95" s="187"/>
      <c r="J95" s="188">
        <f t="shared" si="0"/>
        <v>0</v>
      </c>
      <c r="K95" s="184" t="s">
        <v>524</v>
      </c>
      <c r="L95" s="54"/>
      <c r="M95" s="189" t="s">
        <v>19</v>
      </c>
      <c r="N95" s="190" t="s">
        <v>42</v>
      </c>
      <c r="O95" s="35"/>
      <c r="P95" s="191">
        <f t="shared" si="1"/>
        <v>0</v>
      </c>
      <c r="Q95" s="191">
        <v>0</v>
      </c>
      <c r="R95" s="191">
        <f t="shared" si="2"/>
        <v>0</v>
      </c>
      <c r="S95" s="191">
        <v>0</v>
      </c>
      <c r="T95" s="192">
        <f t="shared" si="3"/>
        <v>0</v>
      </c>
      <c r="AR95" s="17" t="s">
        <v>471</v>
      </c>
      <c r="AT95" s="17" t="s">
        <v>155</v>
      </c>
      <c r="AU95" s="17" t="s">
        <v>80</v>
      </c>
      <c r="AY95" s="17" t="s">
        <v>153</v>
      </c>
      <c r="BE95" s="193">
        <f t="shared" si="4"/>
        <v>0</v>
      </c>
      <c r="BF95" s="193">
        <f t="shared" si="5"/>
        <v>0</v>
      </c>
      <c r="BG95" s="193">
        <f t="shared" si="6"/>
        <v>0</v>
      </c>
      <c r="BH95" s="193">
        <f t="shared" si="7"/>
        <v>0</v>
      </c>
      <c r="BI95" s="193">
        <f t="shared" si="8"/>
        <v>0</v>
      </c>
      <c r="BJ95" s="17" t="s">
        <v>78</v>
      </c>
      <c r="BK95" s="193">
        <f t="shared" si="9"/>
        <v>0</v>
      </c>
      <c r="BL95" s="17" t="s">
        <v>471</v>
      </c>
      <c r="BM95" s="17" t="s">
        <v>160</v>
      </c>
    </row>
    <row r="96" spans="2:65" s="1" customFormat="1" ht="22.5" customHeight="1">
      <c r="B96" s="34"/>
      <c r="C96" s="182" t="s">
        <v>175</v>
      </c>
      <c r="D96" s="182" t="s">
        <v>155</v>
      </c>
      <c r="E96" s="183" t="s">
        <v>2673</v>
      </c>
      <c r="F96" s="184" t="s">
        <v>2674</v>
      </c>
      <c r="G96" s="185" t="s">
        <v>207</v>
      </c>
      <c r="H96" s="186">
        <v>2</v>
      </c>
      <c r="I96" s="187"/>
      <c r="J96" s="188">
        <f t="shared" si="0"/>
        <v>0</v>
      </c>
      <c r="K96" s="184" t="s">
        <v>524</v>
      </c>
      <c r="L96" s="54"/>
      <c r="M96" s="189" t="s">
        <v>19</v>
      </c>
      <c r="N96" s="190" t="s">
        <v>42</v>
      </c>
      <c r="O96" s="35"/>
      <c r="P96" s="191">
        <f t="shared" si="1"/>
        <v>0</v>
      </c>
      <c r="Q96" s="191">
        <v>0</v>
      </c>
      <c r="R96" s="191">
        <f t="shared" si="2"/>
        <v>0</v>
      </c>
      <c r="S96" s="191">
        <v>0</v>
      </c>
      <c r="T96" s="192">
        <f t="shared" si="3"/>
        <v>0</v>
      </c>
      <c r="AR96" s="17" t="s">
        <v>471</v>
      </c>
      <c r="AT96" s="17" t="s">
        <v>155</v>
      </c>
      <c r="AU96" s="17" t="s">
        <v>80</v>
      </c>
      <c r="AY96" s="17" t="s">
        <v>153</v>
      </c>
      <c r="BE96" s="193">
        <f t="shared" si="4"/>
        <v>0</v>
      </c>
      <c r="BF96" s="193">
        <f t="shared" si="5"/>
        <v>0</v>
      </c>
      <c r="BG96" s="193">
        <f t="shared" si="6"/>
        <v>0</v>
      </c>
      <c r="BH96" s="193">
        <f t="shared" si="7"/>
        <v>0</v>
      </c>
      <c r="BI96" s="193">
        <f t="shared" si="8"/>
        <v>0</v>
      </c>
      <c r="BJ96" s="17" t="s">
        <v>78</v>
      </c>
      <c r="BK96" s="193">
        <f t="shared" si="9"/>
        <v>0</v>
      </c>
      <c r="BL96" s="17" t="s">
        <v>471</v>
      </c>
      <c r="BM96" s="17" t="s">
        <v>175</v>
      </c>
    </row>
    <row r="97" spans="2:65" s="1" customFormat="1" ht="22.5" customHeight="1">
      <c r="B97" s="34"/>
      <c r="C97" s="182" t="s">
        <v>180</v>
      </c>
      <c r="D97" s="182" t="s">
        <v>155</v>
      </c>
      <c r="E97" s="183" t="s">
        <v>2675</v>
      </c>
      <c r="F97" s="184" t="s">
        <v>2676</v>
      </c>
      <c r="G97" s="185" t="s">
        <v>207</v>
      </c>
      <c r="H97" s="186">
        <v>12</v>
      </c>
      <c r="I97" s="187"/>
      <c r="J97" s="188">
        <f t="shared" si="0"/>
        <v>0</v>
      </c>
      <c r="K97" s="184" t="s">
        <v>524</v>
      </c>
      <c r="L97" s="54"/>
      <c r="M97" s="189" t="s">
        <v>19</v>
      </c>
      <c r="N97" s="190" t="s">
        <v>42</v>
      </c>
      <c r="O97" s="35"/>
      <c r="P97" s="191">
        <f t="shared" si="1"/>
        <v>0</v>
      </c>
      <c r="Q97" s="191">
        <v>0</v>
      </c>
      <c r="R97" s="191">
        <f t="shared" si="2"/>
        <v>0</v>
      </c>
      <c r="S97" s="191">
        <v>0</v>
      </c>
      <c r="T97" s="192">
        <f t="shared" si="3"/>
        <v>0</v>
      </c>
      <c r="AR97" s="17" t="s">
        <v>471</v>
      </c>
      <c r="AT97" s="17" t="s">
        <v>155</v>
      </c>
      <c r="AU97" s="17" t="s">
        <v>80</v>
      </c>
      <c r="AY97" s="17" t="s">
        <v>153</v>
      </c>
      <c r="BE97" s="193">
        <f t="shared" si="4"/>
        <v>0</v>
      </c>
      <c r="BF97" s="193">
        <f t="shared" si="5"/>
        <v>0</v>
      </c>
      <c r="BG97" s="193">
        <f t="shared" si="6"/>
        <v>0</v>
      </c>
      <c r="BH97" s="193">
        <f t="shared" si="7"/>
        <v>0</v>
      </c>
      <c r="BI97" s="193">
        <f t="shared" si="8"/>
        <v>0</v>
      </c>
      <c r="BJ97" s="17" t="s">
        <v>78</v>
      </c>
      <c r="BK97" s="193">
        <f t="shared" si="9"/>
        <v>0</v>
      </c>
      <c r="BL97" s="17" t="s">
        <v>471</v>
      </c>
      <c r="BM97" s="17" t="s">
        <v>180</v>
      </c>
    </row>
    <row r="98" spans="2:65" s="1" customFormat="1" ht="22.5" customHeight="1">
      <c r="B98" s="34"/>
      <c r="C98" s="182" t="s">
        <v>183</v>
      </c>
      <c r="D98" s="182" t="s">
        <v>155</v>
      </c>
      <c r="E98" s="183" t="s">
        <v>2677</v>
      </c>
      <c r="F98" s="184" t="s">
        <v>2678</v>
      </c>
      <c r="G98" s="185" t="s">
        <v>207</v>
      </c>
      <c r="H98" s="186">
        <v>28</v>
      </c>
      <c r="I98" s="187"/>
      <c r="J98" s="188">
        <f t="shared" si="0"/>
        <v>0</v>
      </c>
      <c r="K98" s="184" t="s">
        <v>524</v>
      </c>
      <c r="L98" s="54"/>
      <c r="M98" s="189" t="s">
        <v>19</v>
      </c>
      <c r="N98" s="190" t="s">
        <v>42</v>
      </c>
      <c r="O98" s="35"/>
      <c r="P98" s="191">
        <f t="shared" si="1"/>
        <v>0</v>
      </c>
      <c r="Q98" s="191">
        <v>0</v>
      </c>
      <c r="R98" s="191">
        <f t="shared" si="2"/>
        <v>0</v>
      </c>
      <c r="S98" s="191">
        <v>0</v>
      </c>
      <c r="T98" s="192">
        <f t="shared" si="3"/>
        <v>0</v>
      </c>
      <c r="AR98" s="17" t="s">
        <v>471</v>
      </c>
      <c r="AT98" s="17" t="s">
        <v>155</v>
      </c>
      <c r="AU98" s="17" t="s">
        <v>80</v>
      </c>
      <c r="AY98" s="17" t="s">
        <v>153</v>
      </c>
      <c r="BE98" s="193">
        <f t="shared" si="4"/>
        <v>0</v>
      </c>
      <c r="BF98" s="193">
        <f t="shared" si="5"/>
        <v>0</v>
      </c>
      <c r="BG98" s="193">
        <f t="shared" si="6"/>
        <v>0</v>
      </c>
      <c r="BH98" s="193">
        <f t="shared" si="7"/>
        <v>0</v>
      </c>
      <c r="BI98" s="193">
        <f t="shared" si="8"/>
        <v>0</v>
      </c>
      <c r="BJ98" s="17" t="s">
        <v>78</v>
      </c>
      <c r="BK98" s="193">
        <f t="shared" si="9"/>
        <v>0</v>
      </c>
      <c r="BL98" s="17" t="s">
        <v>471</v>
      </c>
      <c r="BM98" s="17" t="s">
        <v>183</v>
      </c>
    </row>
    <row r="99" spans="2:65" s="1" customFormat="1" ht="22.5" customHeight="1">
      <c r="B99" s="34"/>
      <c r="C99" s="182" t="s">
        <v>188</v>
      </c>
      <c r="D99" s="182" t="s">
        <v>155</v>
      </c>
      <c r="E99" s="183" t="s">
        <v>2679</v>
      </c>
      <c r="F99" s="184" t="s">
        <v>2680</v>
      </c>
      <c r="G99" s="185" t="s">
        <v>246</v>
      </c>
      <c r="H99" s="186">
        <v>1082</v>
      </c>
      <c r="I99" s="187"/>
      <c r="J99" s="188">
        <f t="shared" si="0"/>
        <v>0</v>
      </c>
      <c r="K99" s="184" t="s">
        <v>524</v>
      </c>
      <c r="L99" s="54"/>
      <c r="M99" s="189" t="s">
        <v>19</v>
      </c>
      <c r="N99" s="190" t="s">
        <v>42</v>
      </c>
      <c r="O99" s="35"/>
      <c r="P99" s="191">
        <f t="shared" si="1"/>
        <v>0</v>
      </c>
      <c r="Q99" s="191">
        <v>0</v>
      </c>
      <c r="R99" s="191">
        <f t="shared" si="2"/>
        <v>0</v>
      </c>
      <c r="S99" s="191">
        <v>0</v>
      </c>
      <c r="T99" s="192">
        <f t="shared" si="3"/>
        <v>0</v>
      </c>
      <c r="AR99" s="17" t="s">
        <v>471</v>
      </c>
      <c r="AT99" s="17" t="s">
        <v>155</v>
      </c>
      <c r="AU99" s="17" t="s">
        <v>80</v>
      </c>
      <c r="AY99" s="17" t="s">
        <v>153</v>
      </c>
      <c r="BE99" s="193">
        <f t="shared" si="4"/>
        <v>0</v>
      </c>
      <c r="BF99" s="193">
        <f t="shared" si="5"/>
        <v>0</v>
      </c>
      <c r="BG99" s="193">
        <f t="shared" si="6"/>
        <v>0</v>
      </c>
      <c r="BH99" s="193">
        <f t="shared" si="7"/>
        <v>0</v>
      </c>
      <c r="BI99" s="193">
        <f t="shared" si="8"/>
        <v>0</v>
      </c>
      <c r="BJ99" s="17" t="s">
        <v>78</v>
      </c>
      <c r="BK99" s="193">
        <f t="shared" si="9"/>
        <v>0</v>
      </c>
      <c r="BL99" s="17" t="s">
        <v>471</v>
      </c>
      <c r="BM99" s="17" t="s">
        <v>188</v>
      </c>
    </row>
    <row r="100" spans="2:65" s="1" customFormat="1" ht="22.5" customHeight="1">
      <c r="B100" s="34"/>
      <c r="C100" s="182" t="s">
        <v>196</v>
      </c>
      <c r="D100" s="182" t="s">
        <v>155</v>
      </c>
      <c r="E100" s="183" t="s">
        <v>2681</v>
      </c>
      <c r="F100" s="184" t="s">
        <v>2682</v>
      </c>
      <c r="G100" s="185" t="s">
        <v>207</v>
      </c>
      <c r="H100" s="186">
        <v>2</v>
      </c>
      <c r="I100" s="187"/>
      <c r="J100" s="188">
        <f t="shared" si="0"/>
        <v>0</v>
      </c>
      <c r="K100" s="184" t="s">
        <v>524</v>
      </c>
      <c r="L100" s="54"/>
      <c r="M100" s="189" t="s">
        <v>19</v>
      </c>
      <c r="N100" s="190" t="s">
        <v>42</v>
      </c>
      <c r="O100" s="35"/>
      <c r="P100" s="191">
        <f t="shared" si="1"/>
        <v>0</v>
      </c>
      <c r="Q100" s="191">
        <v>0</v>
      </c>
      <c r="R100" s="191">
        <f t="shared" si="2"/>
        <v>0</v>
      </c>
      <c r="S100" s="191">
        <v>0</v>
      </c>
      <c r="T100" s="192">
        <f t="shared" si="3"/>
        <v>0</v>
      </c>
      <c r="AR100" s="17" t="s">
        <v>471</v>
      </c>
      <c r="AT100" s="17" t="s">
        <v>155</v>
      </c>
      <c r="AU100" s="17" t="s">
        <v>80</v>
      </c>
      <c r="AY100" s="17" t="s">
        <v>153</v>
      </c>
      <c r="BE100" s="193">
        <f t="shared" si="4"/>
        <v>0</v>
      </c>
      <c r="BF100" s="193">
        <f t="shared" si="5"/>
        <v>0</v>
      </c>
      <c r="BG100" s="193">
        <f t="shared" si="6"/>
        <v>0</v>
      </c>
      <c r="BH100" s="193">
        <f t="shared" si="7"/>
        <v>0</v>
      </c>
      <c r="BI100" s="193">
        <f t="shared" si="8"/>
        <v>0</v>
      </c>
      <c r="BJ100" s="17" t="s">
        <v>78</v>
      </c>
      <c r="BK100" s="193">
        <f t="shared" si="9"/>
        <v>0</v>
      </c>
      <c r="BL100" s="17" t="s">
        <v>471</v>
      </c>
      <c r="BM100" s="17" t="s">
        <v>196</v>
      </c>
    </row>
    <row r="101" spans="2:63" s="10" customFormat="1" ht="29.85" customHeight="1">
      <c r="B101" s="165"/>
      <c r="C101" s="166"/>
      <c r="D101" s="179" t="s">
        <v>70</v>
      </c>
      <c r="E101" s="180" t="s">
        <v>1712</v>
      </c>
      <c r="F101" s="180" t="s">
        <v>2683</v>
      </c>
      <c r="G101" s="166"/>
      <c r="H101" s="166"/>
      <c r="I101" s="169"/>
      <c r="J101" s="181">
        <f>BK101</f>
        <v>0</v>
      </c>
      <c r="K101" s="166"/>
      <c r="L101" s="171"/>
      <c r="M101" s="172"/>
      <c r="N101" s="173"/>
      <c r="O101" s="173"/>
      <c r="P101" s="174">
        <f>SUM(P102:P110)</f>
        <v>0</v>
      </c>
      <c r="Q101" s="173"/>
      <c r="R101" s="174">
        <f>SUM(R102:R110)</f>
        <v>0</v>
      </c>
      <c r="S101" s="173"/>
      <c r="T101" s="175">
        <f>SUM(T102:T110)</f>
        <v>0</v>
      </c>
      <c r="AR101" s="176" t="s">
        <v>78</v>
      </c>
      <c r="AT101" s="177" t="s">
        <v>70</v>
      </c>
      <c r="AU101" s="177" t="s">
        <v>78</v>
      </c>
      <c r="AY101" s="176" t="s">
        <v>153</v>
      </c>
      <c r="BK101" s="178">
        <f>SUM(BK102:BK110)</f>
        <v>0</v>
      </c>
    </row>
    <row r="102" spans="2:65" s="1" customFormat="1" ht="22.5" customHeight="1">
      <c r="B102" s="34"/>
      <c r="C102" s="182" t="s">
        <v>200</v>
      </c>
      <c r="D102" s="182" t="s">
        <v>155</v>
      </c>
      <c r="E102" s="183" t="s">
        <v>2684</v>
      </c>
      <c r="F102" s="184" t="s">
        <v>2685</v>
      </c>
      <c r="G102" s="185" t="s">
        <v>246</v>
      </c>
      <c r="H102" s="186">
        <v>450</v>
      </c>
      <c r="I102" s="187"/>
      <c r="J102" s="188">
        <f aca="true" t="shared" si="10" ref="J102:J110">ROUND(I102*H102,2)</f>
        <v>0</v>
      </c>
      <c r="K102" s="184" t="s">
        <v>524</v>
      </c>
      <c r="L102" s="54"/>
      <c r="M102" s="189" t="s">
        <v>19</v>
      </c>
      <c r="N102" s="190" t="s">
        <v>42</v>
      </c>
      <c r="O102" s="35"/>
      <c r="P102" s="191">
        <f aca="true" t="shared" si="11" ref="P102:P110">O102*H102</f>
        <v>0</v>
      </c>
      <c r="Q102" s="191">
        <v>0</v>
      </c>
      <c r="R102" s="191">
        <f aca="true" t="shared" si="12" ref="R102:R110">Q102*H102</f>
        <v>0</v>
      </c>
      <c r="S102" s="191">
        <v>0</v>
      </c>
      <c r="T102" s="192">
        <f aca="true" t="shared" si="13" ref="T102:T110">S102*H102</f>
        <v>0</v>
      </c>
      <c r="AR102" s="17" t="s">
        <v>471</v>
      </c>
      <c r="AT102" s="17" t="s">
        <v>155</v>
      </c>
      <c r="AU102" s="17" t="s">
        <v>80</v>
      </c>
      <c r="AY102" s="17" t="s">
        <v>153</v>
      </c>
      <c r="BE102" s="193">
        <f aca="true" t="shared" si="14" ref="BE102:BE110">IF(N102="základní",J102,0)</f>
        <v>0</v>
      </c>
      <c r="BF102" s="193">
        <f aca="true" t="shared" si="15" ref="BF102:BF110">IF(N102="snížená",J102,0)</f>
        <v>0</v>
      </c>
      <c r="BG102" s="193">
        <f aca="true" t="shared" si="16" ref="BG102:BG110">IF(N102="zákl. přenesená",J102,0)</f>
        <v>0</v>
      </c>
      <c r="BH102" s="193">
        <f aca="true" t="shared" si="17" ref="BH102:BH110">IF(N102="sníž. přenesená",J102,0)</f>
        <v>0</v>
      </c>
      <c r="BI102" s="193">
        <f aca="true" t="shared" si="18" ref="BI102:BI110">IF(N102="nulová",J102,0)</f>
        <v>0</v>
      </c>
      <c r="BJ102" s="17" t="s">
        <v>78</v>
      </c>
      <c r="BK102" s="193">
        <f aca="true" t="shared" si="19" ref="BK102:BK110">ROUND(I102*H102,2)</f>
        <v>0</v>
      </c>
      <c r="BL102" s="17" t="s">
        <v>471</v>
      </c>
      <c r="BM102" s="17" t="s">
        <v>200</v>
      </c>
    </row>
    <row r="103" spans="2:65" s="1" customFormat="1" ht="22.5" customHeight="1">
      <c r="B103" s="34"/>
      <c r="C103" s="182" t="s">
        <v>204</v>
      </c>
      <c r="D103" s="182" t="s">
        <v>155</v>
      </c>
      <c r="E103" s="183" t="s">
        <v>2686</v>
      </c>
      <c r="F103" s="184" t="s">
        <v>2672</v>
      </c>
      <c r="G103" s="185" t="s">
        <v>207</v>
      </c>
      <c r="H103" s="186">
        <v>12</v>
      </c>
      <c r="I103" s="187"/>
      <c r="J103" s="188">
        <f t="shared" si="10"/>
        <v>0</v>
      </c>
      <c r="K103" s="184" t="s">
        <v>524</v>
      </c>
      <c r="L103" s="54"/>
      <c r="M103" s="189" t="s">
        <v>19</v>
      </c>
      <c r="N103" s="190" t="s">
        <v>42</v>
      </c>
      <c r="O103" s="35"/>
      <c r="P103" s="191">
        <f t="shared" si="11"/>
        <v>0</v>
      </c>
      <c r="Q103" s="191">
        <v>0</v>
      </c>
      <c r="R103" s="191">
        <f t="shared" si="12"/>
        <v>0</v>
      </c>
      <c r="S103" s="191">
        <v>0</v>
      </c>
      <c r="T103" s="192">
        <f t="shared" si="13"/>
        <v>0</v>
      </c>
      <c r="AR103" s="17" t="s">
        <v>471</v>
      </c>
      <c r="AT103" s="17" t="s">
        <v>155</v>
      </c>
      <c r="AU103" s="17" t="s">
        <v>80</v>
      </c>
      <c r="AY103" s="17" t="s">
        <v>153</v>
      </c>
      <c r="BE103" s="193">
        <f t="shared" si="14"/>
        <v>0</v>
      </c>
      <c r="BF103" s="193">
        <f t="shared" si="15"/>
        <v>0</v>
      </c>
      <c r="BG103" s="193">
        <f t="shared" si="16"/>
        <v>0</v>
      </c>
      <c r="BH103" s="193">
        <f t="shared" si="17"/>
        <v>0</v>
      </c>
      <c r="BI103" s="193">
        <f t="shared" si="18"/>
        <v>0</v>
      </c>
      <c r="BJ103" s="17" t="s">
        <v>78</v>
      </c>
      <c r="BK103" s="193">
        <f t="shared" si="19"/>
        <v>0</v>
      </c>
      <c r="BL103" s="17" t="s">
        <v>471</v>
      </c>
      <c r="BM103" s="17" t="s">
        <v>204</v>
      </c>
    </row>
    <row r="104" spans="2:65" s="1" customFormat="1" ht="22.5" customHeight="1">
      <c r="B104" s="34"/>
      <c r="C104" s="182" t="s">
        <v>209</v>
      </c>
      <c r="D104" s="182" t="s">
        <v>155</v>
      </c>
      <c r="E104" s="183" t="s">
        <v>2687</v>
      </c>
      <c r="F104" s="184" t="s">
        <v>2688</v>
      </c>
      <c r="G104" s="185" t="s">
        <v>207</v>
      </c>
      <c r="H104" s="186">
        <v>2</v>
      </c>
      <c r="I104" s="187"/>
      <c r="J104" s="188">
        <f t="shared" si="10"/>
        <v>0</v>
      </c>
      <c r="K104" s="184" t="s">
        <v>524</v>
      </c>
      <c r="L104" s="54"/>
      <c r="M104" s="189" t="s">
        <v>19</v>
      </c>
      <c r="N104" s="190" t="s">
        <v>42</v>
      </c>
      <c r="O104" s="35"/>
      <c r="P104" s="191">
        <f t="shared" si="11"/>
        <v>0</v>
      </c>
      <c r="Q104" s="191">
        <v>0</v>
      </c>
      <c r="R104" s="191">
        <f t="shared" si="12"/>
        <v>0</v>
      </c>
      <c r="S104" s="191">
        <v>0</v>
      </c>
      <c r="T104" s="192">
        <f t="shared" si="13"/>
        <v>0</v>
      </c>
      <c r="AR104" s="17" t="s">
        <v>471</v>
      </c>
      <c r="AT104" s="17" t="s">
        <v>155</v>
      </c>
      <c r="AU104" s="17" t="s">
        <v>80</v>
      </c>
      <c r="AY104" s="17" t="s">
        <v>153</v>
      </c>
      <c r="BE104" s="193">
        <f t="shared" si="14"/>
        <v>0</v>
      </c>
      <c r="BF104" s="193">
        <f t="shared" si="15"/>
        <v>0</v>
      </c>
      <c r="BG104" s="193">
        <f t="shared" si="16"/>
        <v>0</v>
      </c>
      <c r="BH104" s="193">
        <f t="shared" si="17"/>
        <v>0</v>
      </c>
      <c r="BI104" s="193">
        <f t="shared" si="18"/>
        <v>0</v>
      </c>
      <c r="BJ104" s="17" t="s">
        <v>78</v>
      </c>
      <c r="BK104" s="193">
        <f t="shared" si="19"/>
        <v>0</v>
      </c>
      <c r="BL104" s="17" t="s">
        <v>471</v>
      </c>
      <c r="BM104" s="17" t="s">
        <v>209</v>
      </c>
    </row>
    <row r="105" spans="2:65" s="1" customFormat="1" ht="22.5" customHeight="1">
      <c r="B105" s="34"/>
      <c r="C105" s="182" t="s">
        <v>212</v>
      </c>
      <c r="D105" s="182" t="s">
        <v>155</v>
      </c>
      <c r="E105" s="183" t="s">
        <v>2689</v>
      </c>
      <c r="F105" s="184" t="s">
        <v>2676</v>
      </c>
      <c r="G105" s="185" t="s">
        <v>207</v>
      </c>
      <c r="H105" s="186">
        <v>12</v>
      </c>
      <c r="I105" s="187"/>
      <c r="J105" s="188">
        <f t="shared" si="10"/>
        <v>0</v>
      </c>
      <c r="K105" s="184" t="s">
        <v>524</v>
      </c>
      <c r="L105" s="54"/>
      <c r="M105" s="189" t="s">
        <v>19</v>
      </c>
      <c r="N105" s="190" t="s">
        <v>42</v>
      </c>
      <c r="O105" s="35"/>
      <c r="P105" s="191">
        <f t="shared" si="11"/>
        <v>0</v>
      </c>
      <c r="Q105" s="191">
        <v>0</v>
      </c>
      <c r="R105" s="191">
        <f t="shared" si="12"/>
        <v>0</v>
      </c>
      <c r="S105" s="191">
        <v>0</v>
      </c>
      <c r="T105" s="192">
        <f t="shared" si="13"/>
        <v>0</v>
      </c>
      <c r="AR105" s="17" t="s">
        <v>471</v>
      </c>
      <c r="AT105" s="17" t="s">
        <v>155</v>
      </c>
      <c r="AU105" s="17" t="s">
        <v>80</v>
      </c>
      <c r="AY105" s="17" t="s">
        <v>153</v>
      </c>
      <c r="BE105" s="193">
        <f t="shared" si="14"/>
        <v>0</v>
      </c>
      <c r="BF105" s="193">
        <f t="shared" si="15"/>
        <v>0</v>
      </c>
      <c r="BG105" s="193">
        <f t="shared" si="16"/>
        <v>0</v>
      </c>
      <c r="BH105" s="193">
        <f t="shared" si="17"/>
        <v>0</v>
      </c>
      <c r="BI105" s="193">
        <f t="shared" si="18"/>
        <v>0</v>
      </c>
      <c r="BJ105" s="17" t="s">
        <v>78</v>
      </c>
      <c r="BK105" s="193">
        <f t="shared" si="19"/>
        <v>0</v>
      </c>
      <c r="BL105" s="17" t="s">
        <v>471</v>
      </c>
      <c r="BM105" s="17" t="s">
        <v>212</v>
      </c>
    </row>
    <row r="106" spans="2:65" s="1" customFormat="1" ht="22.5" customHeight="1">
      <c r="B106" s="34"/>
      <c r="C106" s="182" t="s">
        <v>216</v>
      </c>
      <c r="D106" s="182" t="s">
        <v>155</v>
      </c>
      <c r="E106" s="183" t="s">
        <v>2690</v>
      </c>
      <c r="F106" s="184" t="s">
        <v>2678</v>
      </c>
      <c r="G106" s="185" t="s">
        <v>207</v>
      </c>
      <c r="H106" s="186">
        <v>28</v>
      </c>
      <c r="I106" s="187"/>
      <c r="J106" s="188">
        <f t="shared" si="10"/>
        <v>0</v>
      </c>
      <c r="K106" s="184" t="s">
        <v>524</v>
      </c>
      <c r="L106" s="54"/>
      <c r="M106" s="189" t="s">
        <v>19</v>
      </c>
      <c r="N106" s="190" t="s">
        <v>42</v>
      </c>
      <c r="O106" s="35"/>
      <c r="P106" s="191">
        <f t="shared" si="11"/>
        <v>0</v>
      </c>
      <c r="Q106" s="191">
        <v>0</v>
      </c>
      <c r="R106" s="191">
        <f t="shared" si="12"/>
        <v>0</v>
      </c>
      <c r="S106" s="191">
        <v>0</v>
      </c>
      <c r="T106" s="192">
        <f t="shared" si="13"/>
        <v>0</v>
      </c>
      <c r="AR106" s="17" t="s">
        <v>471</v>
      </c>
      <c r="AT106" s="17" t="s">
        <v>155</v>
      </c>
      <c r="AU106" s="17" t="s">
        <v>80</v>
      </c>
      <c r="AY106" s="17" t="s">
        <v>153</v>
      </c>
      <c r="BE106" s="193">
        <f t="shared" si="14"/>
        <v>0</v>
      </c>
      <c r="BF106" s="193">
        <f t="shared" si="15"/>
        <v>0</v>
      </c>
      <c r="BG106" s="193">
        <f t="shared" si="16"/>
        <v>0</v>
      </c>
      <c r="BH106" s="193">
        <f t="shared" si="17"/>
        <v>0</v>
      </c>
      <c r="BI106" s="193">
        <f t="shared" si="18"/>
        <v>0</v>
      </c>
      <c r="BJ106" s="17" t="s">
        <v>78</v>
      </c>
      <c r="BK106" s="193">
        <f t="shared" si="19"/>
        <v>0</v>
      </c>
      <c r="BL106" s="17" t="s">
        <v>471</v>
      </c>
      <c r="BM106" s="17" t="s">
        <v>216</v>
      </c>
    </row>
    <row r="107" spans="2:65" s="1" customFormat="1" ht="22.5" customHeight="1">
      <c r="B107" s="34"/>
      <c r="C107" s="182" t="s">
        <v>8</v>
      </c>
      <c r="D107" s="182" t="s">
        <v>155</v>
      </c>
      <c r="E107" s="183" t="s">
        <v>2691</v>
      </c>
      <c r="F107" s="184" t="s">
        <v>2680</v>
      </c>
      <c r="G107" s="185" t="s">
        <v>246</v>
      </c>
      <c r="H107" s="186">
        <v>1082</v>
      </c>
      <c r="I107" s="187"/>
      <c r="J107" s="188">
        <f t="shared" si="10"/>
        <v>0</v>
      </c>
      <c r="K107" s="184" t="s">
        <v>524</v>
      </c>
      <c r="L107" s="54"/>
      <c r="M107" s="189" t="s">
        <v>19</v>
      </c>
      <c r="N107" s="190" t="s">
        <v>42</v>
      </c>
      <c r="O107" s="35"/>
      <c r="P107" s="191">
        <f t="shared" si="11"/>
        <v>0</v>
      </c>
      <c r="Q107" s="191">
        <v>0</v>
      </c>
      <c r="R107" s="191">
        <f t="shared" si="12"/>
        <v>0</v>
      </c>
      <c r="S107" s="191">
        <v>0</v>
      </c>
      <c r="T107" s="192">
        <f t="shared" si="13"/>
        <v>0</v>
      </c>
      <c r="AR107" s="17" t="s">
        <v>471</v>
      </c>
      <c r="AT107" s="17" t="s">
        <v>155</v>
      </c>
      <c r="AU107" s="17" t="s">
        <v>80</v>
      </c>
      <c r="AY107" s="17" t="s">
        <v>153</v>
      </c>
      <c r="BE107" s="193">
        <f t="shared" si="14"/>
        <v>0</v>
      </c>
      <c r="BF107" s="193">
        <f t="shared" si="15"/>
        <v>0</v>
      </c>
      <c r="BG107" s="193">
        <f t="shared" si="16"/>
        <v>0</v>
      </c>
      <c r="BH107" s="193">
        <f t="shared" si="17"/>
        <v>0</v>
      </c>
      <c r="BI107" s="193">
        <f t="shared" si="18"/>
        <v>0</v>
      </c>
      <c r="BJ107" s="17" t="s">
        <v>78</v>
      </c>
      <c r="BK107" s="193">
        <f t="shared" si="19"/>
        <v>0</v>
      </c>
      <c r="BL107" s="17" t="s">
        <v>471</v>
      </c>
      <c r="BM107" s="17" t="s">
        <v>8</v>
      </c>
    </row>
    <row r="108" spans="2:65" s="1" customFormat="1" ht="22.5" customHeight="1">
      <c r="B108" s="34"/>
      <c r="C108" s="182" t="s">
        <v>230</v>
      </c>
      <c r="D108" s="182" t="s">
        <v>155</v>
      </c>
      <c r="E108" s="183" t="s">
        <v>2692</v>
      </c>
      <c r="F108" s="184" t="s">
        <v>2682</v>
      </c>
      <c r="G108" s="185" t="s">
        <v>207</v>
      </c>
      <c r="H108" s="186">
        <v>2</v>
      </c>
      <c r="I108" s="187"/>
      <c r="J108" s="188">
        <f t="shared" si="10"/>
        <v>0</v>
      </c>
      <c r="K108" s="184" t="s">
        <v>524</v>
      </c>
      <c r="L108" s="54"/>
      <c r="M108" s="189" t="s">
        <v>19</v>
      </c>
      <c r="N108" s="190" t="s">
        <v>42</v>
      </c>
      <c r="O108" s="35"/>
      <c r="P108" s="191">
        <f t="shared" si="11"/>
        <v>0</v>
      </c>
      <c r="Q108" s="191">
        <v>0</v>
      </c>
      <c r="R108" s="191">
        <f t="shared" si="12"/>
        <v>0</v>
      </c>
      <c r="S108" s="191">
        <v>0</v>
      </c>
      <c r="T108" s="192">
        <f t="shared" si="13"/>
        <v>0</v>
      </c>
      <c r="AR108" s="17" t="s">
        <v>471</v>
      </c>
      <c r="AT108" s="17" t="s">
        <v>155</v>
      </c>
      <c r="AU108" s="17" t="s">
        <v>80</v>
      </c>
      <c r="AY108" s="17" t="s">
        <v>153</v>
      </c>
      <c r="BE108" s="193">
        <f t="shared" si="14"/>
        <v>0</v>
      </c>
      <c r="BF108" s="193">
        <f t="shared" si="15"/>
        <v>0</v>
      </c>
      <c r="BG108" s="193">
        <f t="shared" si="16"/>
        <v>0</v>
      </c>
      <c r="BH108" s="193">
        <f t="shared" si="17"/>
        <v>0</v>
      </c>
      <c r="BI108" s="193">
        <f t="shared" si="18"/>
        <v>0</v>
      </c>
      <c r="BJ108" s="17" t="s">
        <v>78</v>
      </c>
      <c r="BK108" s="193">
        <f t="shared" si="19"/>
        <v>0</v>
      </c>
      <c r="BL108" s="17" t="s">
        <v>471</v>
      </c>
      <c r="BM108" s="17" t="s">
        <v>230</v>
      </c>
    </row>
    <row r="109" spans="2:65" s="1" customFormat="1" ht="22.5" customHeight="1">
      <c r="B109" s="34"/>
      <c r="C109" s="182" t="s">
        <v>243</v>
      </c>
      <c r="D109" s="182" t="s">
        <v>155</v>
      </c>
      <c r="E109" s="183" t="s">
        <v>2693</v>
      </c>
      <c r="F109" s="184" t="s">
        <v>2694</v>
      </c>
      <c r="G109" s="185" t="s">
        <v>207</v>
      </c>
      <c r="H109" s="186">
        <v>16</v>
      </c>
      <c r="I109" s="187"/>
      <c r="J109" s="188">
        <f t="shared" si="10"/>
        <v>0</v>
      </c>
      <c r="K109" s="184" t="s">
        <v>524</v>
      </c>
      <c r="L109" s="54"/>
      <c r="M109" s="189" t="s">
        <v>19</v>
      </c>
      <c r="N109" s="190" t="s">
        <v>42</v>
      </c>
      <c r="O109" s="35"/>
      <c r="P109" s="191">
        <f t="shared" si="11"/>
        <v>0</v>
      </c>
      <c r="Q109" s="191">
        <v>0</v>
      </c>
      <c r="R109" s="191">
        <f t="shared" si="12"/>
        <v>0</v>
      </c>
      <c r="S109" s="191">
        <v>0</v>
      </c>
      <c r="T109" s="192">
        <f t="shared" si="13"/>
        <v>0</v>
      </c>
      <c r="AR109" s="17" t="s">
        <v>471</v>
      </c>
      <c r="AT109" s="17" t="s">
        <v>155</v>
      </c>
      <c r="AU109" s="17" t="s">
        <v>80</v>
      </c>
      <c r="AY109" s="17" t="s">
        <v>153</v>
      </c>
      <c r="BE109" s="193">
        <f t="shared" si="14"/>
        <v>0</v>
      </c>
      <c r="BF109" s="193">
        <f t="shared" si="15"/>
        <v>0</v>
      </c>
      <c r="BG109" s="193">
        <f t="shared" si="16"/>
        <v>0</v>
      </c>
      <c r="BH109" s="193">
        <f t="shared" si="17"/>
        <v>0</v>
      </c>
      <c r="BI109" s="193">
        <f t="shared" si="18"/>
        <v>0</v>
      </c>
      <c r="BJ109" s="17" t="s">
        <v>78</v>
      </c>
      <c r="BK109" s="193">
        <f t="shared" si="19"/>
        <v>0</v>
      </c>
      <c r="BL109" s="17" t="s">
        <v>471</v>
      </c>
      <c r="BM109" s="17" t="s">
        <v>243</v>
      </c>
    </row>
    <row r="110" spans="2:65" s="1" customFormat="1" ht="22.5" customHeight="1">
      <c r="B110" s="34"/>
      <c r="C110" s="182" t="s">
        <v>248</v>
      </c>
      <c r="D110" s="182" t="s">
        <v>155</v>
      </c>
      <c r="E110" s="183" t="s">
        <v>2695</v>
      </c>
      <c r="F110" s="184" t="s">
        <v>2696</v>
      </c>
      <c r="G110" s="185" t="s">
        <v>1336</v>
      </c>
      <c r="H110" s="186">
        <v>60</v>
      </c>
      <c r="I110" s="187"/>
      <c r="J110" s="188">
        <f t="shared" si="10"/>
        <v>0</v>
      </c>
      <c r="K110" s="184" t="s">
        <v>524</v>
      </c>
      <c r="L110" s="54"/>
      <c r="M110" s="189" t="s">
        <v>19</v>
      </c>
      <c r="N110" s="190" t="s">
        <v>42</v>
      </c>
      <c r="O110" s="35"/>
      <c r="P110" s="191">
        <f t="shared" si="11"/>
        <v>0</v>
      </c>
      <c r="Q110" s="191">
        <v>0</v>
      </c>
      <c r="R110" s="191">
        <f t="shared" si="12"/>
        <v>0</v>
      </c>
      <c r="S110" s="191">
        <v>0</v>
      </c>
      <c r="T110" s="192">
        <f t="shared" si="13"/>
        <v>0</v>
      </c>
      <c r="AR110" s="17" t="s">
        <v>471</v>
      </c>
      <c r="AT110" s="17" t="s">
        <v>155</v>
      </c>
      <c r="AU110" s="17" t="s">
        <v>80</v>
      </c>
      <c r="AY110" s="17" t="s">
        <v>153</v>
      </c>
      <c r="BE110" s="193">
        <f t="shared" si="14"/>
        <v>0</v>
      </c>
      <c r="BF110" s="193">
        <f t="shared" si="15"/>
        <v>0</v>
      </c>
      <c r="BG110" s="193">
        <f t="shared" si="16"/>
        <v>0</v>
      </c>
      <c r="BH110" s="193">
        <f t="shared" si="17"/>
        <v>0</v>
      </c>
      <c r="BI110" s="193">
        <f t="shared" si="18"/>
        <v>0</v>
      </c>
      <c r="BJ110" s="17" t="s">
        <v>78</v>
      </c>
      <c r="BK110" s="193">
        <f t="shared" si="19"/>
        <v>0</v>
      </c>
      <c r="BL110" s="17" t="s">
        <v>471</v>
      </c>
      <c r="BM110" s="17" t="s">
        <v>248</v>
      </c>
    </row>
    <row r="111" spans="2:63" s="10" customFormat="1" ht="29.85" customHeight="1">
      <c r="B111" s="165"/>
      <c r="C111" s="166"/>
      <c r="D111" s="179" t="s">
        <v>70</v>
      </c>
      <c r="E111" s="180" t="s">
        <v>1753</v>
      </c>
      <c r="F111" s="180" t="s">
        <v>2697</v>
      </c>
      <c r="G111" s="166"/>
      <c r="H111" s="166"/>
      <c r="I111" s="169"/>
      <c r="J111" s="181">
        <f>BK111</f>
        <v>0</v>
      </c>
      <c r="K111" s="166"/>
      <c r="L111" s="171"/>
      <c r="M111" s="172"/>
      <c r="N111" s="173"/>
      <c r="O111" s="173"/>
      <c r="P111" s="174">
        <f>SUM(P112:P121)</f>
        <v>0</v>
      </c>
      <c r="Q111" s="173"/>
      <c r="R111" s="174">
        <f>SUM(R112:R121)</f>
        <v>0</v>
      </c>
      <c r="S111" s="173"/>
      <c r="T111" s="175">
        <f>SUM(T112:T121)</f>
        <v>0</v>
      </c>
      <c r="AR111" s="176" t="s">
        <v>78</v>
      </c>
      <c r="AT111" s="177" t="s">
        <v>70</v>
      </c>
      <c r="AU111" s="177" t="s">
        <v>78</v>
      </c>
      <c r="AY111" s="176" t="s">
        <v>153</v>
      </c>
      <c r="BK111" s="178">
        <f>SUM(BK112:BK121)</f>
        <v>0</v>
      </c>
    </row>
    <row r="112" spans="2:65" s="1" customFormat="1" ht="22.5" customHeight="1">
      <c r="B112" s="34"/>
      <c r="C112" s="182" t="s">
        <v>251</v>
      </c>
      <c r="D112" s="182" t="s">
        <v>155</v>
      </c>
      <c r="E112" s="183" t="s">
        <v>2698</v>
      </c>
      <c r="F112" s="184" t="s">
        <v>2699</v>
      </c>
      <c r="G112" s="185" t="s">
        <v>207</v>
      </c>
      <c r="H112" s="186">
        <v>1</v>
      </c>
      <c r="I112" s="187"/>
      <c r="J112" s="188">
        <f aca="true" t="shared" si="20" ref="J112:J121">ROUND(I112*H112,2)</f>
        <v>0</v>
      </c>
      <c r="K112" s="184" t="s">
        <v>524</v>
      </c>
      <c r="L112" s="54"/>
      <c r="M112" s="189" t="s">
        <v>19</v>
      </c>
      <c r="N112" s="190" t="s">
        <v>42</v>
      </c>
      <c r="O112" s="35"/>
      <c r="P112" s="191">
        <f aca="true" t="shared" si="21" ref="P112:P121">O112*H112</f>
        <v>0</v>
      </c>
      <c r="Q112" s="191">
        <v>0</v>
      </c>
      <c r="R112" s="191">
        <f aca="true" t="shared" si="22" ref="R112:R121">Q112*H112</f>
        <v>0</v>
      </c>
      <c r="S112" s="191">
        <v>0</v>
      </c>
      <c r="T112" s="192">
        <f aca="true" t="shared" si="23" ref="T112:T121">S112*H112</f>
        <v>0</v>
      </c>
      <c r="AR112" s="17" t="s">
        <v>471</v>
      </c>
      <c r="AT112" s="17" t="s">
        <v>155</v>
      </c>
      <c r="AU112" s="17" t="s">
        <v>80</v>
      </c>
      <c r="AY112" s="17" t="s">
        <v>153</v>
      </c>
      <c r="BE112" s="193">
        <f aca="true" t="shared" si="24" ref="BE112:BE121">IF(N112="základní",J112,0)</f>
        <v>0</v>
      </c>
      <c r="BF112" s="193">
        <f aca="true" t="shared" si="25" ref="BF112:BF121">IF(N112="snížená",J112,0)</f>
        <v>0</v>
      </c>
      <c r="BG112" s="193">
        <f aca="true" t="shared" si="26" ref="BG112:BG121">IF(N112="zákl. přenesená",J112,0)</f>
        <v>0</v>
      </c>
      <c r="BH112" s="193">
        <f aca="true" t="shared" si="27" ref="BH112:BH121">IF(N112="sníž. přenesená",J112,0)</f>
        <v>0</v>
      </c>
      <c r="BI112" s="193">
        <f aca="true" t="shared" si="28" ref="BI112:BI121">IF(N112="nulová",J112,0)</f>
        <v>0</v>
      </c>
      <c r="BJ112" s="17" t="s">
        <v>78</v>
      </c>
      <c r="BK112" s="193">
        <f aca="true" t="shared" si="29" ref="BK112:BK121">ROUND(I112*H112,2)</f>
        <v>0</v>
      </c>
      <c r="BL112" s="17" t="s">
        <v>471</v>
      </c>
      <c r="BM112" s="17" t="s">
        <v>251</v>
      </c>
    </row>
    <row r="113" spans="2:65" s="1" customFormat="1" ht="22.5" customHeight="1">
      <c r="B113" s="34"/>
      <c r="C113" s="182" t="s">
        <v>254</v>
      </c>
      <c r="D113" s="182" t="s">
        <v>155</v>
      </c>
      <c r="E113" s="183" t="s">
        <v>2700</v>
      </c>
      <c r="F113" s="184" t="s">
        <v>2701</v>
      </c>
      <c r="G113" s="185" t="s">
        <v>207</v>
      </c>
      <c r="H113" s="186">
        <v>5</v>
      </c>
      <c r="I113" s="187"/>
      <c r="J113" s="188">
        <f t="shared" si="20"/>
        <v>0</v>
      </c>
      <c r="K113" s="184" t="s">
        <v>524</v>
      </c>
      <c r="L113" s="54"/>
      <c r="M113" s="189" t="s">
        <v>19</v>
      </c>
      <c r="N113" s="190" t="s">
        <v>42</v>
      </c>
      <c r="O113" s="35"/>
      <c r="P113" s="191">
        <f t="shared" si="21"/>
        <v>0</v>
      </c>
      <c r="Q113" s="191">
        <v>0</v>
      </c>
      <c r="R113" s="191">
        <f t="shared" si="22"/>
        <v>0</v>
      </c>
      <c r="S113" s="191">
        <v>0</v>
      </c>
      <c r="T113" s="192">
        <f t="shared" si="23"/>
        <v>0</v>
      </c>
      <c r="AR113" s="17" t="s">
        <v>471</v>
      </c>
      <c r="AT113" s="17" t="s">
        <v>155</v>
      </c>
      <c r="AU113" s="17" t="s">
        <v>80</v>
      </c>
      <c r="AY113" s="17" t="s">
        <v>153</v>
      </c>
      <c r="BE113" s="193">
        <f t="shared" si="24"/>
        <v>0</v>
      </c>
      <c r="BF113" s="193">
        <f t="shared" si="25"/>
        <v>0</v>
      </c>
      <c r="BG113" s="193">
        <f t="shared" si="26"/>
        <v>0</v>
      </c>
      <c r="BH113" s="193">
        <f t="shared" si="27"/>
        <v>0</v>
      </c>
      <c r="BI113" s="193">
        <f t="shared" si="28"/>
        <v>0</v>
      </c>
      <c r="BJ113" s="17" t="s">
        <v>78</v>
      </c>
      <c r="BK113" s="193">
        <f t="shared" si="29"/>
        <v>0</v>
      </c>
      <c r="BL113" s="17" t="s">
        <v>471</v>
      </c>
      <c r="BM113" s="17" t="s">
        <v>254</v>
      </c>
    </row>
    <row r="114" spans="2:65" s="1" customFormat="1" ht="22.5" customHeight="1">
      <c r="B114" s="34"/>
      <c r="C114" s="182" t="s">
        <v>7</v>
      </c>
      <c r="D114" s="182" t="s">
        <v>155</v>
      </c>
      <c r="E114" s="183" t="s">
        <v>2702</v>
      </c>
      <c r="F114" s="184" t="s">
        <v>2703</v>
      </c>
      <c r="G114" s="185" t="s">
        <v>207</v>
      </c>
      <c r="H114" s="186">
        <v>1</v>
      </c>
      <c r="I114" s="187"/>
      <c r="J114" s="188">
        <f t="shared" si="20"/>
        <v>0</v>
      </c>
      <c r="K114" s="184" t="s">
        <v>524</v>
      </c>
      <c r="L114" s="54"/>
      <c r="M114" s="189" t="s">
        <v>19</v>
      </c>
      <c r="N114" s="190" t="s">
        <v>42</v>
      </c>
      <c r="O114" s="35"/>
      <c r="P114" s="191">
        <f t="shared" si="21"/>
        <v>0</v>
      </c>
      <c r="Q114" s="191">
        <v>0</v>
      </c>
      <c r="R114" s="191">
        <f t="shared" si="22"/>
        <v>0</v>
      </c>
      <c r="S114" s="191">
        <v>0</v>
      </c>
      <c r="T114" s="192">
        <f t="shared" si="23"/>
        <v>0</v>
      </c>
      <c r="AR114" s="17" t="s">
        <v>471</v>
      </c>
      <c r="AT114" s="17" t="s">
        <v>155</v>
      </c>
      <c r="AU114" s="17" t="s">
        <v>80</v>
      </c>
      <c r="AY114" s="17" t="s">
        <v>153</v>
      </c>
      <c r="BE114" s="193">
        <f t="shared" si="24"/>
        <v>0</v>
      </c>
      <c r="BF114" s="193">
        <f t="shared" si="25"/>
        <v>0</v>
      </c>
      <c r="BG114" s="193">
        <f t="shared" si="26"/>
        <v>0</v>
      </c>
      <c r="BH114" s="193">
        <f t="shared" si="27"/>
        <v>0</v>
      </c>
      <c r="BI114" s="193">
        <f t="shared" si="28"/>
        <v>0</v>
      </c>
      <c r="BJ114" s="17" t="s">
        <v>78</v>
      </c>
      <c r="BK114" s="193">
        <f t="shared" si="29"/>
        <v>0</v>
      </c>
      <c r="BL114" s="17" t="s">
        <v>471</v>
      </c>
      <c r="BM114" s="17" t="s">
        <v>7</v>
      </c>
    </row>
    <row r="115" spans="2:65" s="1" customFormat="1" ht="22.5" customHeight="1">
      <c r="B115" s="34"/>
      <c r="C115" s="182" t="s">
        <v>260</v>
      </c>
      <c r="D115" s="182" t="s">
        <v>155</v>
      </c>
      <c r="E115" s="183" t="s">
        <v>2704</v>
      </c>
      <c r="F115" s="184" t="s">
        <v>2705</v>
      </c>
      <c r="G115" s="185" t="s">
        <v>207</v>
      </c>
      <c r="H115" s="186">
        <v>1</v>
      </c>
      <c r="I115" s="187"/>
      <c r="J115" s="188">
        <f t="shared" si="20"/>
        <v>0</v>
      </c>
      <c r="K115" s="184" t="s">
        <v>524</v>
      </c>
      <c r="L115" s="54"/>
      <c r="M115" s="189" t="s">
        <v>19</v>
      </c>
      <c r="N115" s="190" t="s">
        <v>42</v>
      </c>
      <c r="O115" s="35"/>
      <c r="P115" s="191">
        <f t="shared" si="21"/>
        <v>0</v>
      </c>
      <c r="Q115" s="191">
        <v>0</v>
      </c>
      <c r="R115" s="191">
        <f t="shared" si="22"/>
        <v>0</v>
      </c>
      <c r="S115" s="191">
        <v>0</v>
      </c>
      <c r="T115" s="192">
        <f t="shared" si="23"/>
        <v>0</v>
      </c>
      <c r="AR115" s="17" t="s">
        <v>471</v>
      </c>
      <c r="AT115" s="17" t="s">
        <v>155</v>
      </c>
      <c r="AU115" s="17" t="s">
        <v>80</v>
      </c>
      <c r="AY115" s="17" t="s">
        <v>153</v>
      </c>
      <c r="BE115" s="193">
        <f t="shared" si="24"/>
        <v>0</v>
      </c>
      <c r="BF115" s="193">
        <f t="shared" si="25"/>
        <v>0</v>
      </c>
      <c r="BG115" s="193">
        <f t="shared" si="26"/>
        <v>0</v>
      </c>
      <c r="BH115" s="193">
        <f t="shared" si="27"/>
        <v>0</v>
      </c>
      <c r="BI115" s="193">
        <f t="shared" si="28"/>
        <v>0</v>
      </c>
      <c r="BJ115" s="17" t="s">
        <v>78</v>
      </c>
      <c r="BK115" s="193">
        <f t="shared" si="29"/>
        <v>0</v>
      </c>
      <c r="BL115" s="17" t="s">
        <v>471</v>
      </c>
      <c r="BM115" s="17" t="s">
        <v>260</v>
      </c>
    </row>
    <row r="116" spans="2:65" s="1" customFormat="1" ht="22.5" customHeight="1">
      <c r="B116" s="34"/>
      <c r="C116" s="182" t="s">
        <v>264</v>
      </c>
      <c r="D116" s="182" t="s">
        <v>155</v>
      </c>
      <c r="E116" s="183" t="s">
        <v>2706</v>
      </c>
      <c r="F116" s="184" t="s">
        <v>2707</v>
      </c>
      <c r="G116" s="185" t="s">
        <v>246</v>
      </c>
      <c r="H116" s="186">
        <v>3</v>
      </c>
      <c r="I116" s="187"/>
      <c r="J116" s="188">
        <f t="shared" si="20"/>
        <v>0</v>
      </c>
      <c r="K116" s="184" t="s">
        <v>524</v>
      </c>
      <c r="L116" s="54"/>
      <c r="M116" s="189" t="s">
        <v>19</v>
      </c>
      <c r="N116" s="190" t="s">
        <v>42</v>
      </c>
      <c r="O116" s="35"/>
      <c r="P116" s="191">
        <f t="shared" si="21"/>
        <v>0</v>
      </c>
      <c r="Q116" s="191">
        <v>0</v>
      </c>
      <c r="R116" s="191">
        <f t="shared" si="22"/>
        <v>0</v>
      </c>
      <c r="S116" s="191">
        <v>0</v>
      </c>
      <c r="T116" s="192">
        <f t="shared" si="23"/>
        <v>0</v>
      </c>
      <c r="AR116" s="17" t="s">
        <v>471</v>
      </c>
      <c r="AT116" s="17" t="s">
        <v>155</v>
      </c>
      <c r="AU116" s="17" t="s">
        <v>80</v>
      </c>
      <c r="AY116" s="17" t="s">
        <v>153</v>
      </c>
      <c r="BE116" s="193">
        <f t="shared" si="24"/>
        <v>0</v>
      </c>
      <c r="BF116" s="193">
        <f t="shared" si="25"/>
        <v>0</v>
      </c>
      <c r="BG116" s="193">
        <f t="shared" si="26"/>
        <v>0</v>
      </c>
      <c r="BH116" s="193">
        <f t="shared" si="27"/>
        <v>0</v>
      </c>
      <c r="BI116" s="193">
        <f t="shared" si="28"/>
        <v>0</v>
      </c>
      <c r="BJ116" s="17" t="s">
        <v>78</v>
      </c>
      <c r="BK116" s="193">
        <f t="shared" si="29"/>
        <v>0</v>
      </c>
      <c r="BL116" s="17" t="s">
        <v>471</v>
      </c>
      <c r="BM116" s="17" t="s">
        <v>264</v>
      </c>
    </row>
    <row r="117" spans="2:65" s="1" customFormat="1" ht="22.5" customHeight="1">
      <c r="B117" s="34"/>
      <c r="C117" s="182" t="s">
        <v>268</v>
      </c>
      <c r="D117" s="182" t="s">
        <v>155</v>
      </c>
      <c r="E117" s="183" t="s">
        <v>2708</v>
      </c>
      <c r="F117" s="184" t="s">
        <v>2709</v>
      </c>
      <c r="G117" s="185" t="s">
        <v>246</v>
      </c>
      <c r="H117" s="186">
        <v>10</v>
      </c>
      <c r="I117" s="187"/>
      <c r="J117" s="188">
        <f t="shared" si="20"/>
        <v>0</v>
      </c>
      <c r="K117" s="184" t="s">
        <v>524</v>
      </c>
      <c r="L117" s="54"/>
      <c r="M117" s="189" t="s">
        <v>19</v>
      </c>
      <c r="N117" s="190" t="s">
        <v>42</v>
      </c>
      <c r="O117" s="35"/>
      <c r="P117" s="191">
        <f t="shared" si="21"/>
        <v>0</v>
      </c>
      <c r="Q117" s="191">
        <v>0</v>
      </c>
      <c r="R117" s="191">
        <f t="shared" si="22"/>
        <v>0</v>
      </c>
      <c r="S117" s="191">
        <v>0</v>
      </c>
      <c r="T117" s="192">
        <f t="shared" si="23"/>
        <v>0</v>
      </c>
      <c r="AR117" s="17" t="s">
        <v>471</v>
      </c>
      <c r="AT117" s="17" t="s">
        <v>155</v>
      </c>
      <c r="AU117" s="17" t="s">
        <v>80</v>
      </c>
      <c r="AY117" s="17" t="s">
        <v>153</v>
      </c>
      <c r="BE117" s="193">
        <f t="shared" si="24"/>
        <v>0</v>
      </c>
      <c r="BF117" s="193">
        <f t="shared" si="25"/>
        <v>0</v>
      </c>
      <c r="BG117" s="193">
        <f t="shared" si="26"/>
        <v>0</v>
      </c>
      <c r="BH117" s="193">
        <f t="shared" si="27"/>
        <v>0</v>
      </c>
      <c r="BI117" s="193">
        <f t="shared" si="28"/>
        <v>0</v>
      </c>
      <c r="BJ117" s="17" t="s">
        <v>78</v>
      </c>
      <c r="BK117" s="193">
        <f t="shared" si="29"/>
        <v>0</v>
      </c>
      <c r="BL117" s="17" t="s">
        <v>471</v>
      </c>
      <c r="BM117" s="17" t="s">
        <v>268</v>
      </c>
    </row>
    <row r="118" spans="2:65" s="1" customFormat="1" ht="22.5" customHeight="1">
      <c r="B118" s="34"/>
      <c r="C118" s="182" t="s">
        <v>271</v>
      </c>
      <c r="D118" s="182" t="s">
        <v>155</v>
      </c>
      <c r="E118" s="183" t="s">
        <v>2710</v>
      </c>
      <c r="F118" s="184" t="s">
        <v>2711</v>
      </c>
      <c r="G118" s="185" t="s">
        <v>246</v>
      </c>
      <c r="H118" s="186">
        <v>95</v>
      </c>
      <c r="I118" s="187"/>
      <c r="J118" s="188">
        <f t="shared" si="20"/>
        <v>0</v>
      </c>
      <c r="K118" s="184" t="s">
        <v>524</v>
      </c>
      <c r="L118" s="54"/>
      <c r="M118" s="189" t="s">
        <v>19</v>
      </c>
      <c r="N118" s="190" t="s">
        <v>42</v>
      </c>
      <c r="O118" s="35"/>
      <c r="P118" s="191">
        <f t="shared" si="21"/>
        <v>0</v>
      </c>
      <c r="Q118" s="191">
        <v>0</v>
      </c>
      <c r="R118" s="191">
        <f t="shared" si="22"/>
        <v>0</v>
      </c>
      <c r="S118" s="191">
        <v>0</v>
      </c>
      <c r="T118" s="192">
        <f t="shared" si="23"/>
        <v>0</v>
      </c>
      <c r="AR118" s="17" t="s">
        <v>471</v>
      </c>
      <c r="AT118" s="17" t="s">
        <v>155</v>
      </c>
      <c r="AU118" s="17" t="s">
        <v>80</v>
      </c>
      <c r="AY118" s="17" t="s">
        <v>153</v>
      </c>
      <c r="BE118" s="193">
        <f t="shared" si="24"/>
        <v>0</v>
      </c>
      <c r="BF118" s="193">
        <f t="shared" si="25"/>
        <v>0</v>
      </c>
      <c r="BG118" s="193">
        <f t="shared" si="26"/>
        <v>0</v>
      </c>
      <c r="BH118" s="193">
        <f t="shared" si="27"/>
        <v>0</v>
      </c>
      <c r="BI118" s="193">
        <f t="shared" si="28"/>
        <v>0</v>
      </c>
      <c r="BJ118" s="17" t="s">
        <v>78</v>
      </c>
      <c r="BK118" s="193">
        <f t="shared" si="29"/>
        <v>0</v>
      </c>
      <c r="BL118" s="17" t="s">
        <v>471</v>
      </c>
      <c r="BM118" s="17" t="s">
        <v>271</v>
      </c>
    </row>
    <row r="119" spans="2:65" s="1" customFormat="1" ht="22.5" customHeight="1">
      <c r="B119" s="34"/>
      <c r="C119" s="182" t="s">
        <v>274</v>
      </c>
      <c r="D119" s="182" t="s">
        <v>155</v>
      </c>
      <c r="E119" s="183" t="s">
        <v>2686</v>
      </c>
      <c r="F119" s="184" t="s">
        <v>2672</v>
      </c>
      <c r="G119" s="185" t="s">
        <v>207</v>
      </c>
      <c r="H119" s="186">
        <v>10</v>
      </c>
      <c r="I119" s="187"/>
      <c r="J119" s="188">
        <f t="shared" si="20"/>
        <v>0</v>
      </c>
      <c r="K119" s="184" t="s">
        <v>524</v>
      </c>
      <c r="L119" s="54"/>
      <c r="M119" s="189" t="s">
        <v>19</v>
      </c>
      <c r="N119" s="190" t="s">
        <v>42</v>
      </c>
      <c r="O119" s="35"/>
      <c r="P119" s="191">
        <f t="shared" si="21"/>
        <v>0</v>
      </c>
      <c r="Q119" s="191">
        <v>0</v>
      </c>
      <c r="R119" s="191">
        <f t="shared" si="22"/>
        <v>0</v>
      </c>
      <c r="S119" s="191">
        <v>0</v>
      </c>
      <c r="T119" s="192">
        <f t="shared" si="23"/>
        <v>0</v>
      </c>
      <c r="AR119" s="17" t="s">
        <v>471</v>
      </c>
      <c r="AT119" s="17" t="s">
        <v>155</v>
      </c>
      <c r="AU119" s="17" t="s">
        <v>80</v>
      </c>
      <c r="AY119" s="17" t="s">
        <v>153</v>
      </c>
      <c r="BE119" s="193">
        <f t="shared" si="24"/>
        <v>0</v>
      </c>
      <c r="BF119" s="193">
        <f t="shared" si="25"/>
        <v>0</v>
      </c>
      <c r="BG119" s="193">
        <f t="shared" si="26"/>
        <v>0</v>
      </c>
      <c r="BH119" s="193">
        <f t="shared" si="27"/>
        <v>0</v>
      </c>
      <c r="BI119" s="193">
        <f t="shared" si="28"/>
        <v>0</v>
      </c>
      <c r="BJ119" s="17" t="s">
        <v>78</v>
      </c>
      <c r="BK119" s="193">
        <f t="shared" si="29"/>
        <v>0</v>
      </c>
      <c r="BL119" s="17" t="s">
        <v>471</v>
      </c>
      <c r="BM119" s="17" t="s">
        <v>274</v>
      </c>
    </row>
    <row r="120" spans="2:65" s="1" customFormat="1" ht="22.5" customHeight="1">
      <c r="B120" s="34"/>
      <c r="C120" s="182" t="s">
        <v>277</v>
      </c>
      <c r="D120" s="182" t="s">
        <v>155</v>
      </c>
      <c r="E120" s="183" t="s">
        <v>2712</v>
      </c>
      <c r="F120" s="184" t="s">
        <v>2713</v>
      </c>
      <c r="G120" s="185" t="s">
        <v>207</v>
      </c>
      <c r="H120" s="186">
        <v>5</v>
      </c>
      <c r="I120" s="187"/>
      <c r="J120" s="188">
        <f t="shared" si="20"/>
        <v>0</v>
      </c>
      <c r="K120" s="184" t="s">
        <v>524</v>
      </c>
      <c r="L120" s="54"/>
      <c r="M120" s="189" t="s">
        <v>19</v>
      </c>
      <c r="N120" s="190" t="s">
        <v>42</v>
      </c>
      <c r="O120" s="35"/>
      <c r="P120" s="191">
        <f t="shared" si="21"/>
        <v>0</v>
      </c>
      <c r="Q120" s="191">
        <v>0</v>
      </c>
      <c r="R120" s="191">
        <f t="shared" si="22"/>
        <v>0</v>
      </c>
      <c r="S120" s="191">
        <v>0</v>
      </c>
      <c r="T120" s="192">
        <f t="shared" si="23"/>
        <v>0</v>
      </c>
      <c r="AR120" s="17" t="s">
        <v>471</v>
      </c>
      <c r="AT120" s="17" t="s">
        <v>155</v>
      </c>
      <c r="AU120" s="17" t="s">
        <v>80</v>
      </c>
      <c r="AY120" s="17" t="s">
        <v>153</v>
      </c>
      <c r="BE120" s="193">
        <f t="shared" si="24"/>
        <v>0</v>
      </c>
      <c r="BF120" s="193">
        <f t="shared" si="25"/>
        <v>0</v>
      </c>
      <c r="BG120" s="193">
        <f t="shared" si="26"/>
        <v>0</v>
      </c>
      <c r="BH120" s="193">
        <f t="shared" si="27"/>
        <v>0</v>
      </c>
      <c r="BI120" s="193">
        <f t="shared" si="28"/>
        <v>0</v>
      </c>
      <c r="BJ120" s="17" t="s">
        <v>78</v>
      </c>
      <c r="BK120" s="193">
        <f t="shared" si="29"/>
        <v>0</v>
      </c>
      <c r="BL120" s="17" t="s">
        <v>471</v>
      </c>
      <c r="BM120" s="17" t="s">
        <v>277</v>
      </c>
    </row>
    <row r="121" spans="2:65" s="1" customFormat="1" ht="22.5" customHeight="1">
      <c r="B121" s="34"/>
      <c r="C121" s="182" t="s">
        <v>280</v>
      </c>
      <c r="D121" s="182" t="s">
        <v>155</v>
      </c>
      <c r="E121" s="183" t="s">
        <v>2714</v>
      </c>
      <c r="F121" s="184" t="s">
        <v>2685</v>
      </c>
      <c r="G121" s="185" t="s">
        <v>246</v>
      </c>
      <c r="H121" s="186">
        <v>100</v>
      </c>
      <c r="I121" s="187"/>
      <c r="J121" s="188">
        <f t="shared" si="20"/>
        <v>0</v>
      </c>
      <c r="K121" s="184" t="s">
        <v>524</v>
      </c>
      <c r="L121" s="54"/>
      <c r="M121" s="189" t="s">
        <v>19</v>
      </c>
      <c r="N121" s="190" t="s">
        <v>42</v>
      </c>
      <c r="O121" s="35"/>
      <c r="P121" s="191">
        <f t="shared" si="21"/>
        <v>0</v>
      </c>
      <c r="Q121" s="191">
        <v>0</v>
      </c>
      <c r="R121" s="191">
        <f t="shared" si="22"/>
        <v>0</v>
      </c>
      <c r="S121" s="191">
        <v>0</v>
      </c>
      <c r="T121" s="192">
        <f t="shared" si="23"/>
        <v>0</v>
      </c>
      <c r="AR121" s="17" t="s">
        <v>471</v>
      </c>
      <c r="AT121" s="17" t="s">
        <v>155</v>
      </c>
      <c r="AU121" s="17" t="s">
        <v>80</v>
      </c>
      <c r="AY121" s="17" t="s">
        <v>153</v>
      </c>
      <c r="BE121" s="193">
        <f t="shared" si="24"/>
        <v>0</v>
      </c>
      <c r="BF121" s="193">
        <f t="shared" si="25"/>
        <v>0</v>
      </c>
      <c r="BG121" s="193">
        <f t="shared" si="26"/>
        <v>0</v>
      </c>
      <c r="BH121" s="193">
        <f t="shared" si="27"/>
        <v>0</v>
      </c>
      <c r="BI121" s="193">
        <f t="shared" si="28"/>
        <v>0</v>
      </c>
      <c r="BJ121" s="17" t="s">
        <v>78</v>
      </c>
      <c r="BK121" s="193">
        <f t="shared" si="29"/>
        <v>0</v>
      </c>
      <c r="BL121" s="17" t="s">
        <v>471</v>
      </c>
      <c r="BM121" s="17" t="s">
        <v>280</v>
      </c>
    </row>
    <row r="122" spans="2:63" s="10" customFormat="1" ht="29.85" customHeight="1">
      <c r="B122" s="165"/>
      <c r="C122" s="166"/>
      <c r="D122" s="179" t="s">
        <v>70</v>
      </c>
      <c r="E122" s="180" t="s">
        <v>1777</v>
      </c>
      <c r="F122" s="180" t="s">
        <v>2715</v>
      </c>
      <c r="G122" s="166"/>
      <c r="H122" s="166"/>
      <c r="I122" s="169"/>
      <c r="J122" s="181">
        <f>BK122</f>
        <v>0</v>
      </c>
      <c r="K122" s="166"/>
      <c r="L122" s="171"/>
      <c r="M122" s="172"/>
      <c r="N122" s="173"/>
      <c r="O122" s="173"/>
      <c r="P122" s="174">
        <f>SUM(P123:P134)</f>
        <v>0</v>
      </c>
      <c r="Q122" s="173"/>
      <c r="R122" s="174">
        <f>SUM(R123:R134)</f>
        <v>0</v>
      </c>
      <c r="S122" s="173"/>
      <c r="T122" s="175">
        <f>SUM(T123:T134)</f>
        <v>0</v>
      </c>
      <c r="AR122" s="176" t="s">
        <v>78</v>
      </c>
      <c r="AT122" s="177" t="s">
        <v>70</v>
      </c>
      <c r="AU122" s="177" t="s">
        <v>78</v>
      </c>
      <c r="AY122" s="176" t="s">
        <v>153</v>
      </c>
      <c r="BK122" s="178">
        <f>SUM(BK123:BK134)</f>
        <v>0</v>
      </c>
    </row>
    <row r="123" spans="2:65" s="1" customFormat="1" ht="22.5" customHeight="1">
      <c r="B123" s="34"/>
      <c r="C123" s="182" t="s">
        <v>285</v>
      </c>
      <c r="D123" s="182" t="s">
        <v>155</v>
      </c>
      <c r="E123" s="183" t="s">
        <v>2716</v>
      </c>
      <c r="F123" s="184" t="s">
        <v>2699</v>
      </c>
      <c r="G123" s="185" t="s">
        <v>207</v>
      </c>
      <c r="H123" s="186">
        <v>1</v>
      </c>
      <c r="I123" s="187"/>
      <c r="J123" s="188">
        <f aca="true" t="shared" si="30" ref="J123:J134">ROUND(I123*H123,2)</f>
        <v>0</v>
      </c>
      <c r="K123" s="184" t="s">
        <v>524</v>
      </c>
      <c r="L123" s="54"/>
      <c r="M123" s="189" t="s">
        <v>19</v>
      </c>
      <c r="N123" s="190" t="s">
        <v>42</v>
      </c>
      <c r="O123" s="35"/>
      <c r="P123" s="191">
        <f aca="true" t="shared" si="31" ref="P123:P134">O123*H123</f>
        <v>0</v>
      </c>
      <c r="Q123" s="191">
        <v>0</v>
      </c>
      <c r="R123" s="191">
        <f aca="true" t="shared" si="32" ref="R123:R134">Q123*H123</f>
        <v>0</v>
      </c>
      <c r="S123" s="191">
        <v>0</v>
      </c>
      <c r="T123" s="192">
        <f aca="true" t="shared" si="33" ref="T123:T134">S123*H123</f>
        <v>0</v>
      </c>
      <c r="AR123" s="17" t="s">
        <v>471</v>
      </c>
      <c r="AT123" s="17" t="s">
        <v>155</v>
      </c>
      <c r="AU123" s="17" t="s">
        <v>80</v>
      </c>
      <c r="AY123" s="17" t="s">
        <v>153</v>
      </c>
      <c r="BE123" s="193">
        <f aca="true" t="shared" si="34" ref="BE123:BE134">IF(N123="základní",J123,0)</f>
        <v>0</v>
      </c>
      <c r="BF123" s="193">
        <f aca="true" t="shared" si="35" ref="BF123:BF134">IF(N123="snížená",J123,0)</f>
        <v>0</v>
      </c>
      <c r="BG123" s="193">
        <f aca="true" t="shared" si="36" ref="BG123:BG134">IF(N123="zákl. přenesená",J123,0)</f>
        <v>0</v>
      </c>
      <c r="BH123" s="193">
        <f aca="true" t="shared" si="37" ref="BH123:BH134">IF(N123="sníž. přenesená",J123,0)</f>
        <v>0</v>
      </c>
      <c r="BI123" s="193">
        <f aca="true" t="shared" si="38" ref="BI123:BI134">IF(N123="nulová",J123,0)</f>
        <v>0</v>
      </c>
      <c r="BJ123" s="17" t="s">
        <v>78</v>
      </c>
      <c r="BK123" s="193">
        <f aca="true" t="shared" si="39" ref="BK123:BK134">ROUND(I123*H123,2)</f>
        <v>0</v>
      </c>
      <c r="BL123" s="17" t="s">
        <v>471</v>
      </c>
      <c r="BM123" s="17" t="s">
        <v>285</v>
      </c>
    </row>
    <row r="124" spans="2:65" s="1" customFormat="1" ht="22.5" customHeight="1">
      <c r="B124" s="34"/>
      <c r="C124" s="182" t="s">
        <v>289</v>
      </c>
      <c r="D124" s="182" t="s">
        <v>155</v>
      </c>
      <c r="E124" s="183" t="s">
        <v>2717</v>
      </c>
      <c r="F124" s="184" t="s">
        <v>2701</v>
      </c>
      <c r="G124" s="185" t="s">
        <v>207</v>
      </c>
      <c r="H124" s="186">
        <v>5</v>
      </c>
      <c r="I124" s="187"/>
      <c r="J124" s="188">
        <f t="shared" si="30"/>
        <v>0</v>
      </c>
      <c r="K124" s="184" t="s">
        <v>524</v>
      </c>
      <c r="L124" s="54"/>
      <c r="M124" s="189" t="s">
        <v>19</v>
      </c>
      <c r="N124" s="190" t="s">
        <v>42</v>
      </c>
      <c r="O124" s="35"/>
      <c r="P124" s="191">
        <f t="shared" si="31"/>
        <v>0</v>
      </c>
      <c r="Q124" s="191">
        <v>0</v>
      </c>
      <c r="R124" s="191">
        <f t="shared" si="32"/>
        <v>0</v>
      </c>
      <c r="S124" s="191">
        <v>0</v>
      </c>
      <c r="T124" s="192">
        <f t="shared" si="33"/>
        <v>0</v>
      </c>
      <c r="AR124" s="17" t="s">
        <v>471</v>
      </c>
      <c r="AT124" s="17" t="s">
        <v>155</v>
      </c>
      <c r="AU124" s="17" t="s">
        <v>80</v>
      </c>
      <c r="AY124" s="17" t="s">
        <v>153</v>
      </c>
      <c r="BE124" s="193">
        <f t="shared" si="34"/>
        <v>0</v>
      </c>
      <c r="BF124" s="193">
        <f t="shared" si="35"/>
        <v>0</v>
      </c>
      <c r="BG124" s="193">
        <f t="shared" si="36"/>
        <v>0</v>
      </c>
      <c r="BH124" s="193">
        <f t="shared" si="37"/>
        <v>0</v>
      </c>
      <c r="BI124" s="193">
        <f t="shared" si="38"/>
        <v>0</v>
      </c>
      <c r="BJ124" s="17" t="s">
        <v>78</v>
      </c>
      <c r="BK124" s="193">
        <f t="shared" si="39"/>
        <v>0</v>
      </c>
      <c r="BL124" s="17" t="s">
        <v>471</v>
      </c>
      <c r="BM124" s="17" t="s">
        <v>289</v>
      </c>
    </row>
    <row r="125" spans="2:65" s="1" customFormat="1" ht="22.5" customHeight="1">
      <c r="B125" s="34"/>
      <c r="C125" s="182" t="s">
        <v>292</v>
      </c>
      <c r="D125" s="182" t="s">
        <v>155</v>
      </c>
      <c r="E125" s="183" t="s">
        <v>2718</v>
      </c>
      <c r="F125" s="184" t="s">
        <v>2703</v>
      </c>
      <c r="G125" s="185" t="s">
        <v>207</v>
      </c>
      <c r="H125" s="186">
        <v>1</v>
      </c>
      <c r="I125" s="187"/>
      <c r="J125" s="188">
        <f t="shared" si="30"/>
        <v>0</v>
      </c>
      <c r="K125" s="184" t="s">
        <v>524</v>
      </c>
      <c r="L125" s="54"/>
      <c r="M125" s="189" t="s">
        <v>19</v>
      </c>
      <c r="N125" s="190" t="s">
        <v>42</v>
      </c>
      <c r="O125" s="35"/>
      <c r="P125" s="191">
        <f t="shared" si="31"/>
        <v>0</v>
      </c>
      <c r="Q125" s="191">
        <v>0</v>
      </c>
      <c r="R125" s="191">
        <f t="shared" si="32"/>
        <v>0</v>
      </c>
      <c r="S125" s="191">
        <v>0</v>
      </c>
      <c r="T125" s="192">
        <f t="shared" si="33"/>
        <v>0</v>
      </c>
      <c r="AR125" s="17" t="s">
        <v>471</v>
      </c>
      <c r="AT125" s="17" t="s">
        <v>155</v>
      </c>
      <c r="AU125" s="17" t="s">
        <v>80</v>
      </c>
      <c r="AY125" s="17" t="s">
        <v>153</v>
      </c>
      <c r="BE125" s="193">
        <f t="shared" si="34"/>
        <v>0</v>
      </c>
      <c r="BF125" s="193">
        <f t="shared" si="35"/>
        <v>0</v>
      </c>
      <c r="BG125" s="193">
        <f t="shared" si="36"/>
        <v>0</v>
      </c>
      <c r="BH125" s="193">
        <f t="shared" si="37"/>
        <v>0</v>
      </c>
      <c r="BI125" s="193">
        <f t="shared" si="38"/>
        <v>0</v>
      </c>
      <c r="BJ125" s="17" t="s">
        <v>78</v>
      </c>
      <c r="BK125" s="193">
        <f t="shared" si="39"/>
        <v>0</v>
      </c>
      <c r="BL125" s="17" t="s">
        <v>471</v>
      </c>
      <c r="BM125" s="17" t="s">
        <v>292</v>
      </c>
    </row>
    <row r="126" spans="2:65" s="1" customFormat="1" ht="22.5" customHeight="1">
      <c r="B126" s="34"/>
      <c r="C126" s="182" t="s">
        <v>295</v>
      </c>
      <c r="D126" s="182" t="s">
        <v>155</v>
      </c>
      <c r="E126" s="183" t="s">
        <v>2719</v>
      </c>
      <c r="F126" s="184" t="s">
        <v>2705</v>
      </c>
      <c r="G126" s="185" t="s">
        <v>207</v>
      </c>
      <c r="H126" s="186">
        <v>1</v>
      </c>
      <c r="I126" s="187"/>
      <c r="J126" s="188">
        <f t="shared" si="30"/>
        <v>0</v>
      </c>
      <c r="K126" s="184" t="s">
        <v>524</v>
      </c>
      <c r="L126" s="54"/>
      <c r="M126" s="189" t="s">
        <v>19</v>
      </c>
      <c r="N126" s="190" t="s">
        <v>42</v>
      </c>
      <c r="O126" s="35"/>
      <c r="P126" s="191">
        <f t="shared" si="31"/>
        <v>0</v>
      </c>
      <c r="Q126" s="191">
        <v>0</v>
      </c>
      <c r="R126" s="191">
        <f t="shared" si="32"/>
        <v>0</v>
      </c>
      <c r="S126" s="191">
        <v>0</v>
      </c>
      <c r="T126" s="192">
        <f t="shared" si="33"/>
        <v>0</v>
      </c>
      <c r="AR126" s="17" t="s">
        <v>471</v>
      </c>
      <c r="AT126" s="17" t="s">
        <v>155</v>
      </c>
      <c r="AU126" s="17" t="s">
        <v>80</v>
      </c>
      <c r="AY126" s="17" t="s">
        <v>153</v>
      </c>
      <c r="BE126" s="193">
        <f t="shared" si="34"/>
        <v>0</v>
      </c>
      <c r="BF126" s="193">
        <f t="shared" si="35"/>
        <v>0</v>
      </c>
      <c r="BG126" s="193">
        <f t="shared" si="36"/>
        <v>0</v>
      </c>
      <c r="BH126" s="193">
        <f t="shared" si="37"/>
        <v>0</v>
      </c>
      <c r="BI126" s="193">
        <f t="shared" si="38"/>
        <v>0</v>
      </c>
      <c r="BJ126" s="17" t="s">
        <v>78</v>
      </c>
      <c r="BK126" s="193">
        <f t="shared" si="39"/>
        <v>0</v>
      </c>
      <c r="BL126" s="17" t="s">
        <v>471</v>
      </c>
      <c r="BM126" s="17" t="s">
        <v>295</v>
      </c>
    </row>
    <row r="127" spans="2:65" s="1" customFormat="1" ht="22.5" customHeight="1">
      <c r="B127" s="34"/>
      <c r="C127" s="182" t="s">
        <v>298</v>
      </c>
      <c r="D127" s="182" t="s">
        <v>155</v>
      </c>
      <c r="E127" s="183" t="s">
        <v>2720</v>
      </c>
      <c r="F127" s="184" t="s">
        <v>2707</v>
      </c>
      <c r="G127" s="185" t="s">
        <v>246</v>
      </c>
      <c r="H127" s="186">
        <v>3</v>
      </c>
      <c r="I127" s="187"/>
      <c r="J127" s="188">
        <f t="shared" si="30"/>
        <v>0</v>
      </c>
      <c r="K127" s="184" t="s">
        <v>524</v>
      </c>
      <c r="L127" s="54"/>
      <c r="M127" s="189" t="s">
        <v>19</v>
      </c>
      <c r="N127" s="190" t="s">
        <v>42</v>
      </c>
      <c r="O127" s="35"/>
      <c r="P127" s="191">
        <f t="shared" si="31"/>
        <v>0</v>
      </c>
      <c r="Q127" s="191">
        <v>0</v>
      </c>
      <c r="R127" s="191">
        <f t="shared" si="32"/>
        <v>0</v>
      </c>
      <c r="S127" s="191">
        <v>0</v>
      </c>
      <c r="T127" s="192">
        <f t="shared" si="33"/>
        <v>0</v>
      </c>
      <c r="AR127" s="17" t="s">
        <v>471</v>
      </c>
      <c r="AT127" s="17" t="s">
        <v>155</v>
      </c>
      <c r="AU127" s="17" t="s">
        <v>80</v>
      </c>
      <c r="AY127" s="17" t="s">
        <v>153</v>
      </c>
      <c r="BE127" s="193">
        <f t="shared" si="34"/>
        <v>0</v>
      </c>
      <c r="BF127" s="193">
        <f t="shared" si="35"/>
        <v>0</v>
      </c>
      <c r="BG127" s="193">
        <f t="shared" si="36"/>
        <v>0</v>
      </c>
      <c r="BH127" s="193">
        <f t="shared" si="37"/>
        <v>0</v>
      </c>
      <c r="BI127" s="193">
        <f t="shared" si="38"/>
        <v>0</v>
      </c>
      <c r="BJ127" s="17" t="s">
        <v>78</v>
      </c>
      <c r="BK127" s="193">
        <f t="shared" si="39"/>
        <v>0</v>
      </c>
      <c r="BL127" s="17" t="s">
        <v>471</v>
      </c>
      <c r="BM127" s="17" t="s">
        <v>298</v>
      </c>
    </row>
    <row r="128" spans="2:65" s="1" customFormat="1" ht="22.5" customHeight="1">
      <c r="B128" s="34"/>
      <c r="C128" s="182" t="s">
        <v>302</v>
      </c>
      <c r="D128" s="182" t="s">
        <v>155</v>
      </c>
      <c r="E128" s="183" t="s">
        <v>2721</v>
      </c>
      <c r="F128" s="184" t="s">
        <v>2709</v>
      </c>
      <c r="G128" s="185" t="s">
        <v>246</v>
      </c>
      <c r="H128" s="186">
        <v>10</v>
      </c>
      <c r="I128" s="187"/>
      <c r="J128" s="188">
        <f t="shared" si="30"/>
        <v>0</v>
      </c>
      <c r="K128" s="184" t="s">
        <v>524</v>
      </c>
      <c r="L128" s="54"/>
      <c r="M128" s="189" t="s">
        <v>19</v>
      </c>
      <c r="N128" s="190" t="s">
        <v>42</v>
      </c>
      <c r="O128" s="35"/>
      <c r="P128" s="191">
        <f t="shared" si="31"/>
        <v>0</v>
      </c>
      <c r="Q128" s="191">
        <v>0</v>
      </c>
      <c r="R128" s="191">
        <f t="shared" si="32"/>
        <v>0</v>
      </c>
      <c r="S128" s="191">
        <v>0</v>
      </c>
      <c r="T128" s="192">
        <f t="shared" si="33"/>
        <v>0</v>
      </c>
      <c r="AR128" s="17" t="s">
        <v>471</v>
      </c>
      <c r="AT128" s="17" t="s">
        <v>155</v>
      </c>
      <c r="AU128" s="17" t="s">
        <v>80</v>
      </c>
      <c r="AY128" s="17" t="s">
        <v>153</v>
      </c>
      <c r="BE128" s="193">
        <f t="shared" si="34"/>
        <v>0</v>
      </c>
      <c r="BF128" s="193">
        <f t="shared" si="35"/>
        <v>0</v>
      </c>
      <c r="BG128" s="193">
        <f t="shared" si="36"/>
        <v>0</v>
      </c>
      <c r="BH128" s="193">
        <f t="shared" si="37"/>
        <v>0</v>
      </c>
      <c r="BI128" s="193">
        <f t="shared" si="38"/>
        <v>0</v>
      </c>
      <c r="BJ128" s="17" t="s">
        <v>78</v>
      </c>
      <c r="BK128" s="193">
        <f t="shared" si="39"/>
        <v>0</v>
      </c>
      <c r="BL128" s="17" t="s">
        <v>471</v>
      </c>
      <c r="BM128" s="17" t="s">
        <v>302</v>
      </c>
    </row>
    <row r="129" spans="2:65" s="1" customFormat="1" ht="22.5" customHeight="1">
      <c r="B129" s="34"/>
      <c r="C129" s="182" t="s">
        <v>306</v>
      </c>
      <c r="D129" s="182" t="s">
        <v>155</v>
      </c>
      <c r="E129" s="183" t="s">
        <v>2722</v>
      </c>
      <c r="F129" s="184" t="s">
        <v>2711</v>
      </c>
      <c r="G129" s="185" t="s">
        <v>246</v>
      </c>
      <c r="H129" s="186">
        <v>95</v>
      </c>
      <c r="I129" s="187"/>
      <c r="J129" s="188">
        <f t="shared" si="30"/>
        <v>0</v>
      </c>
      <c r="K129" s="184" t="s">
        <v>524</v>
      </c>
      <c r="L129" s="54"/>
      <c r="M129" s="189" t="s">
        <v>19</v>
      </c>
      <c r="N129" s="190" t="s">
        <v>42</v>
      </c>
      <c r="O129" s="35"/>
      <c r="P129" s="191">
        <f t="shared" si="31"/>
        <v>0</v>
      </c>
      <c r="Q129" s="191">
        <v>0</v>
      </c>
      <c r="R129" s="191">
        <f t="shared" si="32"/>
        <v>0</v>
      </c>
      <c r="S129" s="191">
        <v>0</v>
      </c>
      <c r="T129" s="192">
        <f t="shared" si="33"/>
        <v>0</v>
      </c>
      <c r="AR129" s="17" t="s">
        <v>471</v>
      </c>
      <c r="AT129" s="17" t="s">
        <v>155</v>
      </c>
      <c r="AU129" s="17" t="s">
        <v>80</v>
      </c>
      <c r="AY129" s="17" t="s">
        <v>153</v>
      </c>
      <c r="BE129" s="193">
        <f t="shared" si="34"/>
        <v>0</v>
      </c>
      <c r="BF129" s="193">
        <f t="shared" si="35"/>
        <v>0</v>
      </c>
      <c r="BG129" s="193">
        <f t="shared" si="36"/>
        <v>0</v>
      </c>
      <c r="BH129" s="193">
        <f t="shared" si="37"/>
        <v>0</v>
      </c>
      <c r="BI129" s="193">
        <f t="shared" si="38"/>
        <v>0</v>
      </c>
      <c r="BJ129" s="17" t="s">
        <v>78</v>
      </c>
      <c r="BK129" s="193">
        <f t="shared" si="39"/>
        <v>0</v>
      </c>
      <c r="BL129" s="17" t="s">
        <v>471</v>
      </c>
      <c r="BM129" s="17" t="s">
        <v>306</v>
      </c>
    </row>
    <row r="130" spans="2:65" s="1" customFormat="1" ht="22.5" customHeight="1">
      <c r="B130" s="34"/>
      <c r="C130" s="182" t="s">
        <v>309</v>
      </c>
      <c r="D130" s="182" t="s">
        <v>155</v>
      </c>
      <c r="E130" s="183" t="s">
        <v>2684</v>
      </c>
      <c r="F130" s="184" t="s">
        <v>2685</v>
      </c>
      <c r="G130" s="185" t="s">
        <v>246</v>
      </c>
      <c r="H130" s="186">
        <v>100</v>
      </c>
      <c r="I130" s="187"/>
      <c r="J130" s="188">
        <f t="shared" si="30"/>
        <v>0</v>
      </c>
      <c r="K130" s="184" t="s">
        <v>524</v>
      </c>
      <c r="L130" s="54"/>
      <c r="M130" s="189" t="s">
        <v>19</v>
      </c>
      <c r="N130" s="190" t="s">
        <v>42</v>
      </c>
      <c r="O130" s="35"/>
      <c r="P130" s="191">
        <f t="shared" si="31"/>
        <v>0</v>
      </c>
      <c r="Q130" s="191">
        <v>0</v>
      </c>
      <c r="R130" s="191">
        <f t="shared" si="32"/>
        <v>0</v>
      </c>
      <c r="S130" s="191">
        <v>0</v>
      </c>
      <c r="T130" s="192">
        <f t="shared" si="33"/>
        <v>0</v>
      </c>
      <c r="AR130" s="17" t="s">
        <v>471</v>
      </c>
      <c r="AT130" s="17" t="s">
        <v>155</v>
      </c>
      <c r="AU130" s="17" t="s">
        <v>80</v>
      </c>
      <c r="AY130" s="17" t="s">
        <v>153</v>
      </c>
      <c r="BE130" s="193">
        <f t="shared" si="34"/>
        <v>0</v>
      </c>
      <c r="BF130" s="193">
        <f t="shared" si="35"/>
        <v>0</v>
      </c>
      <c r="BG130" s="193">
        <f t="shared" si="36"/>
        <v>0</v>
      </c>
      <c r="BH130" s="193">
        <f t="shared" si="37"/>
        <v>0</v>
      </c>
      <c r="BI130" s="193">
        <f t="shared" si="38"/>
        <v>0</v>
      </c>
      <c r="BJ130" s="17" t="s">
        <v>78</v>
      </c>
      <c r="BK130" s="193">
        <f t="shared" si="39"/>
        <v>0</v>
      </c>
      <c r="BL130" s="17" t="s">
        <v>471</v>
      </c>
      <c r="BM130" s="17" t="s">
        <v>309</v>
      </c>
    </row>
    <row r="131" spans="2:65" s="1" customFormat="1" ht="22.5" customHeight="1">
      <c r="B131" s="34"/>
      <c r="C131" s="182" t="s">
        <v>314</v>
      </c>
      <c r="D131" s="182" t="s">
        <v>155</v>
      </c>
      <c r="E131" s="183" t="s">
        <v>2686</v>
      </c>
      <c r="F131" s="184" t="s">
        <v>2672</v>
      </c>
      <c r="G131" s="185" t="s">
        <v>207</v>
      </c>
      <c r="H131" s="186">
        <v>10</v>
      </c>
      <c r="I131" s="187"/>
      <c r="J131" s="188">
        <f t="shared" si="30"/>
        <v>0</v>
      </c>
      <c r="K131" s="184" t="s">
        <v>524</v>
      </c>
      <c r="L131" s="54"/>
      <c r="M131" s="189" t="s">
        <v>19</v>
      </c>
      <c r="N131" s="190" t="s">
        <v>42</v>
      </c>
      <c r="O131" s="35"/>
      <c r="P131" s="191">
        <f t="shared" si="31"/>
        <v>0</v>
      </c>
      <c r="Q131" s="191">
        <v>0</v>
      </c>
      <c r="R131" s="191">
        <f t="shared" si="32"/>
        <v>0</v>
      </c>
      <c r="S131" s="191">
        <v>0</v>
      </c>
      <c r="T131" s="192">
        <f t="shared" si="33"/>
        <v>0</v>
      </c>
      <c r="AR131" s="17" t="s">
        <v>471</v>
      </c>
      <c r="AT131" s="17" t="s">
        <v>155</v>
      </c>
      <c r="AU131" s="17" t="s">
        <v>80</v>
      </c>
      <c r="AY131" s="17" t="s">
        <v>153</v>
      </c>
      <c r="BE131" s="193">
        <f t="shared" si="34"/>
        <v>0</v>
      </c>
      <c r="BF131" s="193">
        <f t="shared" si="35"/>
        <v>0</v>
      </c>
      <c r="BG131" s="193">
        <f t="shared" si="36"/>
        <v>0</v>
      </c>
      <c r="BH131" s="193">
        <f t="shared" si="37"/>
        <v>0</v>
      </c>
      <c r="BI131" s="193">
        <f t="shared" si="38"/>
        <v>0</v>
      </c>
      <c r="BJ131" s="17" t="s">
        <v>78</v>
      </c>
      <c r="BK131" s="193">
        <f t="shared" si="39"/>
        <v>0</v>
      </c>
      <c r="BL131" s="17" t="s">
        <v>471</v>
      </c>
      <c r="BM131" s="17" t="s">
        <v>314</v>
      </c>
    </row>
    <row r="132" spans="2:65" s="1" customFormat="1" ht="22.5" customHeight="1">
      <c r="B132" s="34"/>
      <c r="C132" s="182" t="s">
        <v>319</v>
      </c>
      <c r="D132" s="182" t="s">
        <v>155</v>
      </c>
      <c r="E132" s="183" t="s">
        <v>2723</v>
      </c>
      <c r="F132" s="184" t="s">
        <v>2713</v>
      </c>
      <c r="G132" s="185" t="s">
        <v>207</v>
      </c>
      <c r="H132" s="186">
        <v>5</v>
      </c>
      <c r="I132" s="187"/>
      <c r="J132" s="188">
        <f t="shared" si="30"/>
        <v>0</v>
      </c>
      <c r="K132" s="184" t="s">
        <v>524</v>
      </c>
      <c r="L132" s="54"/>
      <c r="M132" s="189" t="s">
        <v>19</v>
      </c>
      <c r="N132" s="190" t="s">
        <v>42</v>
      </c>
      <c r="O132" s="35"/>
      <c r="P132" s="191">
        <f t="shared" si="31"/>
        <v>0</v>
      </c>
      <c r="Q132" s="191">
        <v>0</v>
      </c>
      <c r="R132" s="191">
        <f t="shared" si="32"/>
        <v>0</v>
      </c>
      <c r="S132" s="191">
        <v>0</v>
      </c>
      <c r="T132" s="192">
        <f t="shared" si="33"/>
        <v>0</v>
      </c>
      <c r="AR132" s="17" t="s">
        <v>471</v>
      </c>
      <c r="AT132" s="17" t="s">
        <v>155</v>
      </c>
      <c r="AU132" s="17" t="s">
        <v>80</v>
      </c>
      <c r="AY132" s="17" t="s">
        <v>153</v>
      </c>
      <c r="BE132" s="193">
        <f t="shared" si="34"/>
        <v>0</v>
      </c>
      <c r="BF132" s="193">
        <f t="shared" si="35"/>
        <v>0</v>
      </c>
      <c r="BG132" s="193">
        <f t="shared" si="36"/>
        <v>0</v>
      </c>
      <c r="BH132" s="193">
        <f t="shared" si="37"/>
        <v>0</v>
      </c>
      <c r="BI132" s="193">
        <f t="shared" si="38"/>
        <v>0</v>
      </c>
      <c r="BJ132" s="17" t="s">
        <v>78</v>
      </c>
      <c r="BK132" s="193">
        <f t="shared" si="39"/>
        <v>0</v>
      </c>
      <c r="BL132" s="17" t="s">
        <v>471</v>
      </c>
      <c r="BM132" s="17" t="s">
        <v>319</v>
      </c>
    </row>
    <row r="133" spans="2:65" s="1" customFormat="1" ht="22.5" customHeight="1">
      <c r="B133" s="34"/>
      <c r="C133" s="182" t="s">
        <v>322</v>
      </c>
      <c r="D133" s="182" t="s">
        <v>155</v>
      </c>
      <c r="E133" s="183" t="s">
        <v>2693</v>
      </c>
      <c r="F133" s="184" t="s">
        <v>2694</v>
      </c>
      <c r="G133" s="185" t="s">
        <v>207</v>
      </c>
      <c r="H133" s="186">
        <v>15</v>
      </c>
      <c r="I133" s="187"/>
      <c r="J133" s="188">
        <f t="shared" si="30"/>
        <v>0</v>
      </c>
      <c r="K133" s="184" t="s">
        <v>524</v>
      </c>
      <c r="L133" s="54"/>
      <c r="M133" s="189" t="s">
        <v>19</v>
      </c>
      <c r="N133" s="190" t="s">
        <v>42</v>
      </c>
      <c r="O133" s="35"/>
      <c r="P133" s="191">
        <f t="shared" si="31"/>
        <v>0</v>
      </c>
      <c r="Q133" s="191">
        <v>0</v>
      </c>
      <c r="R133" s="191">
        <f t="shared" si="32"/>
        <v>0</v>
      </c>
      <c r="S133" s="191">
        <v>0</v>
      </c>
      <c r="T133" s="192">
        <f t="shared" si="33"/>
        <v>0</v>
      </c>
      <c r="AR133" s="17" t="s">
        <v>471</v>
      </c>
      <c r="AT133" s="17" t="s">
        <v>155</v>
      </c>
      <c r="AU133" s="17" t="s">
        <v>80</v>
      </c>
      <c r="AY133" s="17" t="s">
        <v>153</v>
      </c>
      <c r="BE133" s="193">
        <f t="shared" si="34"/>
        <v>0</v>
      </c>
      <c r="BF133" s="193">
        <f t="shared" si="35"/>
        <v>0</v>
      </c>
      <c r="BG133" s="193">
        <f t="shared" si="36"/>
        <v>0</v>
      </c>
      <c r="BH133" s="193">
        <f t="shared" si="37"/>
        <v>0</v>
      </c>
      <c r="BI133" s="193">
        <f t="shared" si="38"/>
        <v>0</v>
      </c>
      <c r="BJ133" s="17" t="s">
        <v>78</v>
      </c>
      <c r="BK133" s="193">
        <f t="shared" si="39"/>
        <v>0</v>
      </c>
      <c r="BL133" s="17" t="s">
        <v>471</v>
      </c>
      <c r="BM133" s="17" t="s">
        <v>322</v>
      </c>
    </row>
    <row r="134" spans="2:65" s="1" customFormat="1" ht="22.5" customHeight="1">
      <c r="B134" s="34"/>
      <c r="C134" s="182" t="s">
        <v>325</v>
      </c>
      <c r="D134" s="182" t="s">
        <v>155</v>
      </c>
      <c r="E134" s="183" t="s">
        <v>2695</v>
      </c>
      <c r="F134" s="184" t="s">
        <v>2696</v>
      </c>
      <c r="G134" s="185" t="s">
        <v>1336</v>
      </c>
      <c r="H134" s="186">
        <v>60</v>
      </c>
      <c r="I134" s="187"/>
      <c r="J134" s="188">
        <f t="shared" si="30"/>
        <v>0</v>
      </c>
      <c r="K134" s="184" t="s">
        <v>524</v>
      </c>
      <c r="L134" s="54"/>
      <c r="M134" s="189" t="s">
        <v>19</v>
      </c>
      <c r="N134" s="190" t="s">
        <v>42</v>
      </c>
      <c r="O134" s="35"/>
      <c r="P134" s="191">
        <f t="shared" si="31"/>
        <v>0</v>
      </c>
      <c r="Q134" s="191">
        <v>0</v>
      </c>
      <c r="R134" s="191">
        <f t="shared" si="32"/>
        <v>0</v>
      </c>
      <c r="S134" s="191">
        <v>0</v>
      </c>
      <c r="T134" s="192">
        <f t="shared" si="33"/>
        <v>0</v>
      </c>
      <c r="AR134" s="17" t="s">
        <v>471</v>
      </c>
      <c r="AT134" s="17" t="s">
        <v>155</v>
      </c>
      <c r="AU134" s="17" t="s">
        <v>80</v>
      </c>
      <c r="AY134" s="17" t="s">
        <v>153</v>
      </c>
      <c r="BE134" s="193">
        <f t="shared" si="34"/>
        <v>0</v>
      </c>
      <c r="BF134" s="193">
        <f t="shared" si="35"/>
        <v>0</v>
      </c>
      <c r="BG134" s="193">
        <f t="shared" si="36"/>
        <v>0</v>
      </c>
      <c r="BH134" s="193">
        <f t="shared" si="37"/>
        <v>0</v>
      </c>
      <c r="BI134" s="193">
        <f t="shared" si="38"/>
        <v>0</v>
      </c>
      <c r="BJ134" s="17" t="s">
        <v>78</v>
      </c>
      <c r="BK134" s="193">
        <f t="shared" si="39"/>
        <v>0</v>
      </c>
      <c r="BL134" s="17" t="s">
        <v>471</v>
      </c>
      <c r="BM134" s="17" t="s">
        <v>325</v>
      </c>
    </row>
    <row r="135" spans="2:63" s="10" customFormat="1" ht="29.85" customHeight="1">
      <c r="B135" s="165"/>
      <c r="C135" s="166"/>
      <c r="D135" s="179" t="s">
        <v>70</v>
      </c>
      <c r="E135" s="180" t="s">
        <v>1812</v>
      </c>
      <c r="F135" s="180" t="s">
        <v>2724</v>
      </c>
      <c r="G135" s="166"/>
      <c r="H135" s="166"/>
      <c r="I135" s="169"/>
      <c r="J135" s="181">
        <f>BK135</f>
        <v>0</v>
      </c>
      <c r="K135" s="166"/>
      <c r="L135" s="171"/>
      <c r="M135" s="172"/>
      <c r="N135" s="173"/>
      <c r="O135" s="173"/>
      <c r="P135" s="174">
        <f>SUM(P136:P149)</f>
        <v>0</v>
      </c>
      <c r="Q135" s="173"/>
      <c r="R135" s="174">
        <f>SUM(R136:R149)</f>
        <v>0</v>
      </c>
      <c r="S135" s="173"/>
      <c r="T135" s="175">
        <f>SUM(T136:T149)</f>
        <v>0</v>
      </c>
      <c r="AR135" s="176" t="s">
        <v>78</v>
      </c>
      <c r="AT135" s="177" t="s">
        <v>70</v>
      </c>
      <c r="AU135" s="177" t="s">
        <v>78</v>
      </c>
      <c r="AY135" s="176" t="s">
        <v>153</v>
      </c>
      <c r="BK135" s="178">
        <f>SUM(BK136:BK149)</f>
        <v>0</v>
      </c>
    </row>
    <row r="136" spans="2:65" s="1" customFormat="1" ht="22.5" customHeight="1">
      <c r="B136" s="34"/>
      <c r="C136" s="182" t="s">
        <v>331</v>
      </c>
      <c r="D136" s="182" t="s">
        <v>155</v>
      </c>
      <c r="E136" s="183" t="s">
        <v>2725</v>
      </c>
      <c r="F136" s="184" t="s">
        <v>2726</v>
      </c>
      <c r="G136" s="185" t="s">
        <v>207</v>
      </c>
      <c r="H136" s="186">
        <v>1</v>
      </c>
      <c r="I136" s="187"/>
      <c r="J136" s="188">
        <f aca="true" t="shared" si="40" ref="J136:J149">ROUND(I136*H136,2)</f>
        <v>0</v>
      </c>
      <c r="K136" s="184" t="s">
        <v>524</v>
      </c>
      <c r="L136" s="54"/>
      <c r="M136" s="189" t="s">
        <v>19</v>
      </c>
      <c r="N136" s="190" t="s">
        <v>42</v>
      </c>
      <c r="O136" s="35"/>
      <c r="P136" s="191">
        <f aca="true" t="shared" si="41" ref="P136:P149">O136*H136</f>
        <v>0</v>
      </c>
      <c r="Q136" s="191">
        <v>0</v>
      </c>
      <c r="R136" s="191">
        <f aca="true" t="shared" si="42" ref="R136:R149">Q136*H136</f>
        <v>0</v>
      </c>
      <c r="S136" s="191">
        <v>0</v>
      </c>
      <c r="T136" s="192">
        <f aca="true" t="shared" si="43" ref="T136:T149">S136*H136</f>
        <v>0</v>
      </c>
      <c r="AR136" s="17" t="s">
        <v>471</v>
      </c>
      <c r="AT136" s="17" t="s">
        <v>155</v>
      </c>
      <c r="AU136" s="17" t="s">
        <v>80</v>
      </c>
      <c r="AY136" s="17" t="s">
        <v>153</v>
      </c>
      <c r="BE136" s="193">
        <f aca="true" t="shared" si="44" ref="BE136:BE149">IF(N136="základní",J136,0)</f>
        <v>0</v>
      </c>
      <c r="BF136" s="193">
        <f aca="true" t="shared" si="45" ref="BF136:BF149">IF(N136="snížená",J136,0)</f>
        <v>0</v>
      </c>
      <c r="BG136" s="193">
        <f aca="true" t="shared" si="46" ref="BG136:BG149">IF(N136="zákl. přenesená",J136,0)</f>
        <v>0</v>
      </c>
      <c r="BH136" s="193">
        <f aca="true" t="shared" si="47" ref="BH136:BH149">IF(N136="sníž. přenesená",J136,0)</f>
        <v>0</v>
      </c>
      <c r="BI136" s="193">
        <f aca="true" t="shared" si="48" ref="BI136:BI149">IF(N136="nulová",J136,0)</f>
        <v>0</v>
      </c>
      <c r="BJ136" s="17" t="s">
        <v>78</v>
      </c>
      <c r="BK136" s="193">
        <f aca="true" t="shared" si="49" ref="BK136:BK149">ROUND(I136*H136,2)</f>
        <v>0</v>
      </c>
      <c r="BL136" s="17" t="s">
        <v>471</v>
      </c>
      <c r="BM136" s="17" t="s">
        <v>345</v>
      </c>
    </row>
    <row r="137" spans="2:65" s="1" customFormat="1" ht="22.5" customHeight="1">
      <c r="B137" s="34"/>
      <c r="C137" s="182" t="s">
        <v>338</v>
      </c>
      <c r="D137" s="182" t="s">
        <v>155</v>
      </c>
      <c r="E137" s="183" t="s">
        <v>2727</v>
      </c>
      <c r="F137" s="184" t="s">
        <v>2728</v>
      </c>
      <c r="G137" s="185" t="s">
        <v>207</v>
      </c>
      <c r="H137" s="186">
        <v>15</v>
      </c>
      <c r="I137" s="187"/>
      <c r="J137" s="188">
        <f t="shared" si="40"/>
        <v>0</v>
      </c>
      <c r="K137" s="184" t="s">
        <v>524</v>
      </c>
      <c r="L137" s="54"/>
      <c r="M137" s="189" t="s">
        <v>19</v>
      </c>
      <c r="N137" s="190" t="s">
        <v>42</v>
      </c>
      <c r="O137" s="35"/>
      <c r="P137" s="191">
        <f t="shared" si="41"/>
        <v>0</v>
      </c>
      <c r="Q137" s="191">
        <v>0</v>
      </c>
      <c r="R137" s="191">
        <f t="shared" si="42"/>
        <v>0</v>
      </c>
      <c r="S137" s="191">
        <v>0</v>
      </c>
      <c r="T137" s="192">
        <f t="shared" si="43"/>
        <v>0</v>
      </c>
      <c r="AR137" s="17" t="s">
        <v>471</v>
      </c>
      <c r="AT137" s="17" t="s">
        <v>155</v>
      </c>
      <c r="AU137" s="17" t="s">
        <v>80</v>
      </c>
      <c r="AY137" s="17" t="s">
        <v>153</v>
      </c>
      <c r="BE137" s="193">
        <f t="shared" si="44"/>
        <v>0</v>
      </c>
      <c r="BF137" s="193">
        <f t="shared" si="45"/>
        <v>0</v>
      </c>
      <c r="BG137" s="193">
        <f t="shared" si="46"/>
        <v>0</v>
      </c>
      <c r="BH137" s="193">
        <f t="shared" si="47"/>
        <v>0</v>
      </c>
      <c r="BI137" s="193">
        <f t="shared" si="48"/>
        <v>0</v>
      </c>
      <c r="BJ137" s="17" t="s">
        <v>78</v>
      </c>
      <c r="BK137" s="193">
        <f t="shared" si="49"/>
        <v>0</v>
      </c>
      <c r="BL137" s="17" t="s">
        <v>471</v>
      </c>
      <c r="BM137" s="17" t="s">
        <v>348</v>
      </c>
    </row>
    <row r="138" spans="2:65" s="1" customFormat="1" ht="22.5" customHeight="1">
      <c r="B138" s="34"/>
      <c r="C138" s="182" t="s">
        <v>345</v>
      </c>
      <c r="D138" s="182" t="s">
        <v>155</v>
      </c>
      <c r="E138" s="183" t="s">
        <v>2729</v>
      </c>
      <c r="F138" s="184" t="s">
        <v>2730</v>
      </c>
      <c r="G138" s="185" t="s">
        <v>207</v>
      </c>
      <c r="H138" s="186">
        <v>2</v>
      </c>
      <c r="I138" s="187"/>
      <c r="J138" s="188">
        <f t="shared" si="40"/>
        <v>0</v>
      </c>
      <c r="K138" s="184" t="s">
        <v>524</v>
      </c>
      <c r="L138" s="54"/>
      <c r="M138" s="189" t="s">
        <v>19</v>
      </c>
      <c r="N138" s="190" t="s">
        <v>42</v>
      </c>
      <c r="O138" s="35"/>
      <c r="P138" s="191">
        <f t="shared" si="41"/>
        <v>0</v>
      </c>
      <c r="Q138" s="191">
        <v>0</v>
      </c>
      <c r="R138" s="191">
        <f t="shared" si="42"/>
        <v>0</v>
      </c>
      <c r="S138" s="191">
        <v>0</v>
      </c>
      <c r="T138" s="192">
        <f t="shared" si="43"/>
        <v>0</v>
      </c>
      <c r="AR138" s="17" t="s">
        <v>471</v>
      </c>
      <c r="AT138" s="17" t="s">
        <v>155</v>
      </c>
      <c r="AU138" s="17" t="s">
        <v>80</v>
      </c>
      <c r="AY138" s="17" t="s">
        <v>153</v>
      </c>
      <c r="BE138" s="193">
        <f t="shared" si="44"/>
        <v>0</v>
      </c>
      <c r="BF138" s="193">
        <f t="shared" si="45"/>
        <v>0</v>
      </c>
      <c r="BG138" s="193">
        <f t="shared" si="46"/>
        <v>0</v>
      </c>
      <c r="BH138" s="193">
        <f t="shared" si="47"/>
        <v>0</v>
      </c>
      <c r="BI138" s="193">
        <f t="shared" si="48"/>
        <v>0</v>
      </c>
      <c r="BJ138" s="17" t="s">
        <v>78</v>
      </c>
      <c r="BK138" s="193">
        <f t="shared" si="49"/>
        <v>0</v>
      </c>
      <c r="BL138" s="17" t="s">
        <v>471</v>
      </c>
      <c r="BM138" s="17" t="s">
        <v>356</v>
      </c>
    </row>
    <row r="139" spans="2:65" s="1" customFormat="1" ht="22.5" customHeight="1">
      <c r="B139" s="34"/>
      <c r="C139" s="182" t="s">
        <v>348</v>
      </c>
      <c r="D139" s="182" t="s">
        <v>155</v>
      </c>
      <c r="E139" s="183" t="s">
        <v>2731</v>
      </c>
      <c r="F139" s="184" t="s">
        <v>2732</v>
      </c>
      <c r="G139" s="185" t="s">
        <v>207</v>
      </c>
      <c r="H139" s="186">
        <v>13</v>
      </c>
      <c r="I139" s="187"/>
      <c r="J139" s="188">
        <f t="shared" si="40"/>
        <v>0</v>
      </c>
      <c r="K139" s="184" t="s">
        <v>524</v>
      </c>
      <c r="L139" s="54"/>
      <c r="M139" s="189" t="s">
        <v>19</v>
      </c>
      <c r="N139" s="190" t="s">
        <v>42</v>
      </c>
      <c r="O139" s="35"/>
      <c r="P139" s="191">
        <f t="shared" si="41"/>
        <v>0</v>
      </c>
      <c r="Q139" s="191">
        <v>0</v>
      </c>
      <c r="R139" s="191">
        <f t="shared" si="42"/>
        <v>0</v>
      </c>
      <c r="S139" s="191">
        <v>0</v>
      </c>
      <c r="T139" s="192">
        <f t="shared" si="43"/>
        <v>0</v>
      </c>
      <c r="AR139" s="17" t="s">
        <v>471</v>
      </c>
      <c r="AT139" s="17" t="s">
        <v>155</v>
      </c>
      <c r="AU139" s="17" t="s">
        <v>80</v>
      </c>
      <c r="AY139" s="17" t="s">
        <v>153</v>
      </c>
      <c r="BE139" s="193">
        <f t="shared" si="44"/>
        <v>0</v>
      </c>
      <c r="BF139" s="193">
        <f t="shared" si="45"/>
        <v>0</v>
      </c>
      <c r="BG139" s="193">
        <f t="shared" si="46"/>
        <v>0</v>
      </c>
      <c r="BH139" s="193">
        <f t="shared" si="47"/>
        <v>0</v>
      </c>
      <c r="BI139" s="193">
        <f t="shared" si="48"/>
        <v>0</v>
      </c>
      <c r="BJ139" s="17" t="s">
        <v>78</v>
      </c>
      <c r="BK139" s="193">
        <f t="shared" si="49"/>
        <v>0</v>
      </c>
      <c r="BL139" s="17" t="s">
        <v>471</v>
      </c>
      <c r="BM139" s="17" t="s">
        <v>384</v>
      </c>
    </row>
    <row r="140" spans="2:65" s="1" customFormat="1" ht="22.5" customHeight="1">
      <c r="B140" s="34"/>
      <c r="C140" s="182" t="s">
        <v>351</v>
      </c>
      <c r="D140" s="182" t="s">
        <v>155</v>
      </c>
      <c r="E140" s="183" t="s">
        <v>2733</v>
      </c>
      <c r="F140" s="184" t="s">
        <v>2734</v>
      </c>
      <c r="G140" s="185" t="s">
        <v>207</v>
      </c>
      <c r="H140" s="186">
        <v>8</v>
      </c>
      <c r="I140" s="187"/>
      <c r="J140" s="188">
        <f t="shared" si="40"/>
        <v>0</v>
      </c>
      <c r="K140" s="184" t="s">
        <v>524</v>
      </c>
      <c r="L140" s="54"/>
      <c r="M140" s="189" t="s">
        <v>19</v>
      </c>
      <c r="N140" s="190" t="s">
        <v>42</v>
      </c>
      <c r="O140" s="35"/>
      <c r="P140" s="191">
        <f t="shared" si="41"/>
        <v>0</v>
      </c>
      <c r="Q140" s="191">
        <v>0</v>
      </c>
      <c r="R140" s="191">
        <f t="shared" si="42"/>
        <v>0</v>
      </c>
      <c r="S140" s="191">
        <v>0</v>
      </c>
      <c r="T140" s="192">
        <f t="shared" si="43"/>
        <v>0</v>
      </c>
      <c r="AR140" s="17" t="s">
        <v>471</v>
      </c>
      <c r="AT140" s="17" t="s">
        <v>155</v>
      </c>
      <c r="AU140" s="17" t="s">
        <v>80</v>
      </c>
      <c r="AY140" s="17" t="s">
        <v>153</v>
      </c>
      <c r="BE140" s="193">
        <f t="shared" si="44"/>
        <v>0</v>
      </c>
      <c r="BF140" s="193">
        <f t="shared" si="45"/>
        <v>0</v>
      </c>
      <c r="BG140" s="193">
        <f t="shared" si="46"/>
        <v>0</v>
      </c>
      <c r="BH140" s="193">
        <f t="shared" si="47"/>
        <v>0</v>
      </c>
      <c r="BI140" s="193">
        <f t="shared" si="48"/>
        <v>0</v>
      </c>
      <c r="BJ140" s="17" t="s">
        <v>78</v>
      </c>
      <c r="BK140" s="193">
        <f t="shared" si="49"/>
        <v>0</v>
      </c>
      <c r="BL140" s="17" t="s">
        <v>471</v>
      </c>
      <c r="BM140" s="17" t="s">
        <v>392</v>
      </c>
    </row>
    <row r="141" spans="2:65" s="1" customFormat="1" ht="22.5" customHeight="1">
      <c r="B141" s="34"/>
      <c r="C141" s="182" t="s">
        <v>356</v>
      </c>
      <c r="D141" s="182" t="s">
        <v>155</v>
      </c>
      <c r="E141" s="183" t="s">
        <v>2735</v>
      </c>
      <c r="F141" s="184" t="s">
        <v>2736</v>
      </c>
      <c r="G141" s="185" t="s">
        <v>207</v>
      </c>
      <c r="H141" s="186">
        <v>3</v>
      </c>
      <c r="I141" s="187"/>
      <c r="J141" s="188">
        <f t="shared" si="40"/>
        <v>0</v>
      </c>
      <c r="K141" s="184" t="s">
        <v>524</v>
      </c>
      <c r="L141" s="54"/>
      <c r="M141" s="189" t="s">
        <v>19</v>
      </c>
      <c r="N141" s="190" t="s">
        <v>42</v>
      </c>
      <c r="O141" s="35"/>
      <c r="P141" s="191">
        <f t="shared" si="41"/>
        <v>0</v>
      </c>
      <c r="Q141" s="191">
        <v>0</v>
      </c>
      <c r="R141" s="191">
        <f t="shared" si="42"/>
        <v>0</v>
      </c>
      <c r="S141" s="191">
        <v>0</v>
      </c>
      <c r="T141" s="192">
        <f t="shared" si="43"/>
        <v>0</v>
      </c>
      <c r="AR141" s="17" t="s">
        <v>471</v>
      </c>
      <c r="AT141" s="17" t="s">
        <v>155</v>
      </c>
      <c r="AU141" s="17" t="s">
        <v>80</v>
      </c>
      <c r="AY141" s="17" t="s">
        <v>153</v>
      </c>
      <c r="BE141" s="193">
        <f t="shared" si="44"/>
        <v>0</v>
      </c>
      <c r="BF141" s="193">
        <f t="shared" si="45"/>
        <v>0</v>
      </c>
      <c r="BG141" s="193">
        <f t="shared" si="46"/>
        <v>0</v>
      </c>
      <c r="BH141" s="193">
        <f t="shared" si="47"/>
        <v>0</v>
      </c>
      <c r="BI141" s="193">
        <f t="shared" si="48"/>
        <v>0</v>
      </c>
      <c r="BJ141" s="17" t="s">
        <v>78</v>
      </c>
      <c r="BK141" s="193">
        <f t="shared" si="49"/>
        <v>0</v>
      </c>
      <c r="BL141" s="17" t="s">
        <v>471</v>
      </c>
      <c r="BM141" s="17" t="s">
        <v>412</v>
      </c>
    </row>
    <row r="142" spans="2:65" s="1" customFormat="1" ht="22.5" customHeight="1">
      <c r="B142" s="34"/>
      <c r="C142" s="182" t="s">
        <v>359</v>
      </c>
      <c r="D142" s="182" t="s">
        <v>155</v>
      </c>
      <c r="E142" s="183" t="s">
        <v>2737</v>
      </c>
      <c r="F142" s="184" t="s">
        <v>2738</v>
      </c>
      <c r="G142" s="185" t="s">
        <v>207</v>
      </c>
      <c r="H142" s="186">
        <v>1</v>
      </c>
      <c r="I142" s="187"/>
      <c r="J142" s="188">
        <f t="shared" si="40"/>
        <v>0</v>
      </c>
      <c r="K142" s="184" t="s">
        <v>524</v>
      </c>
      <c r="L142" s="54"/>
      <c r="M142" s="189" t="s">
        <v>19</v>
      </c>
      <c r="N142" s="190" t="s">
        <v>42</v>
      </c>
      <c r="O142" s="35"/>
      <c r="P142" s="191">
        <f t="shared" si="41"/>
        <v>0</v>
      </c>
      <c r="Q142" s="191">
        <v>0</v>
      </c>
      <c r="R142" s="191">
        <f t="shared" si="42"/>
        <v>0</v>
      </c>
      <c r="S142" s="191">
        <v>0</v>
      </c>
      <c r="T142" s="192">
        <f t="shared" si="43"/>
        <v>0</v>
      </c>
      <c r="AR142" s="17" t="s">
        <v>471</v>
      </c>
      <c r="AT142" s="17" t="s">
        <v>155</v>
      </c>
      <c r="AU142" s="17" t="s">
        <v>80</v>
      </c>
      <c r="AY142" s="17" t="s">
        <v>153</v>
      </c>
      <c r="BE142" s="193">
        <f t="shared" si="44"/>
        <v>0</v>
      </c>
      <c r="BF142" s="193">
        <f t="shared" si="45"/>
        <v>0</v>
      </c>
      <c r="BG142" s="193">
        <f t="shared" si="46"/>
        <v>0</v>
      </c>
      <c r="BH142" s="193">
        <f t="shared" si="47"/>
        <v>0</v>
      </c>
      <c r="BI142" s="193">
        <f t="shared" si="48"/>
        <v>0</v>
      </c>
      <c r="BJ142" s="17" t="s">
        <v>78</v>
      </c>
      <c r="BK142" s="193">
        <f t="shared" si="49"/>
        <v>0</v>
      </c>
      <c r="BL142" s="17" t="s">
        <v>471</v>
      </c>
      <c r="BM142" s="17" t="s">
        <v>416</v>
      </c>
    </row>
    <row r="143" spans="2:65" s="1" customFormat="1" ht="22.5" customHeight="1">
      <c r="B143" s="34"/>
      <c r="C143" s="182" t="s">
        <v>384</v>
      </c>
      <c r="D143" s="182" t="s">
        <v>155</v>
      </c>
      <c r="E143" s="183" t="s">
        <v>2739</v>
      </c>
      <c r="F143" s="184" t="s">
        <v>2740</v>
      </c>
      <c r="G143" s="185" t="s">
        <v>207</v>
      </c>
      <c r="H143" s="186">
        <v>1</v>
      </c>
      <c r="I143" s="187"/>
      <c r="J143" s="188">
        <f t="shared" si="40"/>
        <v>0</v>
      </c>
      <c r="K143" s="184" t="s">
        <v>524</v>
      </c>
      <c r="L143" s="54"/>
      <c r="M143" s="189" t="s">
        <v>19</v>
      </c>
      <c r="N143" s="190" t="s">
        <v>42</v>
      </c>
      <c r="O143" s="35"/>
      <c r="P143" s="191">
        <f t="shared" si="41"/>
        <v>0</v>
      </c>
      <c r="Q143" s="191">
        <v>0</v>
      </c>
      <c r="R143" s="191">
        <f t="shared" si="42"/>
        <v>0</v>
      </c>
      <c r="S143" s="191">
        <v>0</v>
      </c>
      <c r="T143" s="192">
        <f t="shared" si="43"/>
        <v>0</v>
      </c>
      <c r="AR143" s="17" t="s">
        <v>471</v>
      </c>
      <c r="AT143" s="17" t="s">
        <v>155</v>
      </c>
      <c r="AU143" s="17" t="s">
        <v>80</v>
      </c>
      <c r="AY143" s="17" t="s">
        <v>153</v>
      </c>
      <c r="BE143" s="193">
        <f t="shared" si="44"/>
        <v>0</v>
      </c>
      <c r="BF143" s="193">
        <f t="shared" si="45"/>
        <v>0</v>
      </c>
      <c r="BG143" s="193">
        <f t="shared" si="46"/>
        <v>0</v>
      </c>
      <c r="BH143" s="193">
        <f t="shared" si="47"/>
        <v>0</v>
      </c>
      <c r="BI143" s="193">
        <f t="shared" si="48"/>
        <v>0</v>
      </c>
      <c r="BJ143" s="17" t="s">
        <v>78</v>
      </c>
      <c r="BK143" s="193">
        <f t="shared" si="49"/>
        <v>0</v>
      </c>
      <c r="BL143" s="17" t="s">
        <v>471</v>
      </c>
      <c r="BM143" s="17" t="s">
        <v>420</v>
      </c>
    </row>
    <row r="144" spans="2:65" s="1" customFormat="1" ht="22.5" customHeight="1">
      <c r="B144" s="34"/>
      <c r="C144" s="182" t="s">
        <v>392</v>
      </c>
      <c r="D144" s="182" t="s">
        <v>155</v>
      </c>
      <c r="E144" s="183" t="s">
        <v>2741</v>
      </c>
      <c r="F144" s="184" t="s">
        <v>2742</v>
      </c>
      <c r="G144" s="185" t="s">
        <v>207</v>
      </c>
      <c r="H144" s="186">
        <v>1</v>
      </c>
      <c r="I144" s="187"/>
      <c r="J144" s="188">
        <f t="shared" si="40"/>
        <v>0</v>
      </c>
      <c r="K144" s="184" t="s">
        <v>524</v>
      </c>
      <c r="L144" s="54"/>
      <c r="M144" s="189" t="s">
        <v>19</v>
      </c>
      <c r="N144" s="190" t="s">
        <v>42</v>
      </c>
      <c r="O144" s="35"/>
      <c r="P144" s="191">
        <f t="shared" si="41"/>
        <v>0</v>
      </c>
      <c r="Q144" s="191">
        <v>0</v>
      </c>
      <c r="R144" s="191">
        <f t="shared" si="42"/>
        <v>0</v>
      </c>
      <c r="S144" s="191">
        <v>0</v>
      </c>
      <c r="T144" s="192">
        <f t="shared" si="43"/>
        <v>0</v>
      </c>
      <c r="AR144" s="17" t="s">
        <v>471</v>
      </c>
      <c r="AT144" s="17" t="s">
        <v>155</v>
      </c>
      <c r="AU144" s="17" t="s">
        <v>80</v>
      </c>
      <c r="AY144" s="17" t="s">
        <v>153</v>
      </c>
      <c r="BE144" s="193">
        <f t="shared" si="44"/>
        <v>0</v>
      </c>
      <c r="BF144" s="193">
        <f t="shared" si="45"/>
        <v>0</v>
      </c>
      <c r="BG144" s="193">
        <f t="shared" si="46"/>
        <v>0</v>
      </c>
      <c r="BH144" s="193">
        <f t="shared" si="47"/>
        <v>0</v>
      </c>
      <c r="BI144" s="193">
        <f t="shared" si="48"/>
        <v>0</v>
      </c>
      <c r="BJ144" s="17" t="s">
        <v>78</v>
      </c>
      <c r="BK144" s="193">
        <f t="shared" si="49"/>
        <v>0</v>
      </c>
      <c r="BL144" s="17" t="s">
        <v>471</v>
      </c>
      <c r="BM144" s="17" t="s">
        <v>424</v>
      </c>
    </row>
    <row r="145" spans="2:65" s="1" customFormat="1" ht="22.5" customHeight="1">
      <c r="B145" s="34"/>
      <c r="C145" s="182" t="s">
        <v>412</v>
      </c>
      <c r="D145" s="182" t="s">
        <v>155</v>
      </c>
      <c r="E145" s="183" t="s">
        <v>2743</v>
      </c>
      <c r="F145" s="184" t="s">
        <v>2744</v>
      </c>
      <c r="G145" s="185" t="s">
        <v>207</v>
      </c>
      <c r="H145" s="186">
        <v>1</v>
      </c>
      <c r="I145" s="187"/>
      <c r="J145" s="188">
        <f t="shared" si="40"/>
        <v>0</v>
      </c>
      <c r="K145" s="184" t="s">
        <v>524</v>
      </c>
      <c r="L145" s="54"/>
      <c r="M145" s="189" t="s">
        <v>19</v>
      </c>
      <c r="N145" s="190" t="s">
        <v>42</v>
      </c>
      <c r="O145" s="35"/>
      <c r="P145" s="191">
        <f t="shared" si="41"/>
        <v>0</v>
      </c>
      <c r="Q145" s="191">
        <v>0</v>
      </c>
      <c r="R145" s="191">
        <f t="shared" si="42"/>
        <v>0</v>
      </c>
      <c r="S145" s="191">
        <v>0</v>
      </c>
      <c r="T145" s="192">
        <f t="shared" si="43"/>
        <v>0</v>
      </c>
      <c r="AR145" s="17" t="s">
        <v>471</v>
      </c>
      <c r="AT145" s="17" t="s">
        <v>155</v>
      </c>
      <c r="AU145" s="17" t="s">
        <v>80</v>
      </c>
      <c r="AY145" s="17" t="s">
        <v>153</v>
      </c>
      <c r="BE145" s="193">
        <f t="shared" si="44"/>
        <v>0</v>
      </c>
      <c r="BF145" s="193">
        <f t="shared" si="45"/>
        <v>0</v>
      </c>
      <c r="BG145" s="193">
        <f t="shared" si="46"/>
        <v>0</v>
      </c>
      <c r="BH145" s="193">
        <f t="shared" si="47"/>
        <v>0</v>
      </c>
      <c r="BI145" s="193">
        <f t="shared" si="48"/>
        <v>0</v>
      </c>
      <c r="BJ145" s="17" t="s">
        <v>78</v>
      </c>
      <c r="BK145" s="193">
        <f t="shared" si="49"/>
        <v>0</v>
      </c>
      <c r="BL145" s="17" t="s">
        <v>471</v>
      </c>
      <c r="BM145" s="17" t="s">
        <v>430</v>
      </c>
    </row>
    <row r="146" spans="2:65" s="1" customFormat="1" ht="22.5" customHeight="1">
      <c r="B146" s="34"/>
      <c r="C146" s="182" t="s">
        <v>416</v>
      </c>
      <c r="D146" s="182" t="s">
        <v>155</v>
      </c>
      <c r="E146" s="183" t="s">
        <v>2745</v>
      </c>
      <c r="F146" s="184" t="s">
        <v>2746</v>
      </c>
      <c r="G146" s="185" t="s">
        <v>207</v>
      </c>
      <c r="H146" s="186">
        <v>1</v>
      </c>
      <c r="I146" s="187"/>
      <c r="J146" s="188">
        <f t="shared" si="40"/>
        <v>0</v>
      </c>
      <c r="K146" s="184" t="s">
        <v>524</v>
      </c>
      <c r="L146" s="54"/>
      <c r="M146" s="189" t="s">
        <v>19</v>
      </c>
      <c r="N146" s="190" t="s">
        <v>42</v>
      </c>
      <c r="O146" s="35"/>
      <c r="P146" s="191">
        <f t="shared" si="41"/>
        <v>0</v>
      </c>
      <c r="Q146" s="191">
        <v>0</v>
      </c>
      <c r="R146" s="191">
        <f t="shared" si="42"/>
        <v>0</v>
      </c>
      <c r="S146" s="191">
        <v>0</v>
      </c>
      <c r="T146" s="192">
        <f t="shared" si="43"/>
        <v>0</v>
      </c>
      <c r="AR146" s="17" t="s">
        <v>471</v>
      </c>
      <c r="AT146" s="17" t="s">
        <v>155</v>
      </c>
      <c r="AU146" s="17" t="s">
        <v>80</v>
      </c>
      <c r="AY146" s="17" t="s">
        <v>153</v>
      </c>
      <c r="BE146" s="193">
        <f t="shared" si="44"/>
        <v>0</v>
      </c>
      <c r="BF146" s="193">
        <f t="shared" si="45"/>
        <v>0</v>
      </c>
      <c r="BG146" s="193">
        <f t="shared" si="46"/>
        <v>0</v>
      </c>
      <c r="BH146" s="193">
        <f t="shared" si="47"/>
        <v>0</v>
      </c>
      <c r="BI146" s="193">
        <f t="shared" si="48"/>
        <v>0</v>
      </c>
      <c r="BJ146" s="17" t="s">
        <v>78</v>
      </c>
      <c r="BK146" s="193">
        <f t="shared" si="49"/>
        <v>0</v>
      </c>
      <c r="BL146" s="17" t="s">
        <v>471</v>
      </c>
      <c r="BM146" s="17" t="s">
        <v>433</v>
      </c>
    </row>
    <row r="147" spans="2:65" s="1" customFormat="1" ht="22.5" customHeight="1">
      <c r="B147" s="34"/>
      <c r="C147" s="182" t="s">
        <v>420</v>
      </c>
      <c r="D147" s="182" t="s">
        <v>155</v>
      </c>
      <c r="E147" s="183" t="s">
        <v>2747</v>
      </c>
      <c r="F147" s="184" t="s">
        <v>2748</v>
      </c>
      <c r="G147" s="185" t="s">
        <v>246</v>
      </c>
      <c r="H147" s="186">
        <v>295</v>
      </c>
      <c r="I147" s="187"/>
      <c r="J147" s="188">
        <f t="shared" si="40"/>
        <v>0</v>
      </c>
      <c r="K147" s="184" t="s">
        <v>524</v>
      </c>
      <c r="L147" s="54"/>
      <c r="M147" s="189" t="s">
        <v>19</v>
      </c>
      <c r="N147" s="190" t="s">
        <v>42</v>
      </c>
      <c r="O147" s="35"/>
      <c r="P147" s="191">
        <f t="shared" si="41"/>
        <v>0</v>
      </c>
      <c r="Q147" s="191">
        <v>0</v>
      </c>
      <c r="R147" s="191">
        <f t="shared" si="42"/>
        <v>0</v>
      </c>
      <c r="S147" s="191">
        <v>0</v>
      </c>
      <c r="T147" s="192">
        <f t="shared" si="43"/>
        <v>0</v>
      </c>
      <c r="AR147" s="17" t="s">
        <v>471</v>
      </c>
      <c r="AT147" s="17" t="s">
        <v>155</v>
      </c>
      <c r="AU147" s="17" t="s">
        <v>80</v>
      </c>
      <c r="AY147" s="17" t="s">
        <v>153</v>
      </c>
      <c r="BE147" s="193">
        <f t="shared" si="44"/>
        <v>0</v>
      </c>
      <c r="BF147" s="193">
        <f t="shared" si="45"/>
        <v>0</v>
      </c>
      <c r="BG147" s="193">
        <f t="shared" si="46"/>
        <v>0</v>
      </c>
      <c r="BH147" s="193">
        <f t="shared" si="47"/>
        <v>0</v>
      </c>
      <c r="BI147" s="193">
        <f t="shared" si="48"/>
        <v>0</v>
      </c>
      <c r="BJ147" s="17" t="s">
        <v>78</v>
      </c>
      <c r="BK147" s="193">
        <f t="shared" si="49"/>
        <v>0</v>
      </c>
      <c r="BL147" s="17" t="s">
        <v>471</v>
      </c>
      <c r="BM147" s="17" t="s">
        <v>435</v>
      </c>
    </row>
    <row r="148" spans="2:65" s="1" customFormat="1" ht="22.5" customHeight="1">
      <c r="B148" s="34"/>
      <c r="C148" s="182" t="s">
        <v>424</v>
      </c>
      <c r="D148" s="182" t="s">
        <v>155</v>
      </c>
      <c r="E148" s="183" t="s">
        <v>2749</v>
      </c>
      <c r="F148" s="184" t="s">
        <v>2750</v>
      </c>
      <c r="G148" s="185" t="s">
        <v>246</v>
      </c>
      <c r="H148" s="186">
        <v>280</v>
      </c>
      <c r="I148" s="187"/>
      <c r="J148" s="188">
        <f t="shared" si="40"/>
        <v>0</v>
      </c>
      <c r="K148" s="184" t="s">
        <v>524</v>
      </c>
      <c r="L148" s="54"/>
      <c r="M148" s="189" t="s">
        <v>19</v>
      </c>
      <c r="N148" s="190" t="s">
        <v>42</v>
      </c>
      <c r="O148" s="35"/>
      <c r="P148" s="191">
        <f t="shared" si="41"/>
        <v>0</v>
      </c>
      <c r="Q148" s="191">
        <v>0</v>
      </c>
      <c r="R148" s="191">
        <f t="shared" si="42"/>
        <v>0</v>
      </c>
      <c r="S148" s="191">
        <v>0</v>
      </c>
      <c r="T148" s="192">
        <f t="shared" si="43"/>
        <v>0</v>
      </c>
      <c r="AR148" s="17" t="s">
        <v>471</v>
      </c>
      <c r="AT148" s="17" t="s">
        <v>155</v>
      </c>
      <c r="AU148" s="17" t="s">
        <v>80</v>
      </c>
      <c r="AY148" s="17" t="s">
        <v>153</v>
      </c>
      <c r="BE148" s="193">
        <f t="shared" si="44"/>
        <v>0</v>
      </c>
      <c r="BF148" s="193">
        <f t="shared" si="45"/>
        <v>0</v>
      </c>
      <c r="BG148" s="193">
        <f t="shared" si="46"/>
        <v>0</v>
      </c>
      <c r="BH148" s="193">
        <f t="shared" si="47"/>
        <v>0</v>
      </c>
      <c r="BI148" s="193">
        <f t="shared" si="48"/>
        <v>0</v>
      </c>
      <c r="BJ148" s="17" t="s">
        <v>78</v>
      </c>
      <c r="BK148" s="193">
        <f t="shared" si="49"/>
        <v>0</v>
      </c>
      <c r="BL148" s="17" t="s">
        <v>471</v>
      </c>
      <c r="BM148" s="17" t="s">
        <v>438</v>
      </c>
    </row>
    <row r="149" spans="2:65" s="1" customFormat="1" ht="22.5" customHeight="1">
      <c r="B149" s="34"/>
      <c r="C149" s="182" t="s">
        <v>430</v>
      </c>
      <c r="D149" s="182" t="s">
        <v>155</v>
      </c>
      <c r="E149" s="183" t="s">
        <v>2751</v>
      </c>
      <c r="F149" s="184" t="s">
        <v>2752</v>
      </c>
      <c r="G149" s="185" t="s">
        <v>207</v>
      </c>
      <c r="H149" s="186">
        <v>1</v>
      </c>
      <c r="I149" s="187"/>
      <c r="J149" s="188">
        <f t="shared" si="40"/>
        <v>0</v>
      </c>
      <c r="K149" s="184" t="s">
        <v>524</v>
      </c>
      <c r="L149" s="54"/>
      <c r="M149" s="189" t="s">
        <v>19</v>
      </c>
      <c r="N149" s="190" t="s">
        <v>42</v>
      </c>
      <c r="O149" s="35"/>
      <c r="P149" s="191">
        <f t="shared" si="41"/>
        <v>0</v>
      </c>
      <c r="Q149" s="191">
        <v>0</v>
      </c>
      <c r="R149" s="191">
        <f t="shared" si="42"/>
        <v>0</v>
      </c>
      <c r="S149" s="191">
        <v>0</v>
      </c>
      <c r="T149" s="192">
        <f t="shared" si="43"/>
        <v>0</v>
      </c>
      <c r="AR149" s="17" t="s">
        <v>471</v>
      </c>
      <c r="AT149" s="17" t="s">
        <v>155</v>
      </c>
      <c r="AU149" s="17" t="s">
        <v>80</v>
      </c>
      <c r="AY149" s="17" t="s">
        <v>153</v>
      </c>
      <c r="BE149" s="193">
        <f t="shared" si="44"/>
        <v>0</v>
      </c>
      <c r="BF149" s="193">
        <f t="shared" si="45"/>
        <v>0</v>
      </c>
      <c r="BG149" s="193">
        <f t="shared" si="46"/>
        <v>0</v>
      </c>
      <c r="BH149" s="193">
        <f t="shared" si="47"/>
        <v>0</v>
      </c>
      <c r="BI149" s="193">
        <f t="shared" si="48"/>
        <v>0</v>
      </c>
      <c r="BJ149" s="17" t="s">
        <v>78</v>
      </c>
      <c r="BK149" s="193">
        <f t="shared" si="49"/>
        <v>0</v>
      </c>
      <c r="BL149" s="17" t="s">
        <v>471</v>
      </c>
      <c r="BM149" s="17" t="s">
        <v>440</v>
      </c>
    </row>
    <row r="150" spans="2:63" s="10" customFormat="1" ht="29.85" customHeight="1">
      <c r="B150" s="165"/>
      <c r="C150" s="166"/>
      <c r="D150" s="179" t="s">
        <v>70</v>
      </c>
      <c r="E150" s="180" t="s">
        <v>1840</v>
      </c>
      <c r="F150" s="180" t="s">
        <v>2753</v>
      </c>
      <c r="G150" s="166"/>
      <c r="H150" s="166"/>
      <c r="I150" s="169"/>
      <c r="J150" s="181">
        <f>BK150</f>
        <v>0</v>
      </c>
      <c r="K150" s="166"/>
      <c r="L150" s="171"/>
      <c r="M150" s="172"/>
      <c r="N150" s="173"/>
      <c r="O150" s="173"/>
      <c r="P150" s="174">
        <f>SUM(P151:P165)</f>
        <v>0</v>
      </c>
      <c r="Q150" s="173"/>
      <c r="R150" s="174">
        <f>SUM(R151:R165)</f>
        <v>0</v>
      </c>
      <c r="S150" s="173"/>
      <c r="T150" s="175">
        <f>SUM(T151:T165)</f>
        <v>0</v>
      </c>
      <c r="AR150" s="176" t="s">
        <v>78</v>
      </c>
      <c r="AT150" s="177" t="s">
        <v>70</v>
      </c>
      <c r="AU150" s="177" t="s">
        <v>78</v>
      </c>
      <c r="AY150" s="176" t="s">
        <v>153</v>
      </c>
      <c r="BK150" s="178">
        <f>SUM(BK151:BK165)</f>
        <v>0</v>
      </c>
    </row>
    <row r="151" spans="2:65" s="1" customFormat="1" ht="22.5" customHeight="1">
      <c r="B151" s="34"/>
      <c r="C151" s="182" t="s">
        <v>433</v>
      </c>
      <c r="D151" s="182" t="s">
        <v>155</v>
      </c>
      <c r="E151" s="183" t="s">
        <v>2754</v>
      </c>
      <c r="F151" s="184" t="s">
        <v>2726</v>
      </c>
      <c r="G151" s="185" t="s">
        <v>207</v>
      </c>
      <c r="H151" s="186">
        <v>1</v>
      </c>
      <c r="I151" s="187"/>
      <c r="J151" s="188">
        <f aca="true" t="shared" si="50" ref="J151:J165">ROUND(I151*H151,2)</f>
        <v>0</v>
      </c>
      <c r="K151" s="184" t="s">
        <v>524</v>
      </c>
      <c r="L151" s="54"/>
      <c r="M151" s="189" t="s">
        <v>19</v>
      </c>
      <c r="N151" s="190" t="s">
        <v>42</v>
      </c>
      <c r="O151" s="35"/>
      <c r="P151" s="191">
        <f aca="true" t="shared" si="51" ref="P151:P165">O151*H151</f>
        <v>0</v>
      </c>
      <c r="Q151" s="191">
        <v>0</v>
      </c>
      <c r="R151" s="191">
        <f aca="true" t="shared" si="52" ref="R151:R165">Q151*H151</f>
        <v>0</v>
      </c>
      <c r="S151" s="191">
        <v>0</v>
      </c>
      <c r="T151" s="192">
        <f aca="true" t="shared" si="53" ref="T151:T165">S151*H151</f>
        <v>0</v>
      </c>
      <c r="AR151" s="17" t="s">
        <v>471</v>
      </c>
      <c r="AT151" s="17" t="s">
        <v>155</v>
      </c>
      <c r="AU151" s="17" t="s">
        <v>80</v>
      </c>
      <c r="AY151" s="17" t="s">
        <v>153</v>
      </c>
      <c r="BE151" s="193">
        <f aca="true" t="shared" si="54" ref="BE151:BE165">IF(N151="základní",J151,0)</f>
        <v>0</v>
      </c>
      <c r="BF151" s="193">
        <f aca="true" t="shared" si="55" ref="BF151:BF165">IF(N151="snížená",J151,0)</f>
        <v>0</v>
      </c>
      <c r="BG151" s="193">
        <f aca="true" t="shared" si="56" ref="BG151:BG165">IF(N151="zákl. přenesená",J151,0)</f>
        <v>0</v>
      </c>
      <c r="BH151" s="193">
        <f aca="true" t="shared" si="57" ref="BH151:BH165">IF(N151="sníž. přenesená",J151,0)</f>
        <v>0</v>
      </c>
      <c r="BI151" s="193">
        <f aca="true" t="shared" si="58" ref="BI151:BI165">IF(N151="nulová",J151,0)</f>
        <v>0</v>
      </c>
      <c r="BJ151" s="17" t="s">
        <v>78</v>
      </c>
      <c r="BK151" s="193">
        <f aca="true" t="shared" si="59" ref="BK151:BK165">ROUND(I151*H151,2)</f>
        <v>0</v>
      </c>
      <c r="BL151" s="17" t="s">
        <v>471</v>
      </c>
      <c r="BM151" s="17" t="s">
        <v>453</v>
      </c>
    </row>
    <row r="152" spans="2:65" s="1" customFormat="1" ht="22.5" customHeight="1">
      <c r="B152" s="34"/>
      <c r="C152" s="182" t="s">
        <v>435</v>
      </c>
      <c r="D152" s="182" t="s">
        <v>155</v>
      </c>
      <c r="E152" s="183" t="s">
        <v>2755</v>
      </c>
      <c r="F152" s="184" t="s">
        <v>2744</v>
      </c>
      <c r="G152" s="185" t="s">
        <v>207</v>
      </c>
      <c r="H152" s="186">
        <v>1</v>
      </c>
      <c r="I152" s="187"/>
      <c r="J152" s="188">
        <f t="shared" si="50"/>
        <v>0</v>
      </c>
      <c r="K152" s="184" t="s">
        <v>524</v>
      </c>
      <c r="L152" s="54"/>
      <c r="M152" s="189" t="s">
        <v>19</v>
      </c>
      <c r="N152" s="190" t="s">
        <v>42</v>
      </c>
      <c r="O152" s="35"/>
      <c r="P152" s="191">
        <f t="shared" si="51"/>
        <v>0</v>
      </c>
      <c r="Q152" s="191">
        <v>0</v>
      </c>
      <c r="R152" s="191">
        <f t="shared" si="52"/>
        <v>0</v>
      </c>
      <c r="S152" s="191">
        <v>0</v>
      </c>
      <c r="T152" s="192">
        <f t="shared" si="53"/>
        <v>0</v>
      </c>
      <c r="AR152" s="17" t="s">
        <v>471</v>
      </c>
      <c r="AT152" s="17" t="s">
        <v>155</v>
      </c>
      <c r="AU152" s="17" t="s">
        <v>80</v>
      </c>
      <c r="AY152" s="17" t="s">
        <v>153</v>
      </c>
      <c r="BE152" s="193">
        <f t="shared" si="54"/>
        <v>0</v>
      </c>
      <c r="BF152" s="193">
        <f t="shared" si="55"/>
        <v>0</v>
      </c>
      <c r="BG152" s="193">
        <f t="shared" si="56"/>
        <v>0</v>
      </c>
      <c r="BH152" s="193">
        <f t="shared" si="57"/>
        <v>0</v>
      </c>
      <c r="BI152" s="193">
        <f t="shared" si="58"/>
        <v>0</v>
      </c>
      <c r="BJ152" s="17" t="s">
        <v>78</v>
      </c>
      <c r="BK152" s="193">
        <f t="shared" si="59"/>
        <v>0</v>
      </c>
      <c r="BL152" s="17" t="s">
        <v>471</v>
      </c>
      <c r="BM152" s="17" t="s">
        <v>459</v>
      </c>
    </row>
    <row r="153" spans="2:65" s="1" customFormat="1" ht="22.5" customHeight="1">
      <c r="B153" s="34"/>
      <c r="C153" s="182" t="s">
        <v>438</v>
      </c>
      <c r="D153" s="182" t="s">
        <v>155</v>
      </c>
      <c r="E153" s="183" t="s">
        <v>2756</v>
      </c>
      <c r="F153" s="184" t="s">
        <v>2728</v>
      </c>
      <c r="G153" s="185" t="s">
        <v>207</v>
      </c>
      <c r="H153" s="186">
        <v>15</v>
      </c>
      <c r="I153" s="187"/>
      <c r="J153" s="188">
        <f t="shared" si="50"/>
        <v>0</v>
      </c>
      <c r="K153" s="184" t="s">
        <v>524</v>
      </c>
      <c r="L153" s="54"/>
      <c r="M153" s="189" t="s">
        <v>19</v>
      </c>
      <c r="N153" s="190" t="s">
        <v>42</v>
      </c>
      <c r="O153" s="35"/>
      <c r="P153" s="191">
        <f t="shared" si="51"/>
        <v>0</v>
      </c>
      <c r="Q153" s="191">
        <v>0</v>
      </c>
      <c r="R153" s="191">
        <f t="shared" si="52"/>
        <v>0</v>
      </c>
      <c r="S153" s="191">
        <v>0</v>
      </c>
      <c r="T153" s="192">
        <f t="shared" si="53"/>
        <v>0</v>
      </c>
      <c r="AR153" s="17" t="s">
        <v>471</v>
      </c>
      <c r="AT153" s="17" t="s">
        <v>155</v>
      </c>
      <c r="AU153" s="17" t="s">
        <v>80</v>
      </c>
      <c r="AY153" s="17" t="s">
        <v>153</v>
      </c>
      <c r="BE153" s="193">
        <f t="shared" si="54"/>
        <v>0</v>
      </c>
      <c r="BF153" s="193">
        <f t="shared" si="55"/>
        <v>0</v>
      </c>
      <c r="BG153" s="193">
        <f t="shared" si="56"/>
        <v>0</v>
      </c>
      <c r="BH153" s="193">
        <f t="shared" si="57"/>
        <v>0</v>
      </c>
      <c r="BI153" s="193">
        <f t="shared" si="58"/>
        <v>0</v>
      </c>
      <c r="BJ153" s="17" t="s">
        <v>78</v>
      </c>
      <c r="BK153" s="193">
        <f t="shared" si="59"/>
        <v>0</v>
      </c>
      <c r="BL153" s="17" t="s">
        <v>471</v>
      </c>
      <c r="BM153" s="17" t="s">
        <v>464</v>
      </c>
    </row>
    <row r="154" spans="2:65" s="1" customFormat="1" ht="22.5" customHeight="1">
      <c r="B154" s="34"/>
      <c r="C154" s="182" t="s">
        <v>440</v>
      </c>
      <c r="D154" s="182" t="s">
        <v>155</v>
      </c>
      <c r="E154" s="183" t="s">
        <v>2757</v>
      </c>
      <c r="F154" s="184" t="s">
        <v>2730</v>
      </c>
      <c r="G154" s="185" t="s">
        <v>207</v>
      </c>
      <c r="H154" s="186">
        <v>2</v>
      </c>
      <c r="I154" s="187"/>
      <c r="J154" s="188">
        <f t="shared" si="50"/>
        <v>0</v>
      </c>
      <c r="K154" s="184" t="s">
        <v>524</v>
      </c>
      <c r="L154" s="54"/>
      <c r="M154" s="189" t="s">
        <v>19</v>
      </c>
      <c r="N154" s="190" t="s">
        <v>42</v>
      </c>
      <c r="O154" s="35"/>
      <c r="P154" s="191">
        <f t="shared" si="51"/>
        <v>0</v>
      </c>
      <c r="Q154" s="191">
        <v>0</v>
      </c>
      <c r="R154" s="191">
        <f t="shared" si="52"/>
        <v>0</v>
      </c>
      <c r="S154" s="191">
        <v>0</v>
      </c>
      <c r="T154" s="192">
        <f t="shared" si="53"/>
        <v>0</v>
      </c>
      <c r="AR154" s="17" t="s">
        <v>471</v>
      </c>
      <c r="AT154" s="17" t="s">
        <v>155</v>
      </c>
      <c r="AU154" s="17" t="s">
        <v>80</v>
      </c>
      <c r="AY154" s="17" t="s">
        <v>153</v>
      </c>
      <c r="BE154" s="193">
        <f t="shared" si="54"/>
        <v>0</v>
      </c>
      <c r="BF154" s="193">
        <f t="shared" si="55"/>
        <v>0</v>
      </c>
      <c r="BG154" s="193">
        <f t="shared" si="56"/>
        <v>0</v>
      </c>
      <c r="BH154" s="193">
        <f t="shared" si="57"/>
        <v>0</v>
      </c>
      <c r="BI154" s="193">
        <f t="shared" si="58"/>
        <v>0</v>
      </c>
      <c r="BJ154" s="17" t="s">
        <v>78</v>
      </c>
      <c r="BK154" s="193">
        <f t="shared" si="59"/>
        <v>0</v>
      </c>
      <c r="BL154" s="17" t="s">
        <v>471</v>
      </c>
      <c r="BM154" s="17" t="s">
        <v>474</v>
      </c>
    </row>
    <row r="155" spans="2:65" s="1" customFormat="1" ht="22.5" customHeight="1">
      <c r="B155" s="34"/>
      <c r="C155" s="182" t="s">
        <v>444</v>
      </c>
      <c r="D155" s="182" t="s">
        <v>155</v>
      </c>
      <c r="E155" s="183" t="s">
        <v>2758</v>
      </c>
      <c r="F155" s="184" t="s">
        <v>2759</v>
      </c>
      <c r="G155" s="185" t="s">
        <v>207</v>
      </c>
      <c r="H155" s="186">
        <v>13</v>
      </c>
      <c r="I155" s="187"/>
      <c r="J155" s="188">
        <f t="shared" si="50"/>
        <v>0</v>
      </c>
      <c r="K155" s="184" t="s">
        <v>524</v>
      </c>
      <c r="L155" s="54"/>
      <c r="M155" s="189" t="s">
        <v>19</v>
      </c>
      <c r="N155" s="190" t="s">
        <v>42</v>
      </c>
      <c r="O155" s="35"/>
      <c r="P155" s="191">
        <f t="shared" si="51"/>
        <v>0</v>
      </c>
      <c r="Q155" s="191">
        <v>0</v>
      </c>
      <c r="R155" s="191">
        <f t="shared" si="52"/>
        <v>0</v>
      </c>
      <c r="S155" s="191">
        <v>0</v>
      </c>
      <c r="T155" s="192">
        <f t="shared" si="53"/>
        <v>0</v>
      </c>
      <c r="AR155" s="17" t="s">
        <v>471</v>
      </c>
      <c r="AT155" s="17" t="s">
        <v>155</v>
      </c>
      <c r="AU155" s="17" t="s">
        <v>80</v>
      </c>
      <c r="AY155" s="17" t="s">
        <v>153</v>
      </c>
      <c r="BE155" s="193">
        <f t="shared" si="54"/>
        <v>0</v>
      </c>
      <c r="BF155" s="193">
        <f t="shared" si="55"/>
        <v>0</v>
      </c>
      <c r="BG155" s="193">
        <f t="shared" si="56"/>
        <v>0</v>
      </c>
      <c r="BH155" s="193">
        <f t="shared" si="57"/>
        <v>0</v>
      </c>
      <c r="BI155" s="193">
        <f t="shared" si="58"/>
        <v>0</v>
      </c>
      <c r="BJ155" s="17" t="s">
        <v>78</v>
      </c>
      <c r="BK155" s="193">
        <f t="shared" si="59"/>
        <v>0</v>
      </c>
      <c r="BL155" s="17" t="s">
        <v>471</v>
      </c>
      <c r="BM155" s="17" t="s">
        <v>481</v>
      </c>
    </row>
    <row r="156" spans="2:65" s="1" customFormat="1" ht="22.5" customHeight="1">
      <c r="B156" s="34"/>
      <c r="C156" s="182" t="s">
        <v>449</v>
      </c>
      <c r="D156" s="182" t="s">
        <v>155</v>
      </c>
      <c r="E156" s="183" t="s">
        <v>2760</v>
      </c>
      <c r="F156" s="184" t="s">
        <v>2734</v>
      </c>
      <c r="G156" s="185" t="s">
        <v>207</v>
      </c>
      <c r="H156" s="186">
        <v>8</v>
      </c>
      <c r="I156" s="187"/>
      <c r="J156" s="188">
        <f t="shared" si="50"/>
        <v>0</v>
      </c>
      <c r="K156" s="184" t="s">
        <v>524</v>
      </c>
      <c r="L156" s="54"/>
      <c r="M156" s="189" t="s">
        <v>19</v>
      </c>
      <c r="N156" s="190" t="s">
        <v>42</v>
      </c>
      <c r="O156" s="35"/>
      <c r="P156" s="191">
        <f t="shared" si="51"/>
        <v>0</v>
      </c>
      <c r="Q156" s="191">
        <v>0</v>
      </c>
      <c r="R156" s="191">
        <f t="shared" si="52"/>
        <v>0</v>
      </c>
      <c r="S156" s="191">
        <v>0</v>
      </c>
      <c r="T156" s="192">
        <f t="shared" si="53"/>
        <v>0</v>
      </c>
      <c r="AR156" s="17" t="s">
        <v>471</v>
      </c>
      <c r="AT156" s="17" t="s">
        <v>155</v>
      </c>
      <c r="AU156" s="17" t="s">
        <v>80</v>
      </c>
      <c r="AY156" s="17" t="s">
        <v>153</v>
      </c>
      <c r="BE156" s="193">
        <f t="shared" si="54"/>
        <v>0</v>
      </c>
      <c r="BF156" s="193">
        <f t="shared" si="55"/>
        <v>0</v>
      </c>
      <c r="BG156" s="193">
        <f t="shared" si="56"/>
        <v>0</v>
      </c>
      <c r="BH156" s="193">
        <f t="shared" si="57"/>
        <v>0</v>
      </c>
      <c r="BI156" s="193">
        <f t="shared" si="58"/>
        <v>0</v>
      </c>
      <c r="BJ156" s="17" t="s">
        <v>78</v>
      </c>
      <c r="BK156" s="193">
        <f t="shared" si="59"/>
        <v>0</v>
      </c>
      <c r="BL156" s="17" t="s">
        <v>471</v>
      </c>
      <c r="BM156" s="17" t="s">
        <v>484</v>
      </c>
    </row>
    <row r="157" spans="2:65" s="1" customFormat="1" ht="22.5" customHeight="1">
      <c r="B157" s="34"/>
      <c r="C157" s="182" t="s">
        <v>453</v>
      </c>
      <c r="D157" s="182" t="s">
        <v>155</v>
      </c>
      <c r="E157" s="183" t="s">
        <v>2761</v>
      </c>
      <c r="F157" s="184" t="s">
        <v>2736</v>
      </c>
      <c r="G157" s="185" t="s">
        <v>207</v>
      </c>
      <c r="H157" s="186">
        <v>3</v>
      </c>
      <c r="I157" s="187"/>
      <c r="J157" s="188">
        <f t="shared" si="50"/>
        <v>0</v>
      </c>
      <c r="K157" s="184" t="s">
        <v>524</v>
      </c>
      <c r="L157" s="54"/>
      <c r="M157" s="189" t="s">
        <v>19</v>
      </c>
      <c r="N157" s="190" t="s">
        <v>42</v>
      </c>
      <c r="O157" s="35"/>
      <c r="P157" s="191">
        <f t="shared" si="51"/>
        <v>0</v>
      </c>
      <c r="Q157" s="191">
        <v>0</v>
      </c>
      <c r="R157" s="191">
        <f t="shared" si="52"/>
        <v>0</v>
      </c>
      <c r="S157" s="191">
        <v>0</v>
      </c>
      <c r="T157" s="192">
        <f t="shared" si="53"/>
        <v>0</v>
      </c>
      <c r="AR157" s="17" t="s">
        <v>471</v>
      </c>
      <c r="AT157" s="17" t="s">
        <v>155</v>
      </c>
      <c r="AU157" s="17" t="s">
        <v>80</v>
      </c>
      <c r="AY157" s="17" t="s">
        <v>153</v>
      </c>
      <c r="BE157" s="193">
        <f t="shared" si="54"/>
        <v>0</v>
      </c>
      <c r="BF157" s="193">
        <f t="shared" si="55"/>
        <v>0</v>
      </c>
      <c r="BG157" s="193">
        <f t="shared" si="56"/>
        <v>0</v>
      </c>
      <c r="BH157" s="193">
        <f t="shared" si="57"/>
        <v>0</v>
      </c>
      <c r="BI157" s="193">
        <f t="shared" si="58"/>
        <v>0</v>
      </c>
      <c r="BJ157" s="17" t="s">
        <v>78</v>
      </c>
      <c r="BK157" s="193">
        <f t="shared" si="59"/>
        <v>0</v>
      </c>
      <c r="BL157" s="17" t="s">
        <v>471</v>
      </c>
      <c r="BM157" s="17" t="s">
        <v>487</v>
      </c>
    </row>
    <row r="158" spans="2:65" s="1" customFormat="1" ht="22.5" customHeight="1">
      <c r="B158" s="34"/>
      <c r="C158" s="182" t="s">
        <v>459</v>
      </c>
      <c r="D158" s="182" t="s">
        <v>155</v>
      </c>
      <c r="E158" s="183" t="s">
        <v>2762</v>
      </c>
      <c r="F158" s="184" t="s">
        <v>2738</v>
      </c>
      <c r="G158" s="185" t="s">
        <v>207</v>
      </c>
      <c r="H158" s="186">
        <v>1</v>
      </c>
      <c r="I158" s="187"/>
      <c r="J158" s="188">
        <f t="shared" si="50"/>
        <v>0</v>
      </c>
      <c r="K158" s="184" t="s">
        <v>524</v>
      </c>
      <c r="L158" s="54"/>
      <c r="M158" s="189" t="s">
        <v>19</v>
      </c>
      <c r="N158" s="190" t="s">
        <v>42</v>
      </c>
      <c r="O158" s="35"/>
      <c r="P158" s="191">
        <f t="shared" si="51"/>
        <v>0</v>
      </c>
      <c r="Q158" s="191">
        <v>0</v>
      </c>
      <c r="R158" s="191">
        <f t="shared" si="52"/>
        <v>0</v>
      </c>
      <c r="S158" s="191">
        <v>0</v>
      </c>
      <c r="T158" s="192">
        <f t="shared" si="53"/>
        <v>0</v>
      </c>
      <c r="AR158" s="17" t="s">
        <v>471</v>
      </c>
      <c r="AT158" s="17" t="s">
        <v>155</v>
      </c>
      <c r="AU158" s="17" t="s">
        <v>80</v>
      </c>
      <c r="AY158" s="17" t="s">
        <v>153</v>
      </c>
      <c r="BE158" s="193">
        <f t="shared" si="54"/>
        <v>0</v>
      </c>
      <c r="BF158" s="193">
        <f t="shared" si="55"/>
        <v>0</v>
      </c>
      <c r="BG158" s="193">
        <f t="shared" si="56"/>
        <v>0</v>
      </c>
      <c r="BH158" s="193">
        <f t="shared" si="57"/>
        <v>0</v>
      </c>
      <c r="BI158" s="193">
        <f t="shared" si="58"/>
        <v>0</v>
      </c>
      <c r="BJ158" s="17" t="s">
        <v>78</v>
      </c>
      <c r="BK158" s="193">
        <f t="shared" si="59"/>
        <v>0</v>
      </c>
      <c r="BL158" s="17" t="s">
        <v>471</v>
      </c>
      <c r="BM158" s="17" t="s">
        <v>490</v>
      </c>
    </row>
    <row r="159" spans="2:65" s="1" customFormat="1" ht="22.5" customHeight="1">
      <c r="B159" s="34"/>
      <c r="C159" s="182" t="s">
        <v>464</v>
      </c>
      <c r="D159" s="182" t="s">
        <v>155</v>
      </c>
      <c r="E159" s="183" t="s">
        <v>2763</v>
      </c>
      <c r="F159" s="184" t="s">
        <v>2740</v>
      </c>
      <c r="G159" s="185" t="s">
        <v>207</v>
      </c>
      <c r="H159" s="186">
        <v>1</v>
      </c>
      <c r="I159" s="187"/>
      <c r="J159" s="188">
        <f t="shared" si="50"/>
        <v>0</v>
      </c>
      <c r="K159" s="184" t="s">
        <v>524</v>
      </c>
      <c r="L159" s="54"/>
      <c r="M159" s="189" t="s">
        <v>19</v>
      </c>
      <c r="N159" s="190" t="s">
        <v>42</v>
      </c>
      <c r="O159" s="35"/>
      <c r="P159" s="191">
        <f t="shared" si="51"/>
        <v>0</v>
      </c>
      <c r="Q159" s="191">
        <v>0</v>
      </c>
      <c r="R159" s="191">
        <f t="shared" si="52"/>
        <v>0</v>
      </c>
      <c r="S159" s="191">
        <v>0</v>
      </c>
      <c r="T159" s="192">
        <f t="shared" si="53"/>
        <v>0</v>
      </c>
      <c r="AR159" s="17" t="s">
        <v>471</v>
      </c>
      <c r="AT159" s="17" t="s">
        <v>155</v>
      </c>
      <c r="AU159" s="17" t="s">
        <v>80</v>
      </c>
      <c r="AY159" s="17" t="s">
        <v>153</v>
      </c>
      <c r="BE159" s="193">
        <f t="shared" si="54"/>
        <v>0</v>
      </c>
      <c r="BF159" s="193">
        <f t="shared" si="55"/>
        <v>0</v>
      </c>
      <c r="BG159" s="193">
        <f t="shared" si="56"/>
        <v>0</v>
      </c>
      <c r="BH159" s="193">
        <f t="shared" si="57"/>
        <v>0</v>
      </c>
      <c r="BI159" s="193">
        <f t="shared" si="58"/>
        <v>0</v>
      </c>
      <c r="BJ159" s="17" t="s">
        <v>78</v>
      </c>
      <c r="BK159" s="193">
        <f t="shared" si="59"/>
        <v>0</v>
      </c>
      <c r="BL159" s="17" t="s">
        <v>471</v>
      </c>
      <c r="BM159" s="17" t="s">
        <v>493</v>
      </c>
    </row>
    <row r="160" spans="2:65" s="1" customFormat="1" ht="22.5" customHeight="1">
      <c r="B160" s="34"/>
      <c r="C160" s="182" t="s">
        <v>471</v>
      </c>
      <c r="D160" s="182" t="s">
        <v>155</v>
      </c>
      <c r="E160" s="183" t="s">
        <v>2764</v>
      </c>
      <c r="F160" s="184" t="s">
        <v>2742</v>
      </c>
      <c r="G160" s="185" t="s">
        <v>207</v>
      </c>
      <c r="H160" s="186">
        <v>1</v>
      </c>
      <c r="I160" s="187"/>
      <c r="J160" s="188">
        <f t="shared" si="50"/>
        <v>0</v>
      </c>
      <c r="K160" s="184" t="s">
        <v>524</v>
      </c>
      <c r="L160" s="54"/>
      <c r="M160" s="189" t="s">
        <v>19</v>
      </c>
      <c r="N160" s="190" t="s">
        <v>42</v>
      </c>
      <c r="O160" s="35"/>
      <c r="P160" s="191">
        <f t="shared" si="51"/>
        <v>0</v>
      </c>
      <c r="Q160" s="191">
        <v>0</v>
      </c>
      <c r="R160" s="191">
        <f t="shared" si="52"/>
        <v>0</v>
      </c>
      <c r="S160" s="191">
        <v>0</v>
      </c>
      <c r="T160" s="192">
        <f t="shared" si="53"/>
        <v>0</v>
      </c>
      <c r="AR160" s="17" t="s">
        <v>471</v>
      </c>
      <c r="AT160" s="17" t="s">
        <v>155</v>
      </c>
      <c r="AU160" s="17" t="s">
        <v>80</v>
      </c>
      <c r="AY160" s="17" t="s">
        <v>153</v>
      </c>
      <c r="BE160" s="193">
        <f t="shared" si="54"/>
        <v>0</v>
      </c>
      <c r="BF160" s="193">
        <f t="shared" si="55"/>
        <v>0</v>
      </c>
      <c r="BG160" s="193">
        <f t="shared" si="56"/>
        <v>0</v>
      </c>
      <c r="BH160" s="193">
        <f t="shared" si="57"/>
        <v>0</v>
      </c>
      <c r="BI160" s="193">
        <f t="shared" si="58"/>
        <v>0</v>
      </c>
      <c r="BJ160" s="17" t="s">
        <v>78</v>
      </c>
      <c r="BK160" s="193">
        <f t="shared" si="59"/>
        <v>0</v>
      </c>
      <c r="BL160" s="17" t="s">
        <v>471</v>
      </c>
      <c r="BM160" s="17" t="s">
        <v>496</v>
      </c>
    </row>
    <row r="161" spans="2:65" s="1" customFormat="1" ht="22.5" customHeight="1">
      <c r="B161" s="34"/>
      <c r="C161" s="182" t="s">
        <v>474</v>
      </c>
      <c r="D161" s="182" t="s">
        <v>155</v>
      </c>
      <c r="E161" s="183" t="s">
        <v>2765</v>
      </c>
      <c r="F161" s="184" t="s">
        <v>2746</v>
      </c>
      <c r="G161" s="185" t="s">
        <v>207</v>
      </c>
      <c r="H161" s="186">
        <v>1</v>
      </c>
      <c r="I161" s="187"/>
      <c r="J161" s="188">
        <f t="shared" si="50"/>
        <v>0</v>
      </c>
      <c r="K161" s="184" t="s">
        <v>524</v>
      </c>
      <c r="L161" s="54"/>
      <c r="M161" s="189" t="s">
        <v>19</v>
      </c>
      <c r="N161" s="190" t="s">
        <v>42</v>
      </c>
      <c r="O161" s="35"/>
      <c r="P161" s="191">
        <f t="shared" si="51"/>
        <v>0</v>
      </c>
      <c r="Q161" s="191">
        <v>0</v>
      </c>
      <c r="R161" s="191">
        <f t="shared" si="52"/>
        <v>0</v>
      </c>
      <c r="S161" s="191">
        <v>0</v>
      </c>
      <c r="T161" s="192">
        <f t="shared" si="53"/>
        <v>0</v>
      </c>
      <c r="AR161" s="17" t="s">
        <v>471</v>
      </c>
      <c r="AT161" s="17" t="s">
        <v>155</v>
      </c>
      <c r="AU161" s="17" t="s">
        <v>80</v>
      </c>
      <c r="AY161" s="17" t="s">
        <v>153</v>
      </c>
      <c r="BE161" s="193">
        <f t="shared" si="54"/>
        <v>0</v>
      </c>
      <c r="BF161" s="193">
        <f t="shared" si="55"/>
        <v>0</v>
      </c>
      <c r="BG161" s="193">
        <f t="shared" si="56"/>
        <v>0</v>
      </c>
      <c r="BH161" s="193">
        <f t="shared" si="57"/>
        <v>0</v>
      </c>
      <c r="BI161" s="193">
        <f t="shared" si="58"/>
        <v>0</v>
      </c>
      <c r="BJ161" s="17" t="s">
        <v>78</v>
      </c>
      <c r="BK161" s="193">
        <f t="shared" si="59"/>
        <v>0</v>
      </c>
      <c r="BL161" s="17" t="s">
        <v>471</v>
      </c>
      <c r="BM161" s="17" t="s">
        <v>500</v>
      </c>
    </row>
    <row r="162" spans="2:65" s="1" customFormat="1" ht="22.5" customHeight="1">
      <c r="B162" s="34"/>
      <c r="C162" s="182" t="s">
        <v>477</v>
      </c>
      <c r="D162" s="182" t="s">
        <v>155</v>
      </c>
      <c r="E162" s="183" t="s">
        <v>2766</v>
      </c>
      <c r="F162" s="184" t="s">
        <v>2748</v>
      </c>
      <c r="G162" s="185" t="s">
        <v>246</v>
      </c>
      <c r="H162" s="186">
        <v>295</v>
      </c>
      <c r="I162" s="187"/>
      <c r="J162" s="188">
        <f t="shared" si="50"/>
        <v>0</v>
      </c>
      <c r="K162" s="184" t="s">
        <v>524</v>
      </c>
      <c r="L162" s="54"/>
      <c r="M162" s="189" t="s">
        <v>19</v>
      </c>
      <c r="N162" s="190" t="s">
        <v>42</v>
      </c>
      <c r="O162" s="35"/>
      <c r="P162" s="191">
        <f t="shared" si="51"/>
        <v>0</v>
      </c>
      <c r="Q162" s="191">
        <v>0</v>
      </c>
      <c r="R162" s="191">
        <f t="shared" si="52"/>
        <v>0</v>
      </c>
      <c r="S162" s="191">
        <v>0</v>
      </c>
      <c r="T162" s="192">
        <f t="shared" si="53"/>
        <v>0</v>
      </c>
      <c r="AR162" s="17" t="s">
        <v>471</v>
      </c>
      <c r="AT162" s="17" t="s">
        <v>155</v>
      </c>
      <c r="AU162" s="17" t="s">
        <v>80</v>
      </c>
      <c r="AY162" s="17" t="s">
        <v>153</v>
      </c>
      <c r="BE162" s="193">
        <f t="shared" si="54"/>
        <v>0</v>
      </c>
      <c r="BF162" s="193">
        <f t="shared" si="55"/>
        <v>0</v>
      </c>
      <c r="BG162" s="193">
        <f t="shared" si="56"/>
        <v>0</v>
      </c>
      <c r="BH162" s="193">
        <f t="shared" si="57"/>
        <v>0</v>
      </c>
      <c r="BI162" s="193">
        <f t="shared" si="58"/>
        <v>0</v>
      </c>
      <c r="BJ162" s="17" t="s">
        <v>78</v>
      </c>
      <c r="BK162" s="193">
        <f t="shared" si="59"/>
        <v>0</v>
      </c>
      <c r="BL162" s="17" t="s">
        <v>471</v>
      </c>
      <c r="BM162" s="17" t="s">
        <v>507</v>
      </c>
    </row>
    <row r="163" spans="2:65" s="1" customFormat="1" ht="22.5" customHeight="1">
      <c r="B163" s="34"/>
      <c r="C163" s="182" t="s">
        <v>481</v>
      </c>
      <c r="D163" s="182" t="s">
        <v>155</v>
      </c>
      <c r="E163" s="183" t="s">
        <v>2693</v>
      </c>
      <c r="F163" s="184" t="s">
        <v>2694</v>
      </c>
      <c r="G163" s="185" t="s">
        <v>207</v>
      </c>
      <c r="H163" s="186">
        <v>35</v>
      </c>
      <c r="I163" s="187"/>
      <c r="J163" s="188">
        <f t="shared" si="50"/>
        <v>0</v>
      </c>
      <c r="K163" s="184" t="s">
        <v>524</v>
      </c>
      <c r="L163" s="54"/>
      <c r="M163" s="189" t="s">
        <v>19</v>
      </c>
      <c r="N163" s="190" t="s">
        <v>42</v>
      </c>
      <c r="O163" s="35"/>
      <c r="P163" s="191">
        <f t="shared" si="51"/>
        <v>0</v>
      </c>
      <c r="Q163" s="191">
        <v>0</v>
      </c>
      <c r="R163" s="191">
        <f t="shared" si="52"/>
        <v>0</v>
      </c>
      <c r="S163" s="191">
        <v>0</v>
      </c>
      <c r="T163" s="192">
        <f t="shared" si="53"/>
        <v>0</v>
      </c>
      <c r="AR163" s="17" t="s">
        <v>471</v>
      </c>
      <c r="AT163" s="17" t="s">
        <v>155</v>
      </c>
      <c r="AU163" s="17" t="s">
        <v>80</v>
      </c>
      <c r="AY163" s="17" t="s">
        <v>153</v>
      </c>
      <c r="BE163" s="193">
        <f t="shared" si="54"/>
        <v>0</v>
      </c>
      <c r="BF163" s="193">
        <f t="shared" si="55"/>
        <v>0</v>
      </c>
      <c r="BG163" s="193">
        <f t="shared" si="56"/>
        <v>0</v>
      </c>
      <c r="BH163" s="193">
        <f t="shared" si="57"/>
        <v>0</v>
      </c>
      <c r="BI163" s="193">
        <f t="shared" si="58"/>
        <v>0</v>
      </c>
      <c r="BJ163" s="17" t="s">
        <v>78</v>
      </c>
      <c r="BK163" s="193">
        <f t="shared" si="59"/>
        <v>0</v>
      </c>
      <c r="BL163" s="17" t="s">
        <v>471</v>
      </c>
      <c r="BM163" s="17" t="s">
        <v>512</v>
      </c>
    </row>
    <row r="164" spans="2:65" s="1" customFormat="1" ht="22.5" customHeight="1">
      <c r="B164" s="34"/>
      <c r="C164" s="182" t="s">
        <v>484</v>
      </c>
      <c r="D164" s="182" t="s">
        <v>155</v>
      </c>
      <c r="E164" s="183" t="s">
        <v>2695</v>
      </c>
      <c r="F164" s="184" t="s">
        <v>2696</v>
      </c>
      <c r="G164" s="185" t="s">
        <v>1336</v>
      </c>
      <c r="H164" s="186">
        <v>60</v>
      </c>
      <c r="I164" s="187"/>
      <c r="J164" s="188">
        <f t="shared" si="50"/>
        <v>0</v>
      </c>
      <c r="K164" s="184" t="s">
        <v>524</v>
      </c>
      <c r="L164" s="54"/>
      <c r="M164" s="189" t="s">
        <v>19</v>
      </c>
      <c r="N164" s="190" t="s">
        <v>42</v>
      </c>
      <c r="O164" s="35"/>
      <c r="P164" s="191">
        <f t="shared" si="51"/>
        <v>0</v>
      </c>
      <c r="Q164" s="191">
        <v>0</v>
      </c>
      <c r="R164" s="191">
        <f t="shared" si="52"/>
        <v>0</v>
      </c>
      <c r="S164" s="191">
        <v>0</v>
      </c>
      <c r="T164" s="192">
        <f t="shared" si="53"/>
        <v>0</v>
      </c>
      <c r="AR164" s="17" t="s">
        <v>471</v>
      </c>
      <c r="AT164" s="17" t="s">
        <v>155</v>
      </c>
      <c r="AU164" s="17" t="s">
        <v>80</v>
      </c>
      <c r="AY164" s="17" t="s">
        <v>153</v>
      </c>
      <c r="BE164" s="193">
        <f t="shared" si="54"/>
        <v>0</v>
      </c>
      <c r="BF164" s="193">
        <f t="shared" si="55"/>
        <v>0</v>
      </c>
      <c r="BG164" s="193">
        <f t="shared" si="56"/>
        <v>0</v>
      </c>
      <c r="BH164" s="193">
        <f t="shared" si="57"/>
        <v>0</v>
      </c>
      <c r="BI164" s="193">
        <f t="shared" si="58"/>
        <v>0</v>
      </c>
      <c r="BJ164" s="17" t="s">
        <v>78</v>
      </c>
      <c r="BK164" s="193">
        <f t="shared" si="59"/>
        <v>0</v>
      </c>
      <c r="BL164" s="17" t="s">
        <v>471</v>
      </c>
      <c r="BM164" s="17" t="s">
        <v>516</v>
      </c>
    </row>
    <row r="165" spans="2:65" s="1" customFormat="1" ht="22.5" customHeight="1">
      <c r="B165" s="34"/>
      <c r="C165" s="182" t="s">
        <v>487</v>
      </c>
      <c r="D165" s="182" t="s">
        <v>155</v>
      </c>
      <c r="E165" s="183" t="s">
        <v>2684</v>
      </c>
      <c r="F165" s="184" t="s">
        <v>2685</v>
      </c>
      <c r="G165" s="185" t="s">
        <v>246</v>
      </c>
      <c r="H165" s="186">
        <v>280</v>
      </c>
      <c r="I165" s="187"/>
      <c r="J165" s="188">
        <f t="shared" si="50"/>
        <v>0</v>
      </c>
      <c r="K165" s="184" t="s">
        <v>524</v>
      </c>
      <c r="L165" s="54"/>
      <c r="M165" s="189" t="s">
        <v>19</v>
      </c>
      <c r="N165" s="190" t="s">
        <v>42</v>
      </c>
      <c r="O165" s="35"/>
      <c r="P165" s="191">
        <f t="shared" si="51"/>
        <v>0</v>
      </c>
      <c r="Q165" s="191">
        <v>0</v>
      </c>
      <c r="R165" s="191">
        <f t="shared" si="52"/>
        <v>0</v>
      </c>
      <c r="S165" s="191">
        <v>0</v>
      </c>
      <c r="T165" s="192">
        <f t="shared" si="53"/>
        <v>0</v>
      </c>
      <c r="AR165" s="17" t="s">
        <v>471</v>
      </c>
      <c r="AT165" s="17" t="s">
        <v>155</v>
      </c>
      <c r="AU165" s="17" t="s">
        <v>80</v>
      </c>
      <c r="AY165" s="17" t="s">
        <v>153</v>
      </c>
      <c r="BE165" s="193">
        <f t="shared" si="54"/>
        <v>0</v>
      </c>
      <c r="BF165" s="193">
        <f t="shared" si="55"/>
        <v>0</v>
      </c>
      <c r="BG165" s="193">
        <f t="shared" si="56"/>
        <v>0</v>
      </c>
      <c r="BH165" s="193">
        <f t="shared" si="57"/>
        <v>0</v>
      </c>
      <c r="BI165" s="193">
        <f t="shared" si="58"/>
        <v>0</v>
      </c>
      <c r="BJ165" s="17" t="s">
        <v>78</v>
      </c>
      <c r="BK165" s="193">
        <f t="shared" si="59"/>
        <v>0</v>
      </c>
      <c r="BL165" s="17" t="s">
        <v>471</v>
      </c>
      <c r="BM165" s="17" t="s">
        <v>521</v>
      </c>
    </row>
    <row r="166" spans="2:63" s="10" customFormat="1" ht="29.85" customHeight="1">
      <c r="B166" s="165"/>
      <c r="C166" s="166"/>
      <c r="D166" s="179" t="s">
        <v>70</v>
      </c>
      <c r="E166" s="180" t="s">
        <v>1896</v>
      </c>
      <c r="F166" s="180" t="s">
        <v>2767</v>
      </c>
      <c r="G166" s="166"/>
      <c r="H166" s="166"/>
      <c r="I166" s="169"/>
      <c r="J166" s="181">
        <f>BK166</f>
        <v>0</v>
      </c>
      <c r="K166" s="166"/>
      <c r="L166" s="171"/>
      <c r="M166" s="172"/>
      <c r="N166" s="173"/>
      <c r="O166" s="173"/>
      <c r="P166" s="174">
        <f>SUM(P167:P172)</f>
        <v>0</v>
      </c>
      <c r="Q166" s="173"/>
      <c r="R166" s="174">
        <f>SUM(R167:R172)</f>
        <v>0</v>
      </c>
      <c r="S166" s="173"/>
      <c r="T166" s="175">
        <f>SUM(T167:T172)</f>
        <v>0</v>
      </c>
      <c r="AR166" s="176" t="s">
        <v>78</v>
      </c>
      <c r="AT166" s="177" t="s">
        <v>70</v>
      </c>
      <c r="AU166" s="177" t="s">
        <v>78</v>
      </c>
      <c r="AY166" s="176" t="s">
        <v>153</v>
      </c>
      <c r="BK166" s="178">
        <f>SUM(BK167:BK172)</f>
        <v>0</v>
      </c>
    </row>
    <row r="167" spans="2:65" s="1" customFormat="1" ht="22.5" customHeight="1">
      <c r="B167" s="34"/>
      <c r="C167" s="182" t="s">
        <v>490</v>
      </c>
      <c r="D167" s="182" t="s">
        <v>155</v>
      </c>
      <c r="E167" s="183" t="s">
        <v>2768</v>
      </c>
      <c r="F167" s="184" t="s">
        <v>2769</v>
      </c>
      <c r="G167" s="185" t="s">
        <v>207</v>
      </c>
      <c r="H167" s="186">
        <v>3</v>
      </c>
      <c r="I167" s="187"/>
      <c r="J167" s="188">
        <f aca="true" t="shared" si="60" ref="J167:J172">ROUND(I167*H167,2)</f>
        <v>0</v>
      </c>
      <c r="K167" s="184" t="s">
        <v>524</v>
      </c>
      <c r="L167" s="54"/>
      <c r="M167" s="189" t="s">
        <v>19</v>
      </c>
      <c r="N167" s="190" t="s">
        <v>42</v>
      </c>
      <c r="O167" s="35"/>
      <c r="P167" s="191">
        <f aca="true" t="shared" si="61" ref="P167:P172">O167*H167</f>
        <v>0</v>
      </c>
      <c r="Q167" s="191">
        <v>0</v>
      </c>
      <c r="R167" s="191">
        <f aca="true" t="shared" si="62" ref="R167:R172">Q167*H167</f>
        <v>0</v>
      </c>
      <c r="S167" s="191">
        <v>0</v>
      </c>
      <c r="T167" s="192">
        <f aca="true" t="shared" si="63" ref="T167:T172">S167*H167</f>
        <v>0</v>
      </c>
      <c r="AR167" s="17" t="s">
        <v>471</v>
      </c>
      <c r="AT167" s="17" t="s">
        <v>155</v>
      </c>
      <c r="AU167" s="17" t="s">
        <v>80</v>
      </c>
      <c r="AY167" s="17" t="s">
        <v>153</v>
      </c>
      <c r="BE167" s="193">
        <f aca="true" t="shared" si="64" ref="BE167:BE172">IF(N167="základní",J167,0)</f>
        <v>0</v>
      </c>
      <c r="BF167" s="193">
        <f aca="true" t="shared" si="65" ref="BF167:BF172">IF(N167="snížená",J167,0)</f>
        <v>0</v>
      </c>
      <c r="BG167" s="193">
        <f aca="true" t="shared" si="66" ref="BG167:BG172">IF(N167="zákl. přenesená",J167,0)</f>
        <v>0</v>
      </c>
      <c r="BH167" s="193">
        <f aca="true" t="shared" si="67" ref="BH167:BH172">IF(N167="sníž. přenesená",J167,0)</f>
        <v>0</v>
      </c>
      <c r="BI167" s="193">
        <f aca="true" t="shared" si="68" ref="BI167:BI172">IF(N167="nulová",J167,0)</f>
        <v>0</v>
      </c>
      <c r="BJ167" s="17" t="s">
        <v>78</v>
      </c>
      <c r="BK167" s="193">
        <f aca="true" t="shared" si="69" ref="BK167:BK172">ROUND(I167*H167,2)</f>
        <v>0</v>
      </c>
      <c r="BL167" s="17" t="s">
        <v>471</v>
      </c>
      <c r="BM167" s="17" t="s">
        <v>525</v>
      </c>
    </row>
    <row r="168" spans="2:65" s="1" customFormat="1" ht="22.5" customHeight="1">
      <c r="B168" s="34"/>
      <c r="C168" s="182" t="s">
        <v>493</v>
      </c>
      <c r="D168" s="182" t="s">
        <v>155</v>
      </c>
      <c r="E168" s="183" t="s">
        <v>2770</v>
      </c>
      <c r="F168" s="184" t="s">
        <v>2771</v>
      </c>
      <c r="G168" s="185" t="s">
        <v>207</v>
      </c>
      <c r="H168" s="186">
        <v>1</v>
      </c>
      <c r="I168" s="187"/>
      <c r="J168" s="188">
        <f t="shared" si="60"/>
        <v>0</v>
      </c>
      <c r="K168" s="184" t="s">
        <v>524</v>
      </c>
      <c r="L168" s="54"/>
      <c r="M168" s="189" t="s">
        <v>19</v>
      </c>
      <c r="N168" s="190" t="s">
        <v>42</v>
      </c>
      <c r="O168" s="35"/>
      <c r="P168" s="191">
        <f t="shared" si="61"/>
        <v>0</v>
      </c>
      <c r="Q168" s="191">
        <v>0</v>
      </c>
      <c r="R168" s="191">
        <f t="shared" si="62"/>
        <v>0</v>
      </c>
      <c r="S168" s="191">
        <v>0</v>
      </c>
      <c r="T168" s="192">
        <f t="shared" si="63"/>
        <v>0</v>
      </c>
      <c r="AR168" s="17" t="s">
        <v>471</v>
      </c>
      <c r="AT168" s="17" t="s">
        <v>155</v>
      </c>
      <c r="AU168" s="17" t="s">
        <v>80</v>
      </c>
      <c r="AY168" s="17" t="s">
        <v>153</v>
      </c>
      <c r="BE168" s="193">
        <f t="shared" si="64"/>
        <v>0</v>
      </c>
      <c r="BF168" s="193">
        <f t="shared" si="65"/>
        <v>0</v>
      </c>
      <c r="BG168" s="193">
        <f t="shared" si="66"/>
        <v>0</v>
      </c>
      <c r="BH168" s="193">
        <f t="shared" si="67"/>
        <v>0</v>
      </c>
      <c r="BI168" s="193">
        <f t="shared" si="68"/>
        <v>0</v>
      </c>
      <c r="BJ168" s="17" t="s">
        <v>78</v>
      </c>
      <c r="BK168" s="193">
        <f t="shared" si="69"/>
        <v>0</v>
      </c>
      <c r="BL168" s="17" t="s">
        <v>471</v>
      </c>
      <c r="BM168" s="17" t="s">
        <v>536</v>
      </c>
    </row>
    <row r="169" spans="2:65" s="1" customFormat="1" ht="22.5" customHeight="1">
      <c r="B169" s="34"/>
      <c r="C169" s="182" t="s">
        <v>496</v>
      </c>
      <c r="D169" s="182" t="s">
        <v>155</v>
      </c>
      <c r="E169" s="183" t="s">
        <v>2772</v>
      </c>
      <c r="F169" s="184" t="s">
        <v>2773</v>
      </c>
      <c r="G169" s="185" t="s">
        <v>207</v>
      </c>
      <c r="H169" s="186">
        <v>1</v>
      </c>
      <c r="I169" s="187"/>
      <c r="J169" s="188">
        <f t="shared" si="60"/>
        <v>0</v>
      </c>
      <c r="K169" s="184" t="s">
        <v>524</v>
      </c>
      <c r="L169" s="54"/>
      <c r="M169" s="189" t="s">
        <v>19</v>
      </c>
      <c r="N169" s="190" t="s">
        <v>42</v>
      </c>
      <c r="O169" s="35"/>
      <c r="P169" s="191">
        <f t="shared" si="61"/>
        <v>0</v>
      </c>
      <c r="Q169" s="191">
        <v>0</v>
      </c>
      <c r="R169" s="191">
        <f t="shared" si="62"/>
        <v>0</v>
      </c>
      <c r="S169" s="191">
        <v>0</v>
      </c>
      <c r="T169" s="192">
        <f t="shared" si="63"/>
        <v>0</v>
      </c>
      <c r="AR169" s="17" t="s">
        <v>471</v>
      </c>
      <c r="AT169" s="17" t="s">
        <v>155</v>
      </c>
      <c r="AU169" s="17" t="s">
        <v>80</v>
      </c>
      <c r="AY169" s="17" t="s">
        <v>153</v>
      </c>
      <c r="BE169" s="193">
        <f t="shared" si="64"/>
        <v>0</v>
      </c>
      <c r="BF169" s="193">
        <f t="shared" si="65"/>
        <v>0</v>
      </c>
      <c r="BG169" s="193">
        <f t="shared" si="66"/>
        <v>0</v>
      </c>
      <c r="BH169" s="193">
        <f t="shared" si="67"/>
        <v>0</v>
      </c>
      <c r="BI169" s="193">
        <f t="shared" si="68"/>
        <v>0</v>
      </c>
      <c r="BJ169" s="17" t="s">
        <v>78</v>
      </c>
      <c r="BK169" s="193">
        <f t="shared" si="69"/>
        <v>0</v>
      </c>
      <c r="BL169" s="17" t="s">
        <v>471</v>
      </c>
      <c r="BM169" s="17" t="s">
        <v>540</v>
      </c>
    </row>
    <row r="170" spans="2:65" s="1" customFormat="1" ht="22.5" customHeight="1">
      <c r="B170" s="34"/>
      <c r="C170" s="182" t="s">
        <v>500</v>
      </c>
      <c r="D170" s="182" t="s">
        <v>155</v>
      </c>
      <c r="E170" s="183" t="s">
        <v>2774</v>
      </c>
      <c r="F170" s="184" t="s">
        <v>2775</v>
      </c>
      <c r="G170" s="185" t="s">
        <v>246</v>
      </c>
      <c r="H170" s="186">
        <v>60</v>
      </c>
      <c r="I170" s="187"/>
      <c r="J170" s="188">
        <f t="shared" si="60"/>
        <v>0</v>
      </c>
      <c r="K170" s="184" t="s">
        <v>524</v>
      </c>
      <c r="L170" s="54"/>
      <c r="M170" s="189" t="s">
        <v>19</v>
      </c>
      <c r="N170" s="190" t="s">
        <v>42</v>
      </c>
      <c r="O170" s="35"/>
      <c r="P170" s="191">
        <f t="shared" si="61"/>
        <v>0</v>
      </c>
      <c r="Q170" s="191">
        <v>0</v>
      </c>
      <c r="R170" s="191">
        <f t="shared" si="62"/>
        <v>0</v>
      </c>
      <c r="S170" s="191">
        <v>0</v>
      </c>
      <c r="T170" s="192">
        <f t="shared" si="63"/>
        <v>0</v>
      </c>
      <c r="AR170" s="17" t="s">
        <v>471</v>
      </c>
      <c r="AT170" s="17" t="s">
        <v>155</v>
      </c>
      <c r="AU170" s="17" t="s">
        <v>80</v>
      </c>
      <c r="AY170" s="17" t="s">
        <v>153</v>
      </c>
      <c r="BE170" s="193">
        <f t="shared" si="64"/>
        <v>0</v>
      </c>
      <c r="BF170" s="193">
        <f t="shared" si="65"/>
        <v>0</v>
      </c>
      <c r="BG170" s="193">
        <f t="shared" si="66"/>
        <v>0</v>
      </c>
      <c r="BH170" s="193">
        <f t="shared" si="67"/>
        <v>0</v>
      </c>
      <c r="BI170" s="193">
        <f t="shared" si="68"/>
        <v>0</v>
      </c>
      <c r="BJ170" s="17" t="s">
        <v>78</v>
      </c>
      <c r="BK170" s="193">
        <f t="shared" si="69"/>
        <v>0</v>
      </c>
      <c r="BL170" s="17" t="s">
        <v>471</v>
      </c>
      <c r="BM170" s="17" t="s">
        <v>545</v>
      </c>
    </row>
    <row r="171" spans="2:65" s="1" customFormat="1" ht="22.5" customHeight="1">
      <c r="B171" s="34"/>
      <c r="C171" s="182" t="s">
        <v>507</v>
      </c>
      <c r="D171" s="182" t="s">
        <v>155</v>
      </c>
      <c r="E171" s="183" t="s">
        <v>2749</v>
      </c>
      <c r="F171" s="184" t="s">
        <v>2750</v>
      </c>
      <c r="G171" s="185" t="s">
        <v>246</v>
      </c>
      <c r="H171" s="186">
        <v>60</v>
      </c>
      <c r="I171" s="187"/>
      <c r="J171" s="188">
        <f t="shared" si="60"/>
        <v>0</v>
      </c>
      <c r="K171" s="184" t="s">
        <v>524</v>
      </c>
      <c r="L171" s="54"/>
      <c r="M171" s="189" t="s">
        <v>19</v>
      </c>
      <c r="N171" s="190" t="s">
        <v>42</v>
      </c>
      <c r="O171" s="35"/>
      <c r="P171" s="191">
        <f t="shared" si="61"/>
        <v>0</v>
      </c>
      <c r="Q171" s="191">
        <v>0</v>
      </c>
      <c r="R171" s="191">
        <f t="shared" si="62"/>
        <v>0</v>
      </c>
      <c r="S171" s="191">
        <v>0</v>
      </c>
      <c r="T171" s="192">
        <f t="shared" si="63"/>
        <v>0</v>
      </c>
      <c r="AR171" s="17" t="s">
        <v>471</v>
      </c>
      <c r="AT171" s="17" t="s">
        <v>155</v>
      </c>
      <c r="AU171" s="17" t="s">
        <v>80</v>
      </c>
      <c r="AY171" s="17" t="s">
        <v>153</v>
      </c>
      <c r="BE171" s="193">
        <f t="shared" si="64"/>
        <v>0</v>
      </c>
      <c r="BF171" s="193">
        <f t="shared" si="65"/>
        <v>0</v>
      </c>
      <c r="BG171" s="193">
        <f t="shared" si="66"/>
        <v>0</v>
      </c>
      <c r="BH171" s="193">
        <f t="shared" si="67"/>
        <v>0</v>
      </c>
      <c r="BI171" s="193">
        <f t="shared" si="68"/>
        <v>0</v>
      </c>
      <c r="BJ171" s="17" t="s">
        <v>78</v>
      </c>
      <c r="BK171" s="193">
        <f t="shared" si="69"/>
        <v>0</v>
      </c>
      <c r="BL171" s="17" t="s">
        <v>471</v>
      </c>
      <c r="BM171" s="17" t="s">
        <v>549</v>
      </c>
    </row>
    <row r="172" spans="2:65" s="1" customFormat="1" ht="22.5" customHeight="1">
      <c r="B172" s="34"/>
      <c r="C172" s="182" t="s">
        <v>512</v>
      </c>
      <c r="D172" s="182" t="s">
        <v>155</v>
      </c>
      <c r="E172" s="183" t="s">
        <v>2776</v>
      </c>
      <c r="F172" s="184" t="s">
        <v>2752</v>
      </c>
      <c r="G172" s="185" t="s">
        <v>207</v>
      </c>
      <c r="H172" s="186">
        <v>1</v>
      </c>
      <c r="I172" s="187"/>
      <c r="J172" s="188">
        <f t="shared" si="60"/>
        <v>0</v>
      </c>
      <c r="K172" s="184" t="s">
        <v>524</v>
      </c>
      <c r="L172" s="54"/>
      <c r="M172" s="189" t="s">
        <v>19</v>
      </c>
      <c r="N172" s="190" t="s">
        <v>42</v>
      </c>
      <c r="O172" s="35"/>
      <c r="P172" s="191">
        <f t="shared" si="61"/>
        <v>0</v>
      </c>
      <c r="Q172" s="191">
        <v>0</v>
      </c>
      <c r="R172" s="191">
        <f t="shared" si="62"/>
        <v>0</v>
      </c>
      <c r="S172" s="191">
        <v>0</v>
      </c>
      <c r="T172" s="192">
        <f t="shared" si="63"/>
        <v>0</v>
      </c>
      <c r="AR172" s="17" t="s">
        <v>471</v>
      </c>
      <c r="AT172" s="17" t="s">
        <v>155</v>
      </c>
      <c r="AU172" s="17" t="s">
        <v>80</v>
      </c>
      <c r="AY172" s="17" t="s">
        <v>153</v>
      </c>
      <c r="BE172" s="193">
        <f t="shared" si="64"/>
        <v>0</v>
      </c>
      <c r="BF172" s="193">
        <f t="shared" si="65"/>
        <v>0</v>
      </c>
      <c r="BG172" s="193">
        <f t="shared" si="66"/>
        <v>0</v>
      </c>
      <c r="BH172" s="193">
        <f t="shared" si="67"/>
        <v>0</v>
      </c>
      <c r="BI172" s="193">
        <f t="shared" si="68"/>
        <v>0</v>
      </c>
      <c r="BJ172" s="17" t="s">
        <v>78</v>
      </c>
      <c r="BK172" s="193">
        <f t="shared" si="69"/>
        <v>0</v>
      </c>
      <c r="BL172" s="17" t="s">
        <v>471</v>
      </c>
      <c r="BM172" s="17" t="s">
        <v>555</v>
      </c>
    </row>
    <row r="173" spans="2:63" s="10" customFormat="1" ht="29.85" customHeight="1">
      <c r="B173" s="165"/>
      <c r="C173" s="166"/>
      <c r="D173" s="179" t="s">
        <v>70</v>
      </c>
      <c r="E173" s="180" t="s">
        <v>1900</v>
      </c>
      <c r="F173" s="180" t="s">
        <v>2777</v>
      </c>
      <c r="G173" s="166"/>
      <c r="H173" s="166"/>
      <c r="I173" s="169"/>
      <c r="J173" s="181">
        <f>BK173</f>
        <v>0</v>
      </c>
      <c r="K173" s="166"/>
      <c r="L173" s="171"/>
      <c r="M173" s="172"/>
      <c r="N173" s="173"/>
      <c r="O173" s="173"/>
      <c r="P173" s="174">
        <f>SUM(P174:P180)</f>
        <v>0</v>
      </c>
      <c r="Q173" s="173"/>
      <c r="R173" s="174">
        <f>SUM(R174:R180)</f>
        <v>0</v>
      </c>
      <c r="S173" s="173"/>
      <c r="T173" s="175">
        <f>SUM(T174:T180)</f>
        <v>0</v>
      </c>
      <c r="AR173" s="176" t="s">
        <v>78</v>
      </c>
      <c r="AT173" s="177" t="s">
        <v>70</v>
      </c>
      <c r="AU173" s="177" t="s">
        <v>78</v>
      </c>
      <c r="AY173" s="176" t="s">
        <v>153</v>
      </c>
      <c r="BK173" s="178">
        <f>SUM(BK174:BK180)</f>
        <v>0</v>
      </c>
    </row>
    <row r="174" spans="2:65" s="1" customFormat="1" ht="22.5" customHeight="1">
      <c r="B174" s="34"/>
      <c r="C174" s="182" t="s">
        <v>516</v>
      </c>
      <c r="D174" s="182" t="s">
        <v>155</v>
      </c>
      <c r="E174" s="183" t="s">
        <v>2778</v>
      </c>
      <c r="F174" s="184" t="s">
        <v>2779</v>
      </c>
      <c r="G174" s="185" t="s">
        <v>207</v>
      </c>
      <c r="H174" s="186">
        <v>3</v>
      </c>
      <c r="I174" s="187"/>
      <c r="J174" s="188">
        <f aca="true" t="shared" si="70" ref="J174:J180">ROUND(I174*H174,2)</f>
        <v>0</v>
      </c>
      <c r="K174" s="184" t="s">
        <v>524</v>
      </c>
      <c r="L174" s="54"/>
      <c r="M174" s="189" t="s">
        <v>19</v>
      </c>
      <c r="N174" s="190" t="s">
        <v>42</v>
      </c>
      <c r="O174" s="35"/>
      <c r="P174" s="191">
        <f aca="true" t="shared" si="71" ref="P174:P180">O174*H174</f>
        <v>0</v>
      </c>
      <c r="Q174" s="191">
        <v>0</v>
      </c>
      <c r="R174" s="191">
        <f aca="true" t="shared" si="72" ref="R174:R180">Q174*H174</f>
        <v>0</v>
      </c>
      <c r="S174" s="191">
        <v>0</v>
      </c>
      <c r="T174" s="192">
        <f aca="true" t="shared" si="73" ref="T174:T180">S174*H174</f>
        <v>0</v>
      </c>
      <c r="AR174" s="17" t="s">
        <v>471</v>
      </c>
      <c r="AT174" s="17" t="s">
        <v>155</v>
      </c>
      <c r="AU174" s="17" t="s">
        <v>80</v>
      </c>
      <c r="AY174" s="17" t="s">
        <v>153</v>
      </c>
      <c r="BE174" s="193">
        <f aca="true" t="shared" si="74" ref="BE174:BE180">IF(N174="základní",J174,0)</f>
        <v>0</v>
      </c>
      <c r="BF174" s="193">
        <f aca="true" t="shared" si="75" ref="BF174:BF180">IF(N174="snížená",J174,0)</f>
        <v>0</v>
      </c>
      <c r="BG174" s="193">
        <f aca="true" t="shared" si="76" ref="BG174:BG180">IF(N174="zákl. přenesená",J174,0)</f>
        <v>0</v>
      </c>
      <c r="BH174" s="193">
        <f aca="true" t="shared" si="77" ref="BH174:BH180">IF(N174="sníž. přenesená",J174,0)</f>
        <v>0</v>
      </c>
      <c r="BI174" s="193">
        <f aca="true" t="shared" si="78" ref="BI174:BI180">IF(N174="nulová",J174,0)</f>
        <v>0</v>
      </c>
      <c r="BJ174" s="17" t="s">
        <v>78</v>
      </c>
      <c r="BK174" s="193">
        <f aca="true" t="shared" si="79" ref="BK174:BK180">ROUND(I174*H174,2)</f>
        <v>0</v>
      </c>
      <c r="BL174" s="17" t="s">
        <v>471</v>
      </c>
      <c r="BM174" s="17" t="s">
        <v>567</v>
      </c>
    </row>
    <row r="175" spans="2:65" s="1" customFormat="1" ht="22.5" customHeight="1">
      <c r="B175" s="34"/>
      <c r="C175" s="182" t="s">
        <v>521</v>
      </c>
      <c r="D175" s="182" t="s">
        <v>155</v>
      </c>
      <c r="E175" s="183" t="s">
        <v>2780</v>
      </c>
      <c r="F175" s="184" t="s">
        <v>2779</v>
      </c>
      <c r="G175" s="185" t="s">
        <v>207</v>
      </c>
      <c r="H175" s="186">
        <v>1</v>
      </c>
      <c r="I175" s="187"/>
      <c r="J175" s="188">
        <f t="shared" si="70"/>
        <v>0</v>
      </c>
      <c r="K175" s="184" t="s">
        <v>524</v>
      </c>
      <c r="L175" s="54"/>
      <c r="M175" s="189" t="s">
        <v>19</v>
      </c>
      <c r="N175" s="190" t="s">
        <v>42</v>
      </c>
      <c r="O175" s="35"/>
      <c r="P175" s="191">
        <f t="shared" si="71"/>
        <v>0</v>
      </c>
      <c r="Q175" s="191">
        <v>0</v>
      </c>
      <c r="R175" s="191">
        <f t="shared" si="72"/>
        <v>0</v>
      </c>
      <c r="S175" s="191">
        <v>0</v>
      </c>
      <c r="T175" s="192">
        <f t="shared" si="73"/>
        <v>0</v>
      </c>
      <c r="AR175" s="17" t="s">
        <v>471</v>
      </c>
      <c r="AT175" s="17" t="s">
        <v>155</v>
      </c>
      <c r="AU175" s="17" t="s">
        <v>80</v>
      </c>
      <c r="AY175" s="17" t="s">
        <v>153</v>
      </c>
      <c r="BE175" s="193">
        <f t="shared" si="74"/>
        <v>0</v>
      </c>
      <c r="BF175" s="193">
        <f t="shared" si="75"/>
        <v>0</v>
      </c>
      <c r="BG175" s="193">
        <f t="shared" si="76"/>
        <v>0</v>
      </c>
      <c r="BH175" s="193">
        <f t="shared" si="77"/>
        <v>0</v>
      </c>
      <c r="BI175" s="193">
        <f t="shared" si="78"/>
        <v>0</v>
      </c>
      <c r="BJ175" s="17" t="s">
        <v>78</v>
      </c>
      <c r="BK175" s="193">
        <f t="shared" si="79"/>
        <v>0</v>
      </c>
      <c r="BL175" s="17" t="s">
        <v>471</v>
      </c>
      <c r="BM175" s="17" t="s">
        <v>575</v>
      </c>
    </row>
    <row r="176" spans="2:65" s="1" customFormat="1" ht="22.5" customHeight="1">
      <c r="B176" s="34"/>
      <c r="C176" s="182" t="s">
        <v>525</v>
      </c>
      <c r="D176" s="182" t="s">
        <v>155</v>
      </c>
      <c r="E176" s="183" t="s">
        <v>2781</v>
      </c>
      <c r="F176" s="184" t="s">
        <v>2779</v>
      </c>
      <c r="G176" s="185" t="s">
        <v>207</v>
      </c>
      <c r="H176" s="186">
        <v>2</v>
      </c>
      <c r="I176" s="187"/>
      <c r="J176" s="188">
        <f t="shared" si="70"/>
        <v>0</v>
      </c>
      <c r="K176" s="184" t="s">
        <v>524</v>
      </c>
      <c r="L176" s="54"/>
      <c r="M176" s="189" t="s">
        <v>19</v>
      </c>
      <c r="N176" s="190" t="s">
        <v>42</v>
      </c>
      <c r="O176" s="35"/>
      <c r="P176" s="191">
        <f t="shared" si="71"/>
        <v>0</v>
      </c>
      <c r="Q176" s="191">
        <v>0</v>
      </c>
      <c r="R176" s="191">
        <f t="shared" si="72"/>
        <v>0</v>
      </c>
      <c r="S176" s="191">
        <v>0</v>
      </c>
      <c r="T176" s="192">
        <f t="shared" si="73"/>
        <v>0</v>
      </c>
      <c r="AR176" s="17" t="s">
        <v>471</v>
      </c>
      <c r="AT176" s="17" t="s">
        <v>155</v>
      </c>
      <c r="AU176" s="17" t="s">
        <v>80</v>
      </c>
      <c r="AY176" s="17" t="s">
        <v>153</v>
      </c>
      <c r="BE176" s="193">
        <f t="shared" si="74"/>
        <v>0</v>
      </c>
      <c r="BF176" s="193">
        <f t="shared" si="75"/>
        <v>0</v>
      </c>
      <c r="BG176" s="193">
        <f t="shared" si="76"/>
        <v>0</v>
      </c>
      <c r="BH176" s="193">
        <f t="shared" si="77"/>
        <v>0</v>
      </c>
      <c r="BI176" s="193">
        <f t="shared" si="78"/>
        <v>0</v>
      </c>
      <c r="BJ176" s="17" t="s">
        <v>78</v>
      </c>
      <c r="BK176" s="193">
        <f t="shared" si="79"/>
        <v>0</v>
      </c>
      <c r="BL176" s="17" t="s">
        <v>471</v>
      </c>
      <c r="BM176" s="17" t="s">
        <v>582</v>
      </c>
    </row>
    <row r="177" spans="2:65" s="1" customFormat="1" ht="22.5" customHeight="1">
      <c r="B177" s="34"/>
      <c r="C177" s="182" t="s">
        <v>536</v>
      </c>
      <c r="D177" s="182" t="s">
        <v>155</v>
      </c>
      <c r="E177" s="183" t="s">
        <v>2782</v>
      </c>
      <c r="F177" s="184" t="s">
        <v>2775</v>
      </c>
      <c r="G177" s="185" t="s">
        <v>246</v>
      </c>
      <c r="H177" s="186">
        <v>60</v>
      </c>
      <c r="I177" s="187"/>
      <c r="J177" s="188">
        <f t="shared" si="70"/>
        <v>0</v>
      </c>
      <c r="K177" s="184" t="s">
        <v>524</v>
      </c>
      <c r="L177" s="54"/>
      <c r="M177" s="189" t="s">
        <v>19</v>
      </c>
      <c r="N177" s="190" t="s">
        <v>42</v>
      </c>
      <c r="O177" s="35"/>
      <c r="P177" s="191">
        <f t="shared" si="71"/>
        <v>0</v>
      </c>
      <c r="Q177" s="191">
        <v>0</v>
      </c>
      <c r="R177" s="191">
        <f t="shared" si="72"/>
        <v>0</v>
      </c>
      <c r="S177" s="191">
        <v>0</v>
      </c>
      <c r="T177" s="192">
        <f t="shared" si="73"/>
        <v>0</v>
      </c>
      <c r="AR177" s="17" t="s">
        <v>471</v>
      </c>
      <c r="AT177" s="17" t="s">
        <v>155</v>
      </c>
      <c r="AU177" s="17" t="s">
        <v>80</v>
      </c>
      <c r="AY177" s="17" t="s">
        <v>153</v>
      </c>
      <c r="BE177" s="193">
        <f t="shared" si="74"/>
        <v>0</v>
      </c>
      <c r="BF177" s="193">
        <f t="shared" si="75"/>
        <v>0</v>
      </c>
      <c r="BG177" s="193">
        <f t="shared" si="76"/>
        <v>0</v>
      </c>
      <c r="BH177" s="193">
        <f t="shared" si="77"/>
        <v>0</v>
      </c>
      <c r="BI177" s="193">
        <f t="shared" si="78"/>
        <v>0</v>
      </c>
      <c r="BJ177" s="17" t="s">
        <v>78</v>
      </c>
      <c r="BK177" s="193">
        <f t="shared" si="79"/>
        <v>0</v>
      </c>
      <c r="BL177" s="17" t="s">
        <v>471</v>
      </c>
      <c r="BM177" s="17" t="s">
        <v>585</v>
      </c>
    </row>
    <row r="178" spans="2:65" s="1" customFormat="1" ht="22.5" customHeight="1">
      <c r="B178" s="34"/>
      <c r="C178" s="182" t="s">
        <v>540</v>
      </c>
      <c r="D178" s="182" t="s">
        <v>155</v>
      </c>
      <c r="E178" s="183" t="s">
        <v>2783</v>
      </c>
      <c r="F178" s="184" t="s">
        <v>2750</v>
      </c>
      <c r="G178" s="185" t="s">
        <v>246</v>
      </c>
      <c r="H178" s="186">
        <v>60</v>
      </c>
      <c r="I178" s="187"/>
      <c r="J178" s="188">
        <f t="shared" si="70"/>
        <v>0</v>
      </c>
      <c r="K178" s="184" t="s">
        <v>524</v>
      </c>
      <c r="L178" s="54"/>
      <c r="M178" s="189" t="s">
        <v>19</v>
      </c>
      <c r="N178" s="190" t="s">
        <v>42</v>
      </c>
      <c r="O178" s="35"/>
      <c r="P178" s="191">
        <f t="shared" si="71"/>
        <v>0</v>
      </c>
      <c r="Q178" s="191">
        <v>0</v>
      </c>
      <c r="R178" s="191">
        <f t="shared" si="72"/>
        <v>0</v>
      </c>
      <c r="S178" s="191">
        <v>0</v>
      </c>
      <c r="T178" s="192">
        <f t="shared" si="73"/>
        <v>0</v>
      </c>
      <c r="AR178" s="17" t="s">
        <v>471</v>
      </c>
      <c r="AT178" s="17" t="s">
        <v>155</v>
      </c>
      <c r="AU178" s="17" t="s">
        <v>80</v>
      </c>
      <c r="AY178" s="17" t="s">
        <v>153</v>
      </c>
      <c r="BE178" s="193">
        <f t="shared" si="74"/>
        <v>0</v>
      </c>
      <c r="BF178" s="193">
        <f t="shared" si="75"/>
        <v>0</v>
      </c>
      <c r="BG178" s="193">
        <f t="shared" si="76"/>
        <v>0</v>
      </c>
      <c r="BH178" s="193">
        <f t="shared" si="77"/>
        <v>0</v>
      </c>
      <c r="BI178" s="193">
        <f t="shared" si="78"/>
        <v>0</v>
      </c>
      <c r="BJ178" s="17" t="s">
        <v>78</v>
      </c>
      <c r="BK178" s="193">
        <f t="shared" si="79"/>
        <v>0</v>
      </c>
      <c r="BL178" s="17" t="s">
        <v>471</v>
      </c>
      <c r="BM178" s="17" t="s">
        <v>588</v>
      </c>
    </row>
    <row r="179" spans="2:65" s="1" customFormat="1" ht="22.5" customHeight="1">
      <c r="B179" s="34"/>
      <c r="C179" s="182" t="s">
        <v>545</v>
      </c>
      <c r="D179" s="182" t="s">
        <v>155</v>
      </c>
      <c r="E179" s="183" t="s">
        <v>2693</v>
      </c>
      <c r="F179" s="184" t="s">
        <v>2694</v>
      </c>
      <c r="G179" s="185" t="s">
        <v>207</v>
      </c>
      <c r="H179" s="186">
        <v>9</v>
      </c>
      <c r="I179" s="187"/>
      <c r="J179" s="188">
        <f t="shared" si="70"/>
        <v>0</v>
      </c>
      <c r="K179" s="184" t="s">
        <v>524</v>
      </c>
      <c r="L179" s="54"/>
      <c r="M179" s="189" t="s">
        <v>19</v>
      </c>
      <c r="N179" s="190" t="s">
        <v>42</v>
      </c>
      <c r="O179" s="35"/>
      <c r="P179" s="191">
        <f t="shared" si="71"/>
        <v>0</v>
      </c>
      <c r="Q179" s="191">
        <v>0</v>
      </c>
      <c r="R179" s="191">
        <f t="shared" si="72"/>
        <v>0</v>
      </c>
      <c r="S179" s="191">
        <v>0</v>
      </c>
      <c r="T179" s="192">
        <f t="shared" si="73"/>
        <v>0</v>
      </c>
      <c r="AR179" s="17" t="s">
        <v>471</v>
      </c>
      <c r="AT179" s="17" t="s">
        <v>155</v>
      </c>
      <c r="AU179" s="17" t="s">
        <v>80</v>
      </c>
      <c r="AY179" s="17" t="s">
        <v>153</v>
      </c>
      <c r="BE179" s="193">
        <f t="shared" si="74"/>
        <v>0</v>
      </c>
      <c r="BF179" s="193">
        <f t="shared" si="75"/>
        <v>0</v>
      </c>
      <c r="BG179" s="193">
        <f t="shared" si="76"/>
        <v>0</v>
      </c>
      <c r="BH179" s="193">
        <f t="shared" si="77"/>
        <v>0</v>
      </c>
      <c r="BI179" s="193">
        <f t="shared" si="78"/>
        <v>0</v>
      </c>
      <c r="BJ179" s="17" t="s">
        <v>78</v>
      </c>
      <c r="BK179" s="193">
        <f t="shared" si="79"/>
        <v>0</v>
      </c>
      <c r="BL179" s="17" t="s">
        <v>471</v>
      </c>
      <c r="BM179" s="17" t="s">
        <v>591</v>
      </c>
    </row>
    <row r="180" spans="2:65" s="1" customFormat="1" ht="22.5" customHeight="1">
      <c r="B180" s="34"/>
      <c r="C180" s="182" t="s">
        <v>549</v>
      </c>
      <c r="D180" s="182" t="s">
        <v>155</v>
      </c>
      <c r="E180" s="183" t="s">
        <v>2695</v>
      </c>
      <c r="F180" s="184" t="s">
        <v>2696</v>
      </c>
      <c r="G180" s="185" t="s">
        <v>1336</v>
      </c>
      <c r="H180" s="186">
        <v>10</v>
      </c>
      <c r="I180" s="187"/>
      <c r="J180" s="188">
        <f t="shared" si="70"/>
        <v>0</v>
      </c>
      <c r="K180" s="184" t="s">
        <v>524</v>
      </c>
      <c r="L180" s="54"/>
      <c r="M180" s="189" t="s">
        <v>19</v>
      </c>
      <c r="N180" s="190" t="s">
        <v>42</v>
      </c>
      <c r="O180" s="35"/>
      <c r="P180" s="191">
        <f t="shared" si="71"/>
        <v>0</v>
      </c>
      <c r="Q180" s="191">
        <v>0</v>
      </c>
      <c r="R180" s="191">
        <f t="shared" si="72"/>
        <v>0</v>
      </c>
      <c r="S180" s="191">
        <v>0</v>
      </c>
      <c r="T180" s="192">
        <f t="shared" si="73"/>
        <v>0</v>
      </c>
      <c r="AR180" s="17" t="s">
        <v>471</v>
      </c>
      <c r="AT180" s="17" t="s">
        <v>155</v>
      </c>
      <c r="AU180" s="17" t="s">
        <v>80</v>
      </c>
      <c r="AY180" s="17" t="s">
        <v>153</v>
      </c>
      <c r="BE180" s="193">
        <f t="shared" si="74"/>
        <v>0</v>
      </c>
      <c r="BF180" s="193">
        <f t="shared" si="75"/>
        <v>0</v>
      </c>
      <c r="BG180" s="193">
        <f t="shared" si="76"/>
        <v>0</v>
      </c>
      <c r="BH180" s="193">
        <f t="shared" si="77"/>
        <v>0</v>
      </c>
      <c r="BI180" s="193">
        <f t="shared" si="78"/>
        <v>0</v>
      </c>
      <c r="BJ180" s="17" t="s">
        <v>78</v>
      </c>
      <c r="BK180" s="193">
        <f t="shared" si="79"/>
        <v>0</v>
      </c>
      <c r="BL180" s="17" t="s">
        <v>471</v>
      </c>
      <c r="BM180" s="17" t="s">
        <v>596</v>
      </c>
    </row>
    <row r="181" spans="2:63" s="10" customFormat="1" ht="29.85" customHeight="1">
      <c r="B181" s="165"/>
      <c r="C181" s="166"/>
      <c r="D181" s="179" t="s">
        <v>70</v>
      </c>
      <c r="E181" s="180" t="s">
        <v>1929</v>
      </c>
      <c r="F181" s="180" t="s">
        <v>2031</v>
      </c>
      <c r="G181" s="166"/>
      <c r="H181" s="166"/>
      <c r="I181" s="169"/>
      <c r="J181" s="181">
        <f>BK181</f>
        <v>0</v>
      </c>
      <c r="K181" s="166"/>
      <c r="L181" s="171"/>
      <c r="M181" s="172"/>
      <c r="N181" s="173"/>
      <c r="O181" s="173"/>
      <c r="P181" s="174">
        <f>SUM(P182:P185)</f>
        <v>0</v>
      </c>
      <c r="Q181" s="173"/>
      <c r="R181" s="174">
        <f>SUM(R182:R185)</f>
        <v>0</v>
      </c>
      <c r="S181" s="173"/>
      <c r="T181" s="175">
        <f>SUM(T182:T185)</f>
        <v>0</v>
      </c>
      <c r="AR181" s="176" t="s">
        <v>78</v>
      </c>
      <c r="AT181" s="177" t="s">
        <v>70</v>
      </c>
      <c r="AU181" s="177" t="s">
        <v>78</v>
      </c>
      <c r="AY181" s="176" t="s">
        <v>153</v>
      </c>
      <c r="BK181" s="178">
        <f>SUM(BK182:BK185)</f>
        <v>0</v>
      </c>
    </row>
    <row r="182" spans="2:65" s="1" customFormat="1" ht="22.5" customHeight="1">
      <c r="B182" s="34"/>
      <c r="C182" s="182" t="s">
        <v>555</v>
      </c>
      <c r="D182" s="182" t="s">
        <v>155</v>
      </c>
      <c r="E182" s="183" t="s">
        <v>2784</v>
      </c>
      <c r="F182" s="184" t="s">
        <v>2037</v>
      </c>
      <c r="G182" s="185" t="s">
        <v>612</v>
      </c>
      <c r="H182" s="186">
        <v>6</v>
      </c>
      <c r="I182" s="187"/>
      <c r="J182" s="188">
        <f>ROUND(I182*H182,2)</f>
        <v>0</v>
      </c>
      <c r="K182" s="184" t="s">
        <v>524</v>
      </c>
      <c r="L182" s="54"/>
      <c r="M182" s="189" t="s">
        <v>19</v>
      </c>
      <c r="N182" s="190" t="s">
        <v>42</v>
      </c>
      <c r="O182" s="35"/>
      <c r="P182" s="191">
        <f>O182*H182</f>
        <v>0</v>
      </c>
      <c r="Q182" s="191">
        <v>0</v>
      </c>
      <c r="R182" s="191">
        <f>Q182*H182</f>
        <v>0</v>
      </c>
      <c r="S182" s="191">
        <v>0</v>
      </c>
      <c r="T182" s="192">
        <f>S182*H182</f>
        <v>0</v>
      </c>
      <c r="AR182" s="17" t="s">
        <v>471</v>
      </c>
      <c r="AT182" s="17" t="s">
        <v>155</v>
      </c>
      <c r="AU182" s="17" t="s">
        <v>80</v>
      </c>
      <c r="AY182" s="17" t="s">
        <v>153</v>
      </c>
      <c r="BE182" s="193">
        <f>IF(N182="základní",J182,0)</f>
        <v>0</v>
      </c>
      <c r="BF182" s="193">
        <f>IF(N182="snížená",J182,0)</f>
        <v>0</v>
      </c>
      <c r="BG182" s="193">
        <f>IF(N182="zákl. přenesená",J182,0)</f>
        <v>0</v>
      </c>
      <c r="BH182" s="193">
        <f>IF(N182="sníž. přenesená",J182,0)</f>
        <v>0</v>
      </c>
      <c r="BI182" s="193">
        <f>IF(N182="nulová",J182,0)</f>
        <v>0</v>
      </c>
      <c r="BJ182" s="17" t="s">
        <v>78</v>
      </c>
      <c r="BK182" s="193">
        <f>ROUND(I182*H182,2)</f>
        <v>0</v>
      </c>
      <c r="BL182" s="17" t="s">
        <v>471</v>
      </c>
      <c r="BM182" s="17" t="s">
        <v>603</v>
      </c>
    </row>
    <row r="183" spans="2:65" s="1" customFormat="1" ht="22.5" customHeight="1">
      <c r="B183" s="34"/>
      <c r="C183" s="182" t="s">
        <v>561</v>
      </c>
      <c r="D183" s="182" t="s">
        <v>155</v>
      </c>
      <c r="E183" s="183" t="s">
        <v>2785</v>
      </c>
      <c r="F183" s="184" t="s">
        <v>2786</v>
      </c>
      <c r="G183" s="185" t="s">
        <v>612</v>
      </c>
      <c r="H183" s="186">
        <v>5</v>
      </c>
      <c r="I183" s="187"/>
      <c r="J183" s="188">
        <f>ROUND(I183*H183,2)</f>
        <v>0</v>
      </c>
      <c r="K183" s="184" t="s">
        <v>524</v>
      </c>
      <c r="L183" s="54"/>
      <c r="M183" s="189" t="s">
        <v>19</v>
      </c>
      <c r="N183" s="190" t="s">
        <v>42</v>
      </c>
      <c r="O183" s="35"/>
      <c r="P183" s="191">
        <f>O183*H183</f>
        <v>0</v>
      </c>
      <c r="Q183" s="191">
        <v>0</v>
      </c>
      <c r="R183" s="191">
        <f>Q183*H183</f>
        <v>0</v>
      </c>
      <c r="S183" s="191">
        <v>0</v>
      </c>
      <c r="T183" s="192">
        <f>S183*H183</f>
        <v>0</v>
      </c>
      <c r="AR183" s="17" t="s">
        <v>471</v>
      </c>
      <c r="AT183" s="17" t="s">
        <v>155</v>
      </c>
      <c r="AU183" s="17" t="s">
        <v>80</v>
      </c>
      <c r="AY183" s="17" t="s">
        <v>153</v>
      </c>
      <c r="BE183" s="193">
        <f>IF(N183="základní",J183,0)</f>
        <v>0</v>
      </c>
      <c r="BF183" s="193">
        <f>IF(N183="snížená",J183,0)</f>
        <v>0</v>
      </c>
      <c r="BG183" s="193">
        <f>IF(N183="zákl. přenesená",J183,0)</f>
        <v>0</v>
      </c>
      <c r="BH183" s="193">
        <f>IF(N183="sníž. přenesená",J183,0)</f>
        <v>0</v>
      </c>
      <c r="BI183" s="193">
        <f>IF(N183="nulová",J183,0)</f>
        <v>0</v>
      </c>
      <c r="BJ183" s="17" t="s">
        <v>78</v>
      </c>
      <c r="BK183" s="193">
        <f>ROUND(I183*H183,2)</f>
        <v>0</v>
      </c>
      <c r="BL183" s="17" t="s">
        <v>471</v>
      </c>
      <c r="BM183" s="17" t="s">
        <v>609</v>
      </c>
    </row>
    <row r="184" spans="2:65" s="1" customFormat="1" ht="22.5" customHeight="1">
      <c r="B184" s="34"/>
      <c r="C184" s="182" t="s">
        <v>567</v>
      </c>
      <c r="D184" s="182" t="s">
        <v>155</v>
      </c>
      <c r="E184" s="183" t="s">
        <v>2787</v>
      </c>
      <c r="F184" s="184" t="s">
        <v>2045</v>
      </c>
      <c r="G184" s="185" t="s">
        <v>612</v>
      </c>
      <c r="H184" s="186">
        <v>52</v>
      </c>
      <c r="I184" s="187"/>
      <c r="J184" s="188">
        <f>ROUND(I184*H184,2)</f>
        <v>0</v>
      </c>
      <c r="K184" s="184" t="s">
        <v>524</v>
      </c>
      <c r="L184" s="54"/>
      <c r="M184" s="189" t="s">
        <v>19</v>
      </c>
      <c r="N184" s="190" t="s">
        <v>42</v>
      </c>
      <c r="O184" s="35"/>
      <c r="P184" s="191">
        <f>O184*H184</f>
        <v>0</v>
      </c>
      <c r="Q184" s="191">
        <v>0</v>
      </c>
      <c r="R184" s="191">
        <f>Q184*H184</f>
        <v>0</v>
      </c>
      <c r="S184" s="191">
        <v>0</v>
      </c>
      <c r="T184" s="192">
        <f>S184*H184</f>
        <v>0</v>
      </c>
      <c r="AR184" s="17" t="s">
        <v>160</v>
      </c>
      <c r="AT184" s="17" t="s">
        <v>155</v>
      </c>
      <c r="AU184" s="17" t="s">
        <v>80</v>
      </c>
      <c r="AY184" s="17" t="s">
        <v>153</v>
      </c>
      <c r="BE184" s="193">
        <f>IF(N184="základní",J184,0)</f>
        <v>0</v>
      </c>
      <c r="BF184" s="193">
        <f>IF(N184="snížená",J184,0)</f>
        <v>0</v>
      </c>
      <c r="BG184" s="193">
        <f>IF(N184="zákl. přenesená",J184,0)</f>
        <v>0</v>
      </c>
      <c r="BH184" s="193">
        <f>IF(N184="sníž. přenesená",J184,0)</f>
        <v>0</v>
      </c>
      <c r="BI184" s="193">
        <f>IF(N184="nulová",J184,0)</f>
        <v>0</v>
      </c>
      <c r="BJ184" s="17" t="s">
        <v>78</v>
      </c>
      <c r="BK184" s="193">
        <f>ROUND(I184*H184,2)</f>
        <v>0</v>
      </c>
      <c r="BL184" s="17" t="s">
        <v>160</v>
      </c>
      <c r="BM184" s="17" t="s">
        <v>613</v>
      </c>
    </row>
    <row r="185" spans="2:65" s="1" customFormat="1" ht="22.5" customHeight="1">
      <c r="B185" s="34"/>
      <c r="C185" s="182" t="s">
        <v>571</v>
      </c>
      <c r="D185" s="182" t="s">
        <v>155</v>
      </c>
      <c r="E185" s="183" t="s">
        <v>2788</v>
      </c>
      <c r="F185" s="184" t="s">
        <v>2789</v>
      </c>
      <c r="G185" s="185" t="s">
        <v>612</v>
      </c>
      <c r="H185" s="186">
        <v>60</v>
      </c>
      <c r="I185" s="187"/>
      <c r="J185" s="188">
        <f>ROUND(I185*H185,2)</f>
        <v>0</v>
      </c>
      <c r="K185" s="184" t="s">
        <v>524</v>
      </c>
      <c r="L185" s="54"/>
      <c r="M185" s="189" t="s">
        <v>19</v>
      </c>
      <c r="N185" s="190" t="s">
        <v>42</v>
      </c>
      <c r="O185" s="35"/>
      <c r="P185" s="191">
        <f>O185*H185</f>
        <v>0</v>
      </c>
      <c r="Q185" s="191">
        <v>0</v>
      </c>
      <c r="R185" s="191">
        <f>Q185*H185</f>
        <v>0</v>
      </c>
      <c r="S185" s="191">
        <v>0</v>
      </c>
      <c r="T185" s="192">
        <f>S185*H185</f>
        <v>0</v>
      </c>
      <c r="AR185" s="17" t="s">
        <v>160</v>
      </c>
      <c r="AT185" s="17" t="s">
        <v>155</v>
      </c>
      <c r="AU185" s="17" t="s">
        <v>80</v>
      </c>
      <c r="AY185" s="17" t="s">
        <v>153</v>
      </c>
      <c r="BE185" s="193">
        <f>IF(N185="základní",J185,0)</f>
        <v>0</v>
      </c>
      <c r="BF185" s="193">
        <f>IF(N185="snížená",J185,0)</f>
        <v>0</v>
      </c>
      <c r="BG185" s="193">
        <f>IF(N185="zákl. přenesená",J185,0)</f>
        <v>0</v>
      </c>
      <c r="BH185" s="193">
        <f>IF(N185="sníž. přenesená",J185,0)</f>
        <v>0</v>
      </c>
      <c r="BI185" s="193">
        <f>IF(N185="nulová",J185,0)</f>
        <v>0</v>
      </c>
      <c r="BJ185" s="17" t="s">
        <v>78</v>
      </c>
      <c r="BK185" s="193">
        <f>ROUND(I185*H185,2)</f>
        <v>0</v>
      </c>
      <c r="BL185" s="17" t="s">
        <v>160</v>
      </c>
      <c r="BM185" s="17" t="s">
        <v>618</v>
      </c>
    </row>
    <row r="186" spans="2:63" s="10" customFormat="1" ht="29.85" customHeight="1">
      <c r="B186" s="165"/>
      <c r="C186" s="166"/>
      <c r="D186" s="179" t="s">
        <v>70</v>
      </c>
      <c r="E186" s="180" t="s">
        <v>1959</v>
      </c>
      <c r="F186" s="180" t="s">
        <v>2025</v>
      </c>
      <c r="G186" s="166"/>
      <c r="H186" s="166"/>
      <c r="I186" s="169"/>
      <c r="J186" s="181">
        <f>BK186</f>
        <v>0</v>
      </c>
      <c r="K186" s="166"/>
      <c r="L186" s="171"/>
      <c r="M186" s="172"/>
      <c r="N186" s="173"/>
      <c r="O186" s="173"/>
      <c r="P186" s="174">
        <f>P187</f>
        <v>0</v>
      </c>
      <c r="Q186" s="173"/>
      <c r="R186" s="174">
        <f>R187</f>
        <v>0</v>
      </c>
      <c r="S186" s="173"/>
      <c r="T186" s="175">
        <f>T187</f>
        <v>0</v>
      </c>
      <c r="AR186" s="176" t="s">
        <v>78</v>
      </c>
      <c r="AT186" s="177" t="s">
        <v>70</v>
      </c>
      <c r="AU186" s="177" t="s">
        <v>78</v>
      </c>
      <c r="AY186" s="176" t="s">
        <v>153</v>
      </c>
      <c r="BK186" s="178">
        <f>BK187</f>
        <v>0</v>
      </c>
    </row>
    <row r="187" spans="2:65" s="1" customFormat="1" ht="22.5" customHeight="1">
      <c r="B187" s="34"/>
      <c r="C187" s="182" t="s">
        <v>575</v>
      </c>
      <c r="D187" s="182" t="s">
        <v>155</v>
      </c>
      <c r="E187" s="183" t="s">
        <v>2790</v>
      </c>
      <c r="F187" s="184" t="s">
        <v>2027</v>
      </c>
      <c r="G187" s="185" t="s">
        <v>207</v>
      </c>
      <c r="H187" s="186">
        <v>51</v>
      </c>
      <c r="I187" s="187"/>
      <c r="J187" s="188">
        <f>ROUND(I187*H187,2)</f>
        <v>0</v>
      </c>
      <c r="K187" s="184" t="s">
        <v>524</v>
      </c>
      <c r="L187" s="54"/>
      <c r="M187" s="189" t="s">
        <v>19</v>
      </c>
      <c r="N187" s="248" t="s">
        <v>42</v>
      </c>
      <c r="O187" s="249"/>
      <c r="P187" s="250">
        <f>O187*H187</f>
        <v>0</v>
      </c>
      <c r="Q187" s="250">
        <v>0</v>
      </c>
      <c r="R187" s="250">
        <f>Q187*H187</f>
        <v>0</v>
      </c>
      <c r="S187" s="250">
        <v>0</v>
      </c>
      <c r="T187" s="251">
        <f>S187*H187</f>
        <v>0</v>
      </c>
      <c r="AR187" s="17" t="s">
        <v>471</v>
      </c>
      <c r="AT187" s="17" t="s">
        <v>155</v>
      </c>
      <c r="AU187" s="17" t="s">
        <v>80</v>
      </c>
      <c r="AY187" s="17" t="s">
        <v>153</v>
      </c>
      <c r="BE187" s="193">
        <f>IF(N187="základní",J187,0)</f>
        <v>0</v>
      </c>
      <c r="BF187" s="193">
        <f>IF(N187="snížená",J187,0)</f>
        <v>0</v>
      </c>
      <c r="BG187" s="193">
        <f>IF(N187="zákl. přenesená",J187,0)</f>
        <v>0</v>
      </c>
      <c r="BH187" s="193">
        <f>IF(N187="sníž. přenesená",J187,0)</f>
        <v>0</v>
      </c>
      <c r="BI187" s="193">
        <f>IF(N187="nulová",J187,0)</f>
        <v>0</v>
      </c>
      <c r="BJ187" s="17" t="s">
        <v>78</v>
      </c>
      <c r="BK187" s="193">
        <f>ROUND(I187*H187,2)</f>
        <v>0</v>
      </c>
      <c r="BL187" s="17" t="s">
        <v>471</v>
      </c>
      <c r="BM187" s="17" t="s">
        <v>628</v>
      </c>
    </row>
    <row r="188" spans="2:12" s="1" customFormat="1" ht="6.95" customHeight="1">
      <c r="B188" s="49"/>
      <c r="C188" s="50"/>
      <c r="D188" s="50"/>
      <c r="E188" s="50"/>
      <c r="F188" s="50"/>
      <c r="G188" s="50"/>
      <c r="H188" s="50"/>
      <c r="I188" s="128"/>
      <c r="J188" s="50"/>
      <c r="K188" s="50"/>
      <c r="L188" s="54"/>
    </row>
  </sheetData>
  <sheetProtection sheet="1" objects="1" scenarios="1" formatColumns="0" formatRows="0" sort="0" autoFilter="0"/>
  <autoFilter ref="C87:K87"/>
  <mergeCells count="9">
    <mergeCell ref="E78:H78"/>
    <mergeCell ref="E80:H8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WRzyman-NB\WRzyman</dc:creator>
  <cp:keywords/>
  <dc:description/>
  <cp:lastModifiedBy>pivonova</cp:lastModifiedBy>
  <dcterms:created xsi:type="dcterms:W3CDTF">2017-09-26T05:20:08Z</dcterms:created>
  <dcterms:modified xsi:type="dcterms:W3CDTF">2017-10-24T09:28:57Z</dcterms:modified>
  <cp:category/>
  <cp:version/>
  <cp:contentType/>
  <cp:contentStatus/>
</cp:coreProperties>
</file>