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'Rekapitulace'!$G$17</definedName>
    <definedName name="Dodavka0">'Položky'!#REF!</definedName>
    <definedName name="HSV">'Rekapitulace'!$E$17</definedName>
    <definedName name="HSV0">'Položky'!#REF!</definedName>
    <definedName name="HZS">'Rekapitulace'!$I$17</definedName>
    <definedName name="HZS0">'Položky'!#REF!</definedName>
    <definedName name="JKSO">'Krycí list'!$F$4</definedName>
    <definedName name="MJ">'Krycí list'!$G$4</definedName>
    <definedName name="Mont">'Rekapitulace'!$H$17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'Položky'!$1:$6</definedName>
    <definedName name="_xlnm.Print_Titles" localSheetId="1">'Rekapitulace'!$1:$6</definedName>
    <definedName name="Objednatel">'Krycí list'!$C$8</definedName>
    <definedName name="_xlnm.Print_Area" localSheetId="0">'Krycí list'!$A$1:$G$45</definedName>
    <definedName name="_xlnm.Print_Area" localSheetId="2">'Položky'!$A$1:$G$83</definedName>
    <definedName name="_xlnm.Print_Area" localSheetId="1">'Rekapitulace'!$A$1:$I$23</definedName>
    <definedName name="PocetMJ">'Krycí list'!$G$7</definedName>
    <definedName name="Poznamka">'Krycí list'!$B$37</definedName>
    <definedName name="Projektant">'Krycí list'!$C$7</definedName>
    <definedName name="PSV">'Rekapitulace'!$F$17</definedName>
    <definedName name="PSV0">'Položky'!#REF!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'Rekapitulace'!$H$23</definedName>
    <definedName name="VRNKc">'Rekapitulace'!$E$22</definedName>
    <definedName name="VRNnazev">'Rekapitulace'!$A$22</definedName>
    <definedName name="VRNproc">'Rekapitulace'!$F$22</definedName>
    <definedName name="VRNzakl">'Rekapitulace'!$G$22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<sst xmlns="http://schemas.openxmlformats.org/spreadsheetml/2006/main" count="304" uniqueCount="197">
  <si>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</si>
  <si>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</si>
  <si>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</si>
  <si>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</si>
  <si>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</si>
  <si>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</si>
  <si>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</si>
  <si>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</si>
  <si>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</si>
  <si>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</si>
  <si>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</si>
  <si>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</si>
  <si>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</si>
  <si>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</si>
  <si>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</si>
  <si>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</si>
  <si>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</si>
  <si>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</si>
  <si>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</si>
  <si>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</si>
  <si>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</si>
  <si>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</si>
  <si>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</si>
  <si>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</si>
  <si>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</si>
  <si>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</si>
  <si>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</si>
  <si>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</si>
  <si>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</si>
  <si>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</si>
  <si>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</si>
  <si>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</si>
  <si>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</si>
  <si>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</si>
  <si>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</si>
  <si>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</si>
  <si>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</si>
  <si>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</si>
  <si>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</si>
  <si>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</si>
  <si>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</si>
  <si>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</si>
  <si>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</si>
  <si>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</si>
  <si>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</si>
  <si>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</si>
  <si>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</si>
  <si>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</si>
  <si>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</si>
  <si>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</si>
  <si>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</si>
  <si>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</si>
  <si>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</si>
  <si>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</si>
  <si>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</si>
  <si>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</si>
  <si>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</si>
  <si>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</si>
  <si>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</si>
  <si>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</si>
  <si>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</si>
  <si>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</si>
  <si>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</si>
  <si>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</si>
  <si>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</si>
  <si>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ks</t>
  </si>
  <si>
    <t>Celkem za</t>
  </si>
  <si>
    <t>Vybavení pro Odbor soc.služeb - ul.Míru 1345, FM</t>
  </si>
  <si>
    <t>VYBAVENÍ NÁBYTKEM</t>
  </si>
  <si>
    <t>A1-1.PP</t>
  </si>
  <si>
    <t>Domovník 0.1+0.3</t>
  </si>
  <si>
    <t>A1.1N</t>
  </si>
  <si>
    <t>A1.2N</t>
  </si>
  <si>
    <t>A1.3N</t>
  </si>
  <si>
    <t>A1.4N</t>
  </si>
  <si>
    <t>B1-1.NP</t>
  </si>
  <si>
    <t>Rebel (kancelář) 1.1</t>
  </si>
  <si>
    <t>B1.1N</t>
  </si>
  <si>
    <t>B1.2N</t>
  </si>
  <si>
    <t>B1.3N</t>
  </si>
  <si>
    <t>B1.4N</t>
  </si>
  <si>
    <t xml:space="preserve">Kancelářské židle </t>
  </si>
  <si>
    <t>B2-1.NP</t>
  </si>
  <si>
    <t>Herna 1.2</t>
  </si>
  <si>
    <t>B2.1N</t>
  </si>
  <si>
    <t>B2.2N</t>
  </si>
  <si>
    <t>B2.3N</t>
  </si>
  <si>
    <t>B2.4N</t>
  </si>
  <si>
    <t>B2.5N</t>
  </si>
  <si>
    <t>Skluzavka pro děti plastová</t>
  </si>
  <si>
    <t>B2.6N</t>
  </si>
  <si>
    <t>Dětský bazének s balonky plastový</t>
  </si>
  <si>
    <t>B2.7N</t>
  </si>
  <si>
    <t xml:space="preserve">Dětská tabule </t>
  </si>
  <si>
    <t>B2.8N</t>
  </si>
  <si>
    <t>Dětský koberec tmavě modrý nebo zelený</t>
  </si>
  <si>
    <t>B3-1.NP</t>
  </si>
  <si>
    <t>Herna se šatním koutem 1.3</t>
  </si>
  <si>
    <t>B3.1N</t>
  </si>
  <si>
    <t>B3.2N</t>
  </si>
  <si>
    <t>B3.3N</t>
  </si>
  <si>
    <t>B3.4N</t>
  </si>
  <si>
    <t>B3.5N</t>
  </si>
  <si>
    <t>B3.6N</t>
  </si>
  <si>
    <t>B3.7N</t>
  </si>
  <si>
    <t>B4-1.NP</t>
  </si>
  <si>
    <t>Pramínek (kancelář) 1.4</t>
  </si>
  <si>
    <t>B4.1N</t>
  </si>
  <si>
    <t>B4.2N</t>
  </si>
  <si>
    <t>B4.3N</t>
  </si>
  <si>
    <t xml:space="preserve">Kancelářská židle </t>
  </si>
  <si>
    <t>B4.4N</t>
  </si>
  <si>
    <t>B4.5N</t>
  </si>
  <si>
    <t>C1-2.NP</t>
  </si>
  <si>
    <t>Terénní práce (kancelář) 2.1</t>
  </si>
  <si>
    <t>C1.1N</t>
  </si>
  <si>
    <t>C1.2N</t>
  </si>
  <si>
    <t>C1.3N</t>
  </si>
  <si>
    <t xml:space="preserve">Plastová židle pro klienty </t>
  </si>
  <si>
    <t>C1.5N</t>
  </si>
  <si>
    <t xml:space="preserve">Kancelářská židle pojízdná </t>
  </si>
  <si>
    <t>C1.6N</t>
  </si>
  <si>
    <t>C1.7N</t>
  </si>
  <si>
    <t>C1.8N</t>
  </si>
  <si>
    <t xml:space="preserve">Odpadkový koš </t>
  </si>
  <si>
    <t>C2-2.NP</t>
  </si>
  <si>
    <t>Společenská místnost 2.2</t>
  </si>
  <si>
    <t>C2.1N</t>
  </si>
  <si>
    <t xml:space="preserve">Rohová sedací souprava 3+2 </t>
  </si>
  <si>
    <t>C2.2N</t>
  </si>
  <si>
    <t xml:space="preserve">Křeslo </t>
  </si>
  <si>
    <t>C2.3N</t>
  </si>
  <si>
    <t>C2.4N</t>
  </si>
  <si>
    <t>C2.5N</t>
  </si>
  <si>
    <t>C2.6N</t>
  </si>
  <si>
    <t xml:space="preserve">Žaluzie </t>
  </si>
  <si>
    <t>C2.7N</t>
  </si>
  <si>
    <t>C3-2.NP</t>
  </si>
  <si>
    <t>Společenská místnost (velká) 2.3</t>
  </si>
  <si>
    <t>C3.2N</t>
  </si>
  <si>
    <t>C4-2.NP</t>
  </si>
  <si>
    <t>Služebna policie 2.4</t>
  </si>
  <si>
    <t>C4.1N</t>
  </si>
  <si>
    <t>C4.2N</t>
  </si>
  <si>
    <t xml:space="preserve">Kancelářské křeslo </t>
  </si>
  <si>
    <t>C4.3N</t>
  </si>
  <si>
    <t>C4.5N</t>
  </si>
  <si>
    <t>D1-3.NP</t>
  </si>
  <si>
    <t>Multifunkční místnost 3.1</t>
  </si>
  <si>
    <t>D1.1N</t>
  </si>
  <si>
    <t>D1.2N</t>
  </si>
  <si>
    <t>D1.3N</t>
  </si>
  <si>
    <t xml:space="preserve">Rozkládací židle </t>
  </si>
  <si>
    <t>D1.4N</t>
  </si>
  <si>
    <t>D1.5N</t>
  </si>
  <si>
    <t>D1.6N</t>
  </si>
  <si>
    <t>D1.7N</t>
  </si>
  <si>
    <t>D1.8N</t>
  </si>
  <si>
    <t xml:space="preserve">Koberec rozbalovací </t>
  </si>
  <si>
    <t>D1.9N</t>
  </si>
  <si>
    <t xml:space="preserve">Stolní fotbal samostatně stojící </t>
  </si>
  <si>
    <t>D1.10N</t>
  </si>
  <si>
    <t xml:space="preserve">Židle k PC </t>
  </si>
  <si>
    <t>Veškerý atypický nábytek vyrobený na zakázku bude dýhovaný v barvě "světlé dřevo buk".
Nábytek z Komunitního centra - 1ks jednací stůl 2500x1000mm, 6ks židle, 8ks skládací židle, 1ks šatník nástěnný, 1ks regálová skříň 900x500mm, 1ks komoda se 4 šuplíky, 1ks odpadkový koš</t>
  </si>
  <si>
    <t>SOUPIS PRACÍ - SLEPÝ</t>
  </si>
  <si>
    <t>Plechová uzamykatelná skříň 1200x600x2000mm</t>
  </si>
  <si>
    <t xml:space="preserve">Box pro děti malý 600x600mm </t>
  </si>
  <si>
    <t>Dětský stůl barevný plastový</t>
  </si>
  <si>
    <t>Dětská židle barevná plastová</t>
  </si>
  <si>
    <t xml:space="preserve">Pracovní ponk 1500x750mm </t>
  </si>
  <si>
    <t xml:space="preserve">Regálová soustava kovová dl.3200x600x2000mm </t>
  </si>
  <si>
    <t xml:space="preserve">Regálová soustava rohová kovová (4500+3000)x600x2000mm </t>
  </si>
  <si>
    <t xml:space="preserve">Regál 1700x500x2000mm </t>
  </si>
  <si>
    <t xml:space="preserve">Botník malý 1000x400x900mm </t>
  </si>
  <si>
    <t>Pracovní stůl 1500x600mm - výsuvná deska zásuvky po obou stranách</t>
  </si>
  <si>
    <t xml:space="preserve">Komoda 1200x500x2000mm - 4 šuplíky </t>
  </si>
  <si>
    <t xml:space="preserve">Skříň 1200x600x2000mm </t>
  </si>
  <si>
    <t>Lavička na obouvání 1200x400x600mm</t>
  </si>
  <si>
    <t xml:space="preserve">Věšáková stěna 1200x2000 </t>
  </si>
  <si>
    <t xml:space="preserve">Pracovní stůl 1000x600mm </t>
  </si>
  <si>
    <t xml:space="preserve">Stůl pod PC 600x600mm </t>
  </si>
  <si>
    <t xml:space="preserve">Skříň na šanony 1200x500x2000mm </t>
  </si>
  <si>
    <t xml:space="preserve">Kancelářský stůl 1000x600mm </t>
  </si>
  <si>
    <t xml:space="preserve">Stolík pro klienty 600x600mm </t>
  </si>
  <si>
    <t xml:space="preserve">Nástěnná závěsná police 1200x500x2000mm </t>
  </si>
  <si>
    <t xml:space="preserve">Skříňka na šanony </t>
  </si>
  <si>
    <t xml:space="preserve">Konferenční stolek 1500x600mm </t>
  </si>
  <si>
    <t xml:space="preserve">Regálová skříň 900x500mm </t>
  </si>
  <si>
    <t xml:space="preserve">Komoda 1200x500x1200mm - 4 šuplíky </t>
  </si>
  <si>
    <t xml:space="preserve">Psací stůl 1000x600mm s uzamykatelným kontejnerem </t>
  </si>
  <si>
    <t>Skříň šatní uzamykatelná 750x600x2000mm</t>
  </si>
  <si>
    <t xml:space="preserve">Věšáková stěna se zrcadlem 1000x2000mm </t>
  </si>
  <si>
    <t xml:space="preserve">PC stůl 800x600mm </t>
  </si>
  <si>
    <t xml:space="preserve">Čtvercový stůl rozkládací 2500(1000)x1000mm </t>
  </si>
  <si>
    <t xml:space="preserve">Regálová skříň 750x500x2000mm </t>
  </si>
  <si>
    <t xml:space="preserve">Komoda šuplíková 1200x500x1000mm - 3 šuplíky </t>
  </si>
  <si>
    <t xml:space="preserve">Police na reproduktory rohová 1000x500x2000mm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</si>
</sst>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#,##0.00\ &quot;Kč&quot;"/>
    <numFmt numFmtId="166" formatCode="0.0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32" fillId="23" borderId="6" applyNumberFormat="0" applyFont="0" applyAlignment="0" applyProtection="0"/>
    <xf numFmtId="9" fontId="32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3" fillId="33" borderId="14" xfId="0" applyNumberFormat="1" applyFont="1" applyFill="1" applyBorder="1" applyAlignment="1">
      <alignment/>
    </xf>
    <xf numFmtId="49" fontId="0" fillId="33" borderId="15" xfId="0" applyNumberForma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0" borderId="22" xfId="0" applyNumberFormat="1" applyBorder="1" applyAlignment="1">
      <alignment horizontal="left"/>
    </xf>
    <xf numFmtId="0" fontId="0" fillId="0" borderId="20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1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3" fontId="0" fillId="0" borderId="0" xfId="0" applyNumberFormat="1" applyAlignment="1">
      <alignment/>
    </xf>
    <xf numFmtId="0" fontId="2" fillId="0" borderId="27" xfId="0" applyFont="1" applyBorder="1" applyAlignment="1">
      <alignment horizontal="centerContinuous" vertical="center"/>
    </xf>
    <xf numFmtId="0" fontId="7" fillId="0" borderId="28" xfId="0" applyFont="1" applyBorder="1" applyAlignment="1">
      <alignment horizontal="centerContinuous" vertical="center"/>
    </xf>
    <xf numFmtId="0" fontId="0" fillId="0" borderId="28" xfId="0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6" fillId="0" borderId="30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centerContinuous"/>
    </xf>
    <xf numFmtId="0" fontId="6" fillId="0" borderId="31" xfId="0" applyFont="1" applyBorder="1" applyAlignment="1">
      <alignment horizontal="centerContinuous"/>
    </xf>
    <xf numFmtId="0" fontId="0" fillId="0" borderId="31" xfId="0" applyBorder="1" applyAlignment="1">
      <alignment horizontal="centerContinuous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3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3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3" fontId="0" fillId="0" borderId="24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23" xfId="0" applyFont="1" applyBorder="1" applyAlignment="1">
      <alignment/>
    </xf>
    <xf numFmtId="3" fontId="0" fillId="0" borderId="42" xfId="0" applyNumberFormat="1" applyBorder="1" applyAlignment="1">
      <alignment/>
    </xf>
    <xf numFmtId="0" fontId="0" fillId="0" borderId="43" xfId="0" applyBorder="1" applyAlignment="1">
      <alignment/>
    </xf>
    <xf numFmtId="3" fontId="0" fillId="0" borderId="44" xfId="0" applyNumberForma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0" fontId="0" fillId="0" borderId="20" xfId="0" applyNumberFormat="1" applyBorder="1" applyAlignment="1">
      <alignment horizontal="right"/>
    </xf>
    <xf numFmtId="165" fontId="0" fillId="0" borderId="24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7" fillId="0" borderId="43" xfId="0" applyFont="1" applyFill="1" applyBorder="1" applyAlignment="1">
      <alignment/>
    </xf>
    <xf numFmtId="0" fontId="7" fillId="0" borderId="44" xfId="0" applyFont="1" applyFill="1" applyBorder="1" applyAlignment="1">
      <alignment/>
    </xf>
    <xf numFmtId="0" fontId="7" fillId="0" borderId="47" xfId="0" applyFont="1" applyFill="1" applyBorder="1" applyAlignment="1">
      <alignment/>
    </xf>
    <xf numFmtId="165" fontId="7" fillId="0" borderId="44" xfId="0" applyNumberFormat="1" applyFont="1" applyFill="1" applyBorder="1" applyAlignment="1">
      <alignment/>
    </xf>
    <xf numFmtId="0" fontId="7" fillId="0" borderId="48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4" fillId="0" borderId="49" xfId="46" applyFont="1" applyBorder="1">
      <alignment/>
      <protection/>
    </xf>
    <xf numFmtId="0" fontId="0" fillId="0" borderId="49" xfId="46" applyBorder="1">
      <alignment/>
      <protection/>
    </xf>
    <xf numFmtId="0" fontId="0" fillId="0" borderId="49" xfId="46" applyBorder="1" applyAlignment="1">
      <alignment horizontal="right"/>
      <protection/>
    </xf>
    <xf numFmtId="0" fontId="0" fillId="0" borderId="49" xfId="46" applyFont="1" applyBorder="1">
      <alignment/>
      <protection/>
    </xf>
    <xf numFmtId="0" fontId="0" fillId="0" borderId="49" xfId="0" applyNumberFormat="1" applyBorder="1" applyAlignment="1">
      <alignment horizontal="left"/>
    </xf>
    <xf numFmtId="0" fontId="0" fillId="0" borderId="50" xfId="0" applyNumberFormat="1" applyBorder="1" applyAlignment="1">
      <alignment/>
    </xf>
    <xf numFmtId="0" fontId="4" fillId="0" borderId="51" xfId="46" applyFont="1" applyBorder="1">
      <alignment/>
      <protection/>
    </xf>
    <xf numFmtId="0" fontId="0" fillId="0" borderId="51" xfId="46" applyBorder="1">
      <alignment/>
      <protection/>
    </xf>
    <xf numFmtId="0" fontId="0" fillId="0" borderId="51" xfId="46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6" fillId="0" borderId="30" xfId="0" applyNumberFormat="1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52" xfId="0" applyFont="1" applyFill="1" applyBorder="1" applyAlignment="1">
      <alignment/>
    </xf>
    <xf numFmtId="0" fontId="6" fillId="0" borderId="53" xfId="0" applyFont="1" applyFill="1" applyBorder="1" applyAlignment="1">
      <alignment/>
    </xf>
    <xf numFmtId="0" fontId="6" fillId="0" borderId="5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6" fillId="0" borderId="30" xfId="0" applyFont="1" applyFill="1" applyBorder="1" applyAlignment="1">
      <alignment/>
    </xf>
    <xf numFmtId="3" fontId="6" fillId="0" borderId="32" xfId="0" applyNumberFormat="1" applyFont="1" applyFill="1" applyBorder="1" applyAlignment="1">
      <alignment/>
    </xf>
    <xf numFmtId="3" fontId="6" fillId="0" borderId="52" xfId="0" applyNumberFormat="1" applyFont="1" applyFill="1" applyBorder="1" applyAlignment="1">
      <alignment/>
    </xf>
    <xf numFmtId="3" fontId="6" fillId="0" borderId="53" xfId="0" applyNumberFormat="1" applyFont="1" applyFill="1" applyBorder="1" applyAlignment="1">
      <alignment/>
    </xf>
    <xf numFmtId="3" fontId="6" fillId="0" borderId="54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 horizontal="centerContinuous"/>
    </xf>
    <xf numFmtId="3" fontId="2" fillId="0" borderId="0" xfId="0" applyNumberFormat="1" applyFont="1" applyFill="1" applyAlignment="1">
      <alignment horizontal="centerContinuous"/>
    </xf>
    <xf numFmtId="0" fontId="0" fillId="0" borderId="0" xfId="0" applyFill="1" applyAlignment="1">
      <alignment/>
    </xf>
    <xf numFmtId="0" fontId="6" fillId="0" borderId="36" xfId="0" applyFont="1" applyFill="1" applyBorder="1" applyAlignment="1">
      <alignment/>
    </xf>
    <xf numFmtId="0" fontId="6" fillId="0" borderId="37" xfId="0" applyFont="1" applyFill="1" applyBorder="1" applyAlignment="1">
      <alignment/>
    </xf>
    <xf numFmtId="0" fontId="0" fillId="0" borderId="55" xfId="0" applyFill="1" applyBorder="1" applyAlignment="1">
      <alignment/>
    </xf>
    <xf numFmtId="0" fontId="6" fillId="0" borderId="56" xfId="0" applyFont="1" applyFill="1" applyBorder="1" applyAlignment="1">
      <alignment horizontal="right"/>
    </xf>
    <xf numFmtId="0" fontId="6" fillId="0" borderId="37" xfId="0" applyFont="1" applyFill="1" applyBorder="1" applyAlignment="1">
      <alignment horizontal="right"/>
    </xf>
    <xf numFmtId="0" fontId="6" fillId="0" borderId="38" xfId="0" applyFont="1" applyFill="1" applyBorder="1" applyAlignment="1">
      <alignment horizontal="center"/>
    </xf>
    <xf numFmtId="4" fontId="5" fillId="0" borderId="37" xfId="0" applyNumberFormat="1" applyFont="1" applyFill="1" applyBorder="1" applyAlignment="1">
      <alignment horizontal="right"/>
    </xf>
    <xf numFmtId="4" fontId="5" fillId="0" borderId="55" xfId="0" applyNumberFormat="1" applyFont="1" applyFill="1" applyBorder="1" applyAlignment="1">
      <alignment horizontal="right"/>
    </xf>
    <xf numFmtId="0" fontId="0" fillId="0" borderId="41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3" fontId="0" fillId="0" borderId="40" xfId="0" applyNumberFormat="1" applyFont="1" applyFill="1" applyBorder="1" applyAlignment="1">
      <alignment horizontal="right"/>
    </xf>
    <xf numFmtId="166" fontId="0" fillId="0" borderId="58" xfId="0" applyNumberFormat="1" applyFont="1" applyFill="1" applyBorder="1" applyAlignment="1">
      <alignment horizontal="right"/>
    </xf>
    <xf numFmtId="3" fontId="0" fillId="0" borderId="59" xfId="0" applyNumberFormat="1" applyFont="1" applyFill="1" applyBorder="1" applyAlignment="1">
      <alignment horizontal="right"/>
    </xf>
    <xf numFmtId="4" fontId="0" fillId="0" borderId="34" xfId="0" applyNumberFormat="1" applyFont="1" applyFill="1" applyBorder="1" applyAlignment="1">
      <alignment horizontal="right"/>
    </xf>
    <xf numFmtId="3" fontId="0" fillId="0" borderId="57" xfId="0" applyNumberFormat="1" applyFont="1" applyFill="1" applyBorder="1" applyAlignment="1">
      <alignment horizontal="right"/>
    </xf>
    <xf numFmtId="0" fontId="0" fillId="0" borderId="43" xfId="0" applyFill="1" applyBorder="1" applyAlignment="1">
      <alignment/>
    </xf>
    <xf numFmtId="0" fontId="6" fillId="0" borderId="44" xfId="0" applyFont="1" applyFill="1" applyBorder="1" applyAlignment="1">
      <alignment/>
    </xf>
    <xf numFmtId="0" fontId="0" fillId="0" borderId="44" xfId="0" applyFill="1" applyBorder="1" applyAlignment="1">
      <alignment/>
    </xf>
    <xf numFmtId="4" fontId="0" fillId="0" borderId="60" xfId="0" applyNumberFormat="1" applyFill="1" applyBorder="1" applyAlignment="1">
      <alignment/>
    </xf>
    <xf numFmtId="4" fontId="0" fillId="0" borderId="43" xfId="0" applyNumberFormat="1" applyFill="1" applyBorder="1" applyAlignment="1">
      <alignment/>
    </xf>
    <xf numFmtId="4" fontId="0" fillId="0" borderId="44" xfId="0" applyNumberFormat="1" applyFill="1" applyBorder="1" applyAlignment="1">
      <alignment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49" fontId="9" fillId="0" borderId="14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2" xfId="0" applyNumberFormat="1" applyFont="1" applyFill="1" applyBorder="1" applyAlignment="1">
      <alignment/>
    </xf>
    <xf numFmtId="0" fontId="0" fillId="0" borderId="0" xfId="46" applyFont="1">
      <alignment/>
      <protection/>
    </xf>
    <xf numFmtId="0" fontId="0" fillId="0" borderId="0" xfId="46" applyFont="1" applyFill="1">
      <alignment/>
      <protection/>
    </xf>
    <xf numFmtId="0" fontId="11" fillId="0" borderId="0" xfId="46" applyFont="1" applyFill="1" applyAlignment="1">
      <alignment horizontal="centerContinuous"/>
      <protection/>
    </xf>
    <xf numFmtId="0" fontId="12" fillId="0" borderId="0" xfId="46" applyFont="1" applyFill="1" applyAlignment="1">
      <alignment horizontal="centerContinuous"/>
      <protection/>
    </xf>
    <xf numFmtId="0" fontId="12" fillId="0" borderId="0" xfId="46" applyFont="1" applyFill="1" applyAlignment="1">
      <alignment horizontal="right"/>
      <protection/>
    </xf>
    <xf numFmtId="0" fontId="4" fillId="0" borderId="49" xfId="46" applyFont="1" applyFill="1" applyBorder="1">
      <alignment/>
      <protection/>
    </xf>
    <xf numFmtId="0" fontId="0" fillId="0" borderId="49" xfId="46" applyFont="1" applyFill="1" applyBorder="1">
      <alignment/>
      <protection/>
    </xf>
    <xf numFmtId="0" fontId="9" fillId="0" borderId="49" xfId="46" applyFont="1" applyFill="1" applyBorder="1" applyAlignment="1">
      <alignment horizontal="right"/>
      <protection/>
    </xf>
    <xf numFmtId="0" fontId="0" fillId="0" borderId="49" xfId="46" applyFont="1" applyFill="1" applyBorder="1" applyAlignment="1">
      <alignment horizontal="left"/>
      <protection/>
    </xf>
    <xf numFmtId="0" fontId="0" fillId="0" borderId="50" xfId="46" applyFont="1" applyFill="1" applyBorder="1">
      <alignment/>
      <protection/>
    </xf>
    <xf numFmtId="0" fontId="4" fillId="0" borderId="51" xfId="46" applyFont="1" applyFill="1" applyBorder="1">
      <alignment/>
      <protection/>
    </xf>
    <xf numFmtId="0" fontId="0" fillId="0" borderId="51" xfId="46" applyFont="1" applyFill="1" applyBorder="1">
      <alignment/>
      <protection/>
    </xf>
    <xf numFmtId="0" fontId="9" fillId="0" borderId="0" xfId="46" applyFont="1" applyFill="1">
      <alignment/>
      <protection/>
    </xf>
    <xf numFmtId="0" fontId="0" fillId="0" borderId="0" xfId="46" applyFont="1" applyFill="1" applyAlignment="1">
      <alignment horizontal="right"/>
      <protection/>
    </xf>
    <xf numFmtId="0" fontId="0" fillId="0" borderId="0" xfId="46" applyFont="1" applyFill="1" applyAlignment="1">
      <alignment/>
      <protection/>
    </xf>
    <xf numFmtId="49" fontId="5" fillId="0" borderId="58" xfId="46" applyNumberFormat="1" applyFont="1" applyFill="1" applyBorder="1">
      <alignment/>
      <protection/>
    </xf>
    <xf numFmtId="0" fontId="5" fillId="0" borderId="39" xfId="46" applyFont="1" applyFill="1" applyBorder="1" applyAlignment="1">
      <alignment horizontal="center"/>
      <protection/>
    </xf>
    <xf numFmtId="0" fontId="5" fillId="0" borderId="39" xfId="46" applyNumberFormat="1" applyFont="1" applyFill="1" applyBorder="1" applyAlignment="1">
      <alignment horizontal="center"/>
      <protection/>
    </xf>
    <xf numFmtId="0" fontId="5" fillId="0" borderId="58" xfId="46" applyFont="1" applyFill="1" applyBorder="1" applyAlignment="1">
      <alignment horizontal="center"/>
      <protection/>
    </xf>
    <xf numFmtId="0" fontId="6" fillId="0" borderId="61" xfId="46" applyFont="1" applyFill="1" applyBorder="1" applyAlignment="1">
      <alignment horizontal="center"/>
      <protection/>
    </xf>
    <xf numFmtId="49" fontId="6" fillId="0" borderId="61" xfId="46" applyNumberFormat="1" applyFont="1" applyFill="1" applyBorder="1" applyAlignment="1">
      <alignment horizontal="left"/>
      <protection/>
    </xf>
    <xf numFmtId="0" fontId="6" fillId="0" borderId="61" xfId="46" applyFont="1" applyFill="1" applyBorder="1">
      <alignment/>
      <protection/>
    </xf>
    <xf numFmtId="0" fontId="0" fillId="0" borderId="61" xfId="46" applyFont="1" applyFill="1" applyBorder="1" applyAlignment="1">
      <alignment horizontal="center"/>
      <protection/>
    </xf>
    <xf numFmtId="0" fontId="0" fillId="0" borderId="61" xfId="46" applyNumberFormat="1" applyFont="1" applyFill="1" applyBorder="1" applyAlignment="1">
      <alignment horizontal="right"/>
      <protection/>
    </xf>
    <xf numFmtId="0" fontId="0" fillId="0" borderId="61" xfId="46" applyNumberFormat="1" applyFont="1" applyFill="1" applyBorder="1">
      <alignment/>
      <protection/>
    </xf>
    <xf numFmtId="0" fontId="0" fillId="0" borderId="0" xfId="46" applyNumberFormat="1" applyFont="1">
      <alignment/>
      <protection/>
    </xf>
    <xf numFmtId="0" fontId="13" fillId="0" borderId="0" xfId="46" applyFont="1">
      <alignment/>
      <protection/>
    </xf>
    <xf numFmtId="0" fontId="0" fillId="0" borderId="61" xfId="46" applyFont="1" applyFill="1" applyBorder="1" applyAlignment="1">
      <alignment horizontal="center"/>
      <protection/>
    </xf>
    <xf numFmtId="49" fontId="8" fillId="0" borderId="61" xfId="46" applyNumberFormat="1" applyFont="1" applyFill="1" applyBorder="1" applyAlignment="1">
      <alignment horizontal="left"/>
      <protection/>
    </xf>
    <xf numFmtId="0" fontId="8" fillId="0" borderId="61" xfId="46" applyFont="1" applyFill="1" applyBorder="1" applyAlignment="1">
      <alignment wrapText="1"/>
      <protection/>
    </xf>
    <xf numFmtId="49" fontId="8" fillId="0" borderId="61" xfId="46" applyNumberFormat="1" applyFont="1" applyFill="1" applyBorder="1" applyAlignment="1">
      <alignment horizontal="center" shrinkToFit="1"/>
      <protection/>
    </xf>
    <xf numFmtId="4" fontId="8" fillId="0" borderId="61" xfId="46" applyNumberFormat="1" applyFont="1" applyFill="1" applyBorder="1" applyAlignment="1">
      <alignment horizontal="right"/>
      <protection/>
    </xf>
    <xf numFmtId="4" fontId="8" fillId="0" borderId="61" xfId="46" applyNumberFormat="1" applyFont="1" applyFill="1" applyBorder="1">
      <alignment/>
      <protection/>
    </xf>
    <xf numFmtId="0" fontId="0" fillId="0" borderId="63" xfId="46" applyFont="1" applyFill="1" applyBorder="1" applyAlignment="1">
      <alignment horizontal="center"/>
      <protection/>
    </xf>
    <xf numFmtId="49" fontId="4" fillId="0" borderId="63" xfId="46" applyNumberFormat="1" applyFont="1" applyFill="1" applyBorder="1" applyAlignment="1">
      <alignment horizontal="left"/>
      <protection/>
    </xf>
    <xf numFmtId="0" fontId="4" fillId="0" borderId="63" xfId="46" applyFont="1" applyFill="1" applyBorder="1">
      <alignment/>
      <protection/>
    </xf>
    <xf numFmtId="4" fontId="0" fillId="0" borderId="63" xfId="46" applyNumberFormat="1" applyFont="1" applyFill="1" applyBorder="1" applyAlignment="1">
      <alignment horizontal="right"/>
      <protection/>
    </xf>
    <xf numFmtId="4" fontId="6" fillId="0" borderId="63" xfId="46" applyNumberFormat="1" applyFont="1" applyFill="1" applyBorder="1">
      <alignment/>
      <protection/>
    </xf>
    <xf numFmtId="3" fontId="0" fillId="0" borderId="0" xfId="46" applyNumberFormat="1" applyFont="1">
      <alignment/>
      <protection/>
    </xf>
    <xf numFmtId="0" fontId="0" fillId="0" borderId="0" xfId="46" applyFont="1" applyBorder="1">
      <alignment/>
      <protection/>
    </xf>
    <xf numFmtId="0" fontId="14" fillId="0" borderId="0" xfId="46" applyFont="1" applyAlignment="1">
      <alignment/>
      <protection/>
    </xf>
    <xf numFmtId="0" fontId="0" fillId="0" borderId="0" xfId="46" applyFont="1" applyAlignment="1">
      <alignment horizontal="right"/>
      <protection/>
    </xf>
    <xf numFmtId="0" fontId="15" fillId="0" borderId="0" xfId="46" applyFont="1" applyBorder="1">
      <alignment/>
      <protection/>
    </xf>
    <xf numFmtId="3" fontId="15" fillId="0" borderId="0" xfId="46" applyNumberFormat="1" applyFont="1" applyBorder="1" applyAlignment="1">
      <alignment horizontal="right"/>
      <protection/>
    </xf>
    <xf numFmtId="4" fontId="15" fillId="0" borderId="0" xfId="46" applyNumberFormat="1" applyFont="1" applyBorder="1">
      <alignment/>
      <protection/>
    </xf>
    <xf numFmtId="0" fontId="14" fillId="0" borderId="0" xfId="46" applyFont="1" applyBorder="1" applyAlignment="1">
      <alignment/>
      <protection/>
    </xf>
    <xf numFmtId="0" fontId="0" fillId="0" borderId="0" xfId="46" applyFont="1" applyBorder="1" applyAlignment="1">
      <alignment horizontal="right"/>
      <protection/>
    </xf>
    <xf numFmtId="0" fontId="5" fillId="0" borderId="24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57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65" xfId="46" applyFont="1" applyBorder="1" applyAlignment="1">
      <alignment horizontal="center"/>
      <protection/>
    </xf>
    <xf numFmtId="0" fontId="0" fillId="0" borderId="66" xfId="46" applyFont="1" applyBorder="1" applyAlignment="1">
      <alignment horizontal="center"/>
      <protection/>
    </xf>
    <xf numFmtId="0" fontId="0" fillId="0" borderId="67" xfId="46" applyFont="1" applyBorder="1" applyAlignment="1">
      <alignment horizontal="center"/>
      <protection/>
    </xf>
    <xf numFmtId="0" fontId="0" fillId="0" borderId="68" xfId="46" applyFont="1" applyBorder="1" applyAlignment="1">
      <alignment horizontal="center"/>
      <protection/>
    </xf>
    <xf numFmtId="0" fontId="0" fillId="0" borderId="51" xfId="46" applyFont="1" applyBorder="1" applyAlignment="1">
      <alignment horizontal="left"/>
      <protection/>
    </xf>
    <xf numFmtId="0" fontId="0" fillId="0" borderId="69" xfId="46" applyFont="1" applyBorder="1" applyAlignment="1">
      <alignment horizontal="left"/>
      <protection/>
    </xf>
    <xf numFmtId="3" fontId="6" fillId="0" borderId="44" xfId="0" applyNumberFormat="1" applyFont="1" applyFill="1" applyBorder="1" applyAlignment="1">
      <alignment horizontal="right"/>
    </xf>
    <xf numFmtId="3" fontId="6" fillId="0" borderId="60" xfId="0" applyNumberFormat="1" applyFont="1" applyFill="1" applyBorder="1" applyAlignment="1">
      <alignment horizontal="right"/>
    </xf>
    <xf numFmtId="0" fontId="10" fillId="0" borderId="0" xfId="46" applyFont="1" applyAlignment="1">
      <alignment horizontal="center"/>
      <protection/>
    </xf>
    <xf numFmtId="0" fontId="0" fillId="0" borderId="65" xfId="46" applyFont="1" applyFill="1" applyBorder="1" applyAlignment="1">
      <alignment horizontal="center"/>
      <protection/>
    </xf>
    <xf numFmtId="0" fontId="0" fillId="0" borderId="66" xfId="46" applyFont="1" applyFill="1" applyBorder="1" applyAlignment="1">
      <alignment horizontal="center"/>
      <protection/>
    </xf>
    <xf numFmtId="49" fontId="0" fillId="0" borderId="67" xfId="46" applyNumberFormat="1" applyFont="1" applyFill="1" applyBorder="1" applyAlignment="1">
      <alignment horizontal="center"/>
      <protection/>
    </xf>
    <xf numFmtId="0" fontId="0" fillId="0" borderId="68" xfId="46" applyFont="1" applyFill="1" applyBorder="1" applyAlignment="1">
      <alignment horizontal="center"/>
      <protection/>
    </xf>
    <xf numFmtId="0" fontId="0" fillId="0" borderId="51" xfId="46" applyFont="1" applyFill="1" applyBorder="1" applyAlignment="1">
      <alignment horizontal="center" shrinkToFit="1"/>
      <protection/>
    </xf>
    <xf numFmtId="0" fontId="0" fillId="0" borderId="69" xfId="46" applyFont="1" applyFill="1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1">
      <selection activeCell="J12" sqref="J12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1.75" customHeight="1">
      <c r="A1" s="1" t="s">
        <v>164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 t="s">
        <v>0</v>
      </c>
      <c r="B3" s="4"/>
      <c r="C3" s="5" t="s">
        <v>1</v>
      </c>
      <c r="D3" s="5"/>
      <c r="E3" s="5"/>
      <c r="F3" s="5" t="s">
        <v>2</v>
      </c>
      <c r="G3" s="6"/>
    </row>
    <row r="4" spans="1:7" ht="12.75" customHeight="1">
      <c r="A4" s="7"/>
      <c r="B4" s="8"/>
      <c r="C4" s="9" t="s">
        <v>68</v>
      </c>
      <c r="D4" s="10"/>
      <c r="E4" s="10"/>
      <c r="F4" s="11"/>
      <c r="G4" s="12"/>
    </row>
    <row r="5" spans="1:7" ht="12.75" customHeight="1">
      <c r="A5" s="13" t="s">
        <v>4</v>
      </c>
      <c r="B5" s="14"/>
      <c r="C5" s="15" t="s">
        <v>5</v>
      </c>
      <c r="D5" s="15"/>
      <c r="E5" s="15"/>
      <c r="F5" s="16" t="s">
        <v>6</v>
      </c>
      <c r="G5" s="17"/>
    </row>
    <row r="6" spans="1:7" ht="12.75" customHeight="1">
      <c r="A6" s="7"/>
      <c r="B6" s="8"/>
      <c r="C6" s="9" t="s">
        <v>67</v>
      </c>
      <c r="D6" s="10"/>
      <c r="E6" s="10"/>
      <c r="F6" s="18"/>
      <c r="G6" s="12"/>
    </row>
    <row r="7" spans="1:9" ht="12.75">
      <c r="A7" s="13" t="s">
        <v>7</v>
      </c>
      <c r="B7" s="15"/>
      <c r="C7" s="174"/>
      <c r="D7" s="175"/>
      <c r="E7" s="19" t="s">
        <v>8</v>
      </c>
      <c r="F7" s="20"/>
      <c r="G7" s="21">
        <v>0</v>
      </c>
      <c r="H7" s="22"/>
      <c r="I7" s="22"/>
    </row>
    <row r="8" spans="1:7" ht="12.75">
      <c r="A8" s="13" t="s">
        <v>9</v>
      </c>
      <c r="B8" s="15"/>
      <c r="C8" s="174"/>
      <c r="D8" s="175"/>
      <c r="E8" s="16" t="s">
        <v>10</v>
      </c>
      <c r="F8" s="15"/>
      <c r="G8" s="23">
        <f>IF(PocetMJ=0,,ROUND((F30+F32)/PocetMJ,1))</f>
        <v>0</v>
      </c>
    </row>
    <row r="9" spans="1:7" ht="12.75">
      <c r="A9" s="24" t="s">
        <v>11</v>
      </c>
      <c r="B9" s="25"/>
      <c r="C9" s="25"/>
      <c r="D9" s="25"/>
      <c r="E9" s="26" t="s">
        <v>12</v>
      </c>
      <c r="F9" s="25"/>
      <c r="G9" s="27"/>
    </row>
    <row r="10" spans="1:57" ht="12.75">
      <c r="A10" s="28" t="s">
        <v>13</v>
      </c>
      <c r="B10" s="11"/>
      <c r="C10" s="11"/>
      <c r="D10" s="11"/>
      <c r="E10" s="29" t="s">
        <v>14</v>
      </c>
      <c r="F10" s="11"/>
      <c r="G10" s="12"/>
      <c r="BA10" s="30"/>
      <c r="BB10" s="30"/>
      <c r="BC10" s="30"/>
      <c r="BD10" s="30"/>
      <c r="BE10" s="30"/>
    </row>
    <row r="11" spans="1:7" ht="12.75">
      <c r="A11" s="28"/>
      <c r="B11" s="11"/>
      <c r="C11" s="11"/>
      <c r="D11" s="11"/>
      <c r="E11" s="176"/>
      <c r="F11" s="177"/>
      <c r="G11" s="178"/>
    </row>
    <row r="12" spans="1:7" ht="28.5" customHeight="1" thickBot="1">
      <c r="A12" s="31" t="s">
        <v>15</v>
      </c>
      <c r="B12" s="32"/>
      <c r="C12" s="32"/>
      <c r="D12" s="32"/>
      <c r="E12" s="33"/>
      <c r="F12" s="33"/>
      <c r="G12" s="34"/>
    </row>
    <row r="13" spans="1:7" ht="17.25" customHeight="1" thickBot="1">
      <c r="A13" s="35" t="s">
        <v>16</v>
      </c>
      <c r="B13" s="36"/>
      <c r="C13" s="37"/>
      <c r="D13" s="38" t="s">
        <v>17</v>
      </c>
      <c r="E13" s="39"/>
      <c r="F13" s="39"/>
      <c r="G13" s="37"/>
    </row>
    <row r="14" spans="1:7" ht="15.75" customHeight="1">
      <c r="A14" s="40"/>
      <c r="B14" s="41" t="s">
        <v>18</v>
      </c>
      <c r="C14" s="42">
        <f>Dodavka</f>
        <v>0</v>
      </c>
      <c r="D14" s="43"/>
      <c r="E14" s="44"/>
      <c r="F14" s="45"/>
      <c r="G14" s="42"/>
    </row>
    <row r="15" spans="1:7" ht="15.75" customHeight="1">
      <c r="A15" s="40" t="s">
        <v>19</v>
      </c>
      <c r="B15" s="41" t="s">
        <v>20</v>
      </c>
      <c r="C15" s="42">
        <f>Mont</f>
        <v>0</v>
      </c>
      <c r="D15" s="24"/>
      <c r="E15" s="46"/>
      <c r="F15" s="47"/>
      <c r="G15" s="42"/>
    </row>
    <row r="16" spans="1:7" ht="15.75" customHeight="1">
      <c r="A16" s="40" t="s">
        <v>21</v>
      </c>
      <c r="B16" s="41" t="s">
        <v>22</v>
      </c>
      <c r="C16" s="42">
        <f>HSV</f>
        <v>0</v>
      </c>
      <c r="D16" s="24"/>
      <c r="E16" s="46"/>
      <c r="F16" s="47"/>
      <c r="G16" s="42"/>
    </row>
    <row r="17" spans="1:7" ht="15.75" customHeight="1">
      <c r="A17" s="48" t="s">
        <v>23</v>
      </c>
      <c r="B17" s="41" t="s">
        <v>24</v>
      </c>
      <c r="C17" s="42">
        <f>PSV</f>
        <v>0</v>
      </c>
      <c r="D17" s="24"/>
      <c r="E17" s="46"/>
      <c r="F17" s="47"/>
      <c r="G17" s="42"/>
    </row>
    <row r="18" spans="1:7" ht="15.75" customHeight="1">
      <c r="A18" s="49" t="s">
        <v>25</v>
      </c>
      <c r="B18" s="41"/>
      <c r="C18" s="42">
        <f>SUM(C14:C17)</f>
        <v>0</v>
      </c>
      <c r="D18" s="50"/>
      <c r="E18" s="46"/>
      <c r="F18" s="47"/>
      <c r="G18" s="42"/>
    </row>
    <row r="19" spans="1:7" ht="15.75" customHeight="1">
      <c r="A19" s="49"/>
      <c r="B19" s="41"/>
      <c r="C19" s="42"/>
      <c r="D19" s="24"/>
      <c r="E19" s="46"/>
      <c r="F19" s="47"/>
      <c r="G19" s="42"/>
    </row>
    <row r="20" spans="1:7" ht="15.75" customHeight="1">
      <c r="A20" s="49" t="s">
        <v>26</v>
      </c>
      <c r="B20" s="41"/>
      <c r="C20" s="42">
        <f>HZS</f>
        <v>0</v>
      </c>
      <c r="D20" s="24"/>
      <c r="E20" s="46"/>
      <c r="F20" s="47"/>
      <c r="G20" s="42"/>
    </row>
    <row r="21" spans="1:7" ht="15.75" customHeight="1">
      <c r="A21" s="28" t="s">
        <v>27</v>
      </c>
      <c r="B21" s="11"/>
      <c r="C21" s="42">
        <f>C18+C20</f>
        <v>0</v>
      </c>
      <c r="D21" s="24" t="s">
        <v>28</v>
      </c>
      <c r="E21" s="46"/>
      <c r="F21" s="47"/>
      <c r="G21" s="42">
        <f>G22-SUM(G14:G20)</f>
        <v>0</v>
      </c>
    </row>
    <row r="22" spans="1:7" ht="15.75" customHeight="1" thickBot="1">
      <c r="A22" s="24" t="s">
        <v>29</v>
      </c>
      <c r="B22" s="25"/>
      <c r="C22" s="51">
        <f>C21+G22</f>
        <v>0</v>
      </c>
      <c r="D22" s="52" t="s">
        <v>30</v>
      </c>
      <c r="E22" s="53"/>
      <c r="F22" s="54"/>
      <c r="G22" s="42">
        <f>VRN</f>
        <v>0</v>
      </c>
    </row>
    <row r="23" spans="1:7" ht="12.75">
      <c r="A23" s="3" t="s">
        <v>31</v>
      </c>
      <c r="B23" s="5"/>
      <c r="C23" s="55" t="s">
        <v>32</v>
      </c>
      <c r="D23" s="5"/>
      <c r="E23" s="55" t="s">
        <v>33</v>
      </c>
      <c r="F23" s="5"/>
      <c r="G23" s="6"/>
    </row>
    <row r="24" spans="1:7" ht="12.75">
      <c r="A24" s="13"/>
      <c r="B24" s="15"/>
      <c r="C24" s="16" t="s">
        <v>34</v>
      </c>
      <c r="D24" s="15"/>
      <c r="E24" s="16" t="s">
        <v>34</v>
      </c>
      <c r="F24" s="15"/>
      <c r="G24" s="17"/>
    </row>
    <row r="25" spans="1:7" ht="12.75">
      <c r="A25" s="28" t="s">
        <v>35</v>
      </c>
      <c r="B25" s="56"/>
      <c r="C25" s="29" t="s">
        <v>35</v>
      </c>
      <c r="D25" s="11"/>
      <c r="E25" s="29" t="s">
        <v>35</v>
      </c>
      <c r="F25" s="11"/>
      <c r="G25" s="12"/>
    </row>
    <row r="26" spans="1:7" ht="12.75">
      <c r="A26" s="28"/>
      <c r="B26" s="57"/>
      <c r="C26" s="29" t="s">
        <v>36</v>
      </c>
      <c r="D26" s="11"/>
      <c r="E26" s="29" t="s">
        <v>37</v>
      </c>
      <c r="F26" s="11"/>
      <c r="G26" s="12"/>
    </row>
    <row r="27" spans="1:7" ht="12.75">
      <c r="A27" s="28"/>
      <c r="B27" s="11"/>
      <c r="C27" s="29"/>
      <c r="D27" s="11"/>
      <c r="E27" s="29"/>
      <c r="F27" s="11"/>
      <c r="G27" s="12"/>
    </row>
    <row r="28" spans="1:7" ht="97.5" customHeight="1">
      <c r="A28" s="28"/>
      <c r="B28" s="11"/>
      <c r="C28" s="29"/>
      <c r="D28" s="11"/>
      <c r="E28" s="29"/>
      <c r="F28" s="11"/>
      <c r="G28" s="12"/>
    </row>
    <row r="29" spans="1:7" ht="12.75">
      <c r="A29" s="13" t="s">
        <v>38</v>
      </c>
      <c r="B29" s="15"/>
      <c r="C29" s="58">
        <v>0</v>
      </c>
      <c r="D29" s="15" t="s">
        <v>39</v>
      </c>
      <c r="E29" s="16"/>
      <c r="F29" s="59">
        <v>0</v>
      </c>
      <c r="G29" s="17"/>
    </row>
    <row r="30" spans="1:7" ht="12.75">
      <c r="A30" s="13" t="s">
        <v>38</v>
      </c>
      <c r="B30" s="15"/>
      <c r="C30" s="58">
        <v>15</v>
      </c>
      <c r="D30" s="15" t="s">
        <v>39</v>
      </c>
      <c r="E30" s="16"/>
      <c r="F30" s="59">
        <v>0</v>
      </c>
      <c r="G30" s="17"/>
    </row>
    <row r="31" spans="1:7" ht="12.75">
      <c r="A31" s="13" t="s">
        <v>40</v>
      </c>
      <c r="B31" s="15"/>
      <c r="C31" s="58">
        <v>15</v>
      </c>
      <c r="D31" s="15" t="s">
        <v>39</v>
      </c>
      <c r="E31" s="16"/>
      <c r="F31" s="60">
        <f>ROUND(PRODUCT(F30,C31/100),0)</f>
        <v>0</v>
      </c>
      <c r="G31" s="27"/>
    </row>
    <row r="32" spans="1:7" ht="12.75">
      <c r="A32" s="13" t="s">
        <v>38</v>
      </c>
      <c r="B32" s="15"/>
      <c r="C32" s="58">
        <v>21</v>
      </c>
      <c r="D32" s="15" t="s">
        <v>39</v>
      </c>
      <c r="E32" s="16"/>
      <c r="F32" s="59">
        <v>0</v>
      </c>
      <c r="G32" s="17"/>
    </row>
    <row r="33" spans="1:7" ht="12.75">
      <c r="A33" s="13" t="s">
        <v>40</v>
      </c>
      <c r="B33" s="15"/>
      <c r="C33" s="58">
        <v>21</v>
      </c>
      <c r="D33" s="15" t="s">
        <v>39</v>
      </c>
      <c r="E33" s="16"/>
      <c r="F33" s="60">
        <f>ROUND(PRODUCT(F32,C33/100),0)</f>
        <v>0</v>
      </c>
      <c r="G33" s="27"/>
    </row>
    <row r="34" spans="1:7" s="66" customFormat="1" ht="19.5" customHeight="1" thickBot="1">
      <c r="A34" s="61" t="s">
        <v>41</v>
      </c>
      <c r="B34" s="62"/>
      <c r="C34" s="62"/>
      <c r="D34" s="62"/>
      <c r="E34" s="63"/>
      <c r="F34" s="64">
        <f>ROUND(SUM(F30:F33),0)</f>
        <v>0</v>
      </c>
      <c r="G34" s="65"/>
    </row>
    <row r="36" spans="1:8" ht="12.75">
      <c r="A36" s="67" t="s">
        <v>42</v>
      </c>
      <c r="B36" s="67"/>
      <c r="C36" s="67"/>
      <c r="D36" s="67"/>
      <c r="E36" s="67"/>
      <c r="F36" s="67"/>
      <c r="G36" s="67"/>
      <c r="H36" t="s">
        <v>3</v>
      </c>
    </row>
    <row r="37" spans="1:8" ht="14.25" customHeight="1">
      <c r="A37" s="67"/>
      <c r="B37" s="179" t="s">
        <v>163</v>
      </c>
      <c r="C37" s="179"/>
      <c r="D37" s="179"/>
      <c r="E37" s="179"/>
      <c r="F37" s="179"/>
      <c r="G37" s="179"/>
      <c r="H37" t="s">
        <v>3</v>
      </c>
    </row>
    <row r="38" spans="1:8" ht="12.75" customHeight="1">
      <c r="A38" s="68"/>
      <c r="B38" s="179"/>
      <c r="C38" s="179"/>
      <c r="D38" s="179"/>
      <c r="E38" s="179"/>
      <c r="F38" s="179"/>
      <c r="G38" s="179"/>
      <c r="H38" t="s">
        <v>3</v>
      </c>
    </row>
    <row r="39" spans="1:8" ht="12.75">
      <c r="A39" s="68"/>
      <c r="B39" s="179"/>
      <c r="C39" s="179"/>
      <c r="D39" s="179"/>
      <c r="E39" s="179"/>
      <c r="F39" s="179"/>
      <c r="G39" s="179"/>
      <c r="H39" t="s">
        <v>3</v>
      </c>
    </row>
    <row r="40" spans="1:8" ht="12.75">
      <c r="A40" s="68"/>
      <c r="B40" s="179"/>
      <c r="C40" s="179"/>
      <c r="D40" s="179"/>
      <c r="E40" s="179"/>
      <c r="F40" s="179"/>
      <c r="G40" s="179"/>
      <c r="H40" t="s">
        <v>3</v>
      </c>
    </row>
    <row r="41" spans="1:8" ht="12.75">
      <c r="A41" s="68"/>
      <c r="B41" s="179"/>
      <c r="C41" s="179"/>
      <c r="D41" s="179"/>
      <c r="E41" s="179"/>
      <c r="F41" s="179"/>
      <c r="G41" s="179"/>
      <c r="H41" t="s">
        <v>3</v>
      </c>
    </row>
    <row r="42" spans="1:8" ht="12.75">
      <c r="A42" s="68"/>
      <c r="B42" s="179"/>
      <c r="C42" s="179"/>
      <c r="D42" s="179"/>
      <c r="E42" s="179"/>
      <c r="F42" s="179"/>
      <c r="G42" s="179"/>
      <c r="H42" t="s">
        <v>3</v>
      </c>
    </row>
    <row r="43" spans="1:8" ht="12.75">
      <c r="A43" s="68"/>
      <c r="B43" s="179"/>
      <c r="C43" s="179"/>
      <c r="D43" s="179"/>
      <c r="E43" s="179"/>
      <c r="F43" s="179"/>
      <c r="G43" s="179"/>
      <c r="H43" t="s">
        <v>3</v>
      </c>
    </row>
    <row r="44" spans="1:8" ht="12.75">
      <c r="A44" s="68"/>
      <c r="B44" s="179"/>
      <c r="C44" s="179"/>
      <c r="D44" s="179"/>
      <c r="E44" s="179"/>
      <c r="F44" s="179"/>
      <c r="G44" s="179"/>
      <c r="H44" t="s">
        <v>3</v>
      </c>
    </row>
    <row r="45" spans="1:8" ht="3" customHeight="1">
      <c r="A45" s="68"/>
      <c r="B45" s="179"/>
      <c r="C45" s="179"/>
      <c r="D45" s="179"/>
      <c r="E45" s="179"/>
      <c r="F45" s="179"/>
      <c r="G45" s="179"/>
      <c r="H45" t="s">
        <v>3</v>
      </c>
    </row>
    <row r="46" spans="2:7" ht="12.75">
      <c r="B46" s="180"/>
      <c r="C46" s="180"/>
      <c r="D46" s="180"/>
      <c r="E46" s="180"/>
      <c r="F46" s="180"/>
      <c r="G46" s="180"/>
    </row>
    <row r="47" spans="2:7" ht="12.75">
      <c r="B47" s="180"/>
      <c r="C47" s="180"/>
      <c r="D47" s="180"/>
      <c r="E47" s="180"/>
      <c r="F47" s="180"/>
      <c r="G47" s="180"/>
    </row>
    <row r="48" spans="2:7" ht="12.75">
      <c r="B48" s="180"/>
      <c r="C48" s="180"/>
      <c r="D48" s="180"/>
      <c r="E48" s="180"/>
      <c r="F48" s="180"/>
      <c r="G48" s="180"/>
    </row>
    <row r="49" spans="2:7" ht="12.75">
      <c r="B49" s="180"/>
      <c r="C49" s="180"/>
      <c r="D49" s="180"/>
      <c r="E49" s="180"/>
      <c r="F49" s="180"/>
      <c r="G49" s="180"/>
    </row>
    <row r="50" spans="2:7" ht="12.75">
      <c r="B50" s="180"/>
      <c r="C50" s="180"/>
      <c r="D50" s="180"/>
      <c r="E50" s="180"/>
      <c r="F50" s="180"/>
      <c r="G50" s="180"/>
    </row>
    <row r="51" spans="2:7" ht="12.75">
      <c r="B51" s="180"/>
      <c r="C51" s="180"/>
      <c r="D51" s="180"/>
      <c r="E51" s="180"/>
      <c r="F51" s="180"/>
      <c r="G51" s="180"/>
    </row>
    <row r="52" spans="2:7" ht="12.75">
      <c r="B52" s="180"/>
      <c r="C52" s="180"/>
      <c r="D52" s="180"/>
      <c r="E52" s="180"/>
      <c r="F52" s="180"/>
      <c r="G52" s="180"/>
    </row>
    <row r="53" spans="2:7" ht="12.75">
      <c r="B53" s="180"/>
      <c r="C53" s="180"/>
      <c r="D53" s="180"/>
      <c r="E53" s="180"/>
      <c r="F53" s="180"/>
      <c r="G53" s="180"/>
    </row>
    <row r="54" spans="2:7" ht="12.75">
      <c r="B54" s="180"/>
      <c r="C54" s="180"/>
      <c r="D54" s="180"/>
      <c r="E54" s="180"/>
      <c r="F54" s="180"/>
      <c r="G54" s="180"/>
    </row>
    <row r="55" spans="2:7" ht="12.75">
      <c r="B55" s="180"/>
      <c r="C55" s="180"/>
      <c r="D55" s="180"/>
      <c r="E55" s="180"/>
      <c r="F55" s="180"/>
      <c r="G55" s="180"/>
    </row>
  </sheetData>
  <sheetProtection/>
  <mergeCells count="14">
    <mergeCell ref="B54:G54"/>
    <mergeCell ref="B55:G55"/>
    <mergeCell ref="B48:G48"/>
    <mergeCell ref="B49:G49"/>
    <mergeCell ref="B50:G50"/>
    <mergeCell ref="B51:G51"/>
    <mergeCell ref="B52:G52"/>
    <mergeCell ref="B53:G53"/>
    <mergeCell ref="C7:D7"/>
    <mergeCell ref="C8:D8"/>
    <mergeCell ref="E11:G11"/>
    <mergeCell ref="B37:G45"/>
    <mergeCell ref="B46:G46"/>
    <mergeCell ref="B47:G47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4"/>
  <sheetViews>
    <sheetView zoomScalePageLayoutView="0" workbookViewId="0" topLeftCell="A1">
      <selection activeCell="M22" sqref="M22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81" t="s">
        <v>4</v>
      </c>
      <c r="B1" s="182"/>
      <c r="C1" s="69" t="str">
        <f>CONCATENATE(cislostavby," ",nazevstavby)</f>
        <v> Vybavení pro Odbor soc.služeb - ul.Míru 1345, FM</v>
      </c>
      <c r="D1" s="70"/>
      <c r="E1" s="71"/>
      <c r="F1" s="70"/>
      <c r="G1" s="72"/>
      <c r="H1" s="73"/>
      <c r="I1" s="74"/>
    </row>
    <row r="2" spans="1:9" ht="13.5" thickBot="1">
      <c r="A2" s="183" t="s">
        <v>0</v>
      </c>
      <c r="B2" s="184"/>
      <c r="C2" s="75" t="str">
        <f>CONCATENATE(cisloobjektu," ",nazevobjektu)</f>
        <v> VYBAVENÍ NÁBYTKEM</v>
      </c>
      <c r="D2" s="76"/>
      <c r="E2" s="77"/>
      <c r="F2" s="76"/>
      <c r="G2" s="185"/>
      <c r="H2" s="185"/>
      <c r="I2" s="186"/>
    </row>
    <row r="3" ht="13.5" thickTop="1">
      <c r="F3" s="11"/>
    </row>
    <row r="4" spans="1:9" ht="19.5" customHeight="1">
      <c r="A4" s="78" t="s">
        <v>43</v>
      </c>
      <c r="B4" s="1"/>
      <c r="C4" s="1"/>
      <c r="D4" s="1"/>
      <c r="E4" s="79"/>
      <c r="F4" s="1"/>
      <c r="G4" s="1"/>
      <c r="H4" s="1"/>
      <c r="I4" s="1"/>
    </row>
    <row r="5" ht="13.5" thickBot="1"/>
    <row r="6" spans="1:9" s="11" customFormat="1" ht="13.5" thickBot="1">
      <c r="A6" s="80"/>
      <c r="B6" s="81" t="s">
        <v>44</v>
      </c>
      <c r="C6" s="81"/>
      <c r="D6" s="82"/>
      <c r="E6" s="83" t="s">
        <v>45</v>
      </c>
      <c r="F6" s="84" t="s">
        <v>46</v>
      </c>
      <c r="G6" s="84" t="s">
        <v>47</v>
      </c>
      <c r="H6" s="84" t="s">
        <v>48</v>
      </c>
      <c r="I6" s="85" t="s">
        <v>26</v>
      </c>
    </row>
    <row r="7" spans="1:9" s="11" customFormat="1" ht="12.75">
      <c r="A7" s="123" t="str">
        <f>Položky!B7</f>
        <v>A1-1.PP</v>
      </c>
      <c r="B7" s="86" t="str">
        <f>Položky!C7</f>
        <v>Domovník 0.1+0.3</v>
      </c>
      <c r="C7" s="87"/>
      <c r="D7" s="88"/>
      <c r="E7" s="124">
        <f>Položky!BA12</f>
        <v>0</v>
      </c>
      <c r="F7" s="125">
        <f>Položky!BB12</f>
        <v>0</v>
      </c>
      <c r="G7" s="125">
        <f>Položky!BC12</f>
        <v>0</v>
      </c>
      <c r="H7" s="125">
        <f>Položky!BD12</f>
        <v>0</v>
      </c>
      <c r="I7" s="126">
        <f>Položky!BE12</f>
        <v>0</v>
      </c>
    </row>
    <row r="8" spans="1:9" s="11" customFormat="1" ht="12.75">
      <c r="A8" s="123" t="str">
        <f>Položky!B13</f>
        <v>B1-1.NP</v>
      </c>
      <c r="B8" s="86" t="str">
        <f>Položky!C13</f>
        <v>Rebel (kancelář) 1.1</v>
      </c>
      <c r="C8" s="87"/>
      <c r="D8" s="88"/>
      <c r="E8" s="124">
        <f>Položky!BA18</f>
        <v>0</v>
      </c>
      <c r="F8" s="125">
        <f>Položky!BB18</f>
        <v>0</v>
      </c>
      <c r="G8" s="125">
        <f>Položky!BC18</f>
        <v>0</v>
      </c>
      <c r="H8" s="125">
        <f>Položky!BD18</f>
        <v>0</v>
      </c>
      <c r="I8" s="126">
        <f>Položky!BE18</f>
        <v>0</v>
      </c>
    </row>
    <row r="9" spans="1:9" s="11" customFormat="1" ht="12.75">
      <c r="A9" s="123" t="str">
        <f>Položky!B19</f>
        <v>B2-1.NP</v>
      </c>
      <c r="B9" s="86" t="str">
        <f>Položky!C19</f>
        <v>Herna 1.2</v>
      </c>
      <c r="C9" s="87"/>
      <c r="D9" s="88"/>
      <c r="E9" s="124">
        <f>Položky!BA28</f>
        <v>0</v>
      </c>
      <c r="F9" s="125">
        <f>Položky!BB28</f>
        <v>0</v>
      </c>
      <c r="G9" s="125">
        <f>Položky!BC28</f>
        <v>0</v>
      </c>
      <c r="H9" s="125">
        <f>Položky!BD28</f>
        <v>0</v>
      </c>
      <c r="I9" s="126">
        <f>Položky!BE28</f>
        <v>0</v>
      </c>
    </row>
    <row r="10" spans="1:9" s="11" customFormat="1" ht="12.75">
      <c r="A10" s="123" t="str">
        <f>Položky!B29</f>
        <v>B3-1.NP</v>
      </c>
      <c r="B10" s="86" t="str">
        <f>Položky!C29</f>
        <v>Herna se šatním koutem 1.3</v>
      </c>
      <c r="C10" s="87"/>
      <c r="D10" s="88"/>
      <c r="E10" s="124">
        <f>Položky!BA37</f>
        <v>0</v>
      </c>
      <c r="F10" s="125">
        <f>Položky!BB37</f>
        <v>0</v>
      </c>
      <c r="G10" s="125">
        <f>Položky!BC37</f>
        <v>0</v>
      </c>
      <c r="H10" s="125">
        <f>Položky!BD37</f>
        <v>0</v>
      </c>
      <c r="I10" s="126">
        <f>Položky!BE37</f>
        <v>0</v>
      </c>
    </row>
    <row r="11" spans="1:9" s="11" customFormat="1" ht="12.75">
      <c r="A11" s="123" t="str">
        <f>Položky!B38</f>
        <v>B4-1.NP</v>
      </c>
      <c r="B11" s="86" t="str">
        <f>Položky!C38</f>
        <v>Pramínek (kancelář) 1.4</v>
      </c>
      <c r="C11" s="87"/>
      <c r="D11" s="88"/>
      <c r="E11" s="124">
        <f>Položky!BA44</f>
        <v>0</v>
      </c>
      <c r="F11" s="125">
        <f>Položky!BB44</f>
        <v>0</v>
      </c>
      <c r="G11" s="125">
        <f>Položky!BC44</f>
        <v>0</v>
      </c>
      <c r="H11" s="125">
        <f>Položky!BD44</f>
        <v>0</v>
      </c>
      <c r="I11" s="126">
        <f>Položky!BE44</f>
        <v>0</v>
      </c>
    </row>
    <row r="12" spans="1:9" s="11" customFormat="1" ht="12.75">
      <c r="A12" s="123" t="str">
        <f>Položky!B45</f>
        <v>C1-2.NP</v>
      </c>
      <c r="B12" s="86" t="str">
        <f>Položky!C45</f>
        <v>Terénní práce (kancelář) 2.1</v>
      </c>
      <c r="C12" s="87"/>
      <c r="D12" s="88"/>
      <c r="E12" s="124">
        <f>Položky!BA53</f>
        <v>0</v>
      </c>
      <c r="F12" s="125">
        <f>Položky!BB53</f>
        <v>0</v>
      </c>
      <c r="G12" s="125">
        <f>Položky!BC53</f>
        <v>0</v>
      </c>
      <c r="H12" s="125">
        <f>Položky!BD53</f>
        <v>0</v>
      </c>
      <c r="I12" s="126">
        <f>Položky!BE53</f>
        <v>0</v>
      </c>
    </row>
    <row r="13" spans="1:9" s="11" customFormat="1" ht="12.75">
      <c r="A13" s="123" t="str">
        <f>Položky!B54</f>
        <v>C2-2.NP</v>
      </c>
      <c r="B13" s="86" t="str">
        <f>Položky!C54</f>
        <v>Společenská místnost 2.2</v>
      </c>
      <c r="C13" s="87"/>
      <c r="D13" s="88"/>
      <c r="E13" s="124">
        <f>Položky!BA62</f>
        <v>0</v>
      </c>
      <c r="F13" s="125">
        <f>Položky!BB62</f>
        <v>0</v>
      </c>
      <c r="G13" s="125">
        <f>Položky!BC62</f>
        <v>0</v>
      </c>
      <c r="H13" s="125">
        <f>Položky!BD62</f>
        <v>0</v>
      </c>
      <c r="I13" s="126">
        <f>Položky!BE62</f>
        <v>0</v>
      </c>
    </row>
    <row r="14" spans="1:9" s="11" customFormat="1" ht="12.75">
      <c r="A14" s="123" t="str">
        <f>Položky!B63</f>
        <v>C3-2.NP</v>
      </c>
      <c r="B14" s="86" t="str">
        <f>Položky!C63</f>
        <v>Společenská místnost (velká) 2.3</v>
      </c>
      <c r="C14" s="87"/>
      <c r="D14" s="88"/>
      <c r="E14" s="124">
        <f>Položky!BA65</f>
        <v>0</v>
      </c>
      <c r="F14" s="125">
        <f>Položky!BB65</f>
        <v>0</v>
      </c>
      <c r="G14" s="125">
        <f>Položky!BC65</f>
        <v>0</v>
      </c>
      <c r="H14" s="125">
        <f>Položky!BD65</f>
        <v>0</v>
      </c>
      <c r="I14" s="126">
        <f>Položky!BE65</f>
        <v>0</v>
      </c>
    </row>
    <row r="15" spans="1:9" s="11" customFormat="1" ht="12.75">
      <c r="A15" s="123" t="str">
        <f>Položky!B66</f>
        <v>C4-2.NP</v>
      </c>
      <c r="B15" s="86" t="str">
        <f>Položky!C66</f>
        <v>Služebna policie 2.4</v>
      </c>
      <c r="C15" s="87"/>
      <c r="D15" s="88"/>
      <c r="E15" s="124">
        <f>Položky!BA71</f>
        <v>0</v>
      </c>
      <c r="F15" s="125">
        <f>Položky!BB71</f>
        <v>0</v>
      </c>
      <c r="G15" s="125">
        <f>Položky!BC71</f>
        <v>0</v>
      </c>
      <c r="H15" s="125">
        <f>Položky!BD71</f>
        <v>0</v>
      </c>
      <c r="I15" s="126">
        <f>Položky!BE71</f>
        <v>0</v>
      </c>
    </row>
    <row r="16" spans="1:9" s="11" customFormat="1" ht="13.5" thickBot="1">
      <c r="A16" s="123" t="str">
        <f>Položky!B72</f>
        <v>D1-3.NP</v>
      </c>
      <c r="B16" s="86" t="str">
        <f>Položky!C72</f>
        <v>Multifunkční místnost 3.1</v>
      </c>
      <c r="C16" s="87"/>
      <c r="D16" s="88"/>
      <c r="E16" s="124">
        <f>Položky!BA83</f>
        <v>0</v>
      </c>
      <c r="F16" s="125">
        <f>Položky!BB83</f>
        <v>0</v>
      </c>
      <c r="G16" s="125">
        <f>Položky!BC83</f>
        <v>0</v>
      </c>
      <c r="H16" s="125">
        <f>Položky!BD83</f>
        <v>0</v>
      </c>
      <c r="I16" s="126">
        <f>Položky!BE83</f>
        <v>0</v>
      </c>
    </row>
    <row r="17" spans="1:9" s="94" customFormat="1" ht="13.5" thickBot="1">
      <c r="A17" s="89"/>
      <c r="B17" s="81" t="s">
        <v>49</v>
      </c>
      <c r="C17" s="81"/>
      <c r="D17" s="90"/>
      <c r="E17" s="91">
        <f>SUM(E7:E16)</f>
        <v>0</v>
      </c>
      <c r="F17" s="92">
        <f>SUM(F7:F16)</f>
        <v>0</v>
      </c>
      <c r="G17" s="92">
        <f>SUM(G7:G16)</f>
        <v>0</v>
      </c>
      <c r="H17" s="92">
        <f>SUM(H7:H16)</f>
        <v>0</v>
      </c>
      <c r="I17" s="93">
        <f>SUM(I7:I16)</f>
        <v>0</v>
      </c>
    </row>
    <row r="18" spans="1:9" ht="12.75">
      <c r="A18" s="87"/>
      <c r="B18" s="87"/>
      <c r="C18" s="87"/>
      <c r="D18" s="87"/>
      <c r="E18" s="87"/>
      <c r="F18" s="87"/>
      <c r="G18" s="87"/>
      <c r="H18" s="87"/>
      <c r="I18" s="87"/>
    </row>
    <row r="19" spans="1:57" ht="19.5" customHeight="1">
      <c r="A19" s="95" t="s">
        <v>50</v>
      </c>
      <c r="B19" s="95"/>
      <c r="C19" s="95"/>
      <c r="D19" s="95"/>
      <c r="E19" s="95"/>
      <c r="F19" s="95"/>
      <c r="G19" s="96"/>
      <c r="H19" s="95"/>
      <c r="I19" s="95"/>
      <c r="BA19" s="30"/>
      <c r="BB19" s="30"/>
      <c r="BC19" s="30"/>
      <c r="BD19" s="30"/>
      <c r="BE19" s="30"/>
    </row>
    <row r="20" spans="1:9" ht="13.5" thickBot="1">
      <c r="A20" s="97"/>
      <c r="B20" s="97"/>
      <c r="C20" s="97"/>
      <c r="D20" s="97"/>
      <c r="E20" s="97"/>
      <c r="F20" s="97"/>
      <c r="G20" s="97"/>
      <c r="H20" s="97"/>
      <c r="I20" s="97"/>
    </row>
    <row r="21" spans="1:9" ht="12.75">
      <c r="A21" s="98" t="s">
        <v>51</v>
      </c>
      <c r="B21" s="99"/>
      <c r="C21" s="99"/>
      <c r="D21" s="100"/>
      <c r="E21" s="101" t="s">
        <v>52</v>
      </c>
      <c r="F21" s="102" t="s">
        <v>53</v>
      </c>
      <c r="G21" s="103" t="s">
        <v>54</v>
      </c>
      <c r="H21" s="104"/>
      <c r="I21" s="105" t="s">
        <v>52</v>
      </c>
    </row>
    <row r="22" spans="1:53" ht="12.75">
      <c r="A22" s="106"/>
      <c r="B22" s="107"/>
      <c r="C22" s="107"/>
      <c r="D22" s="108"/>
      <c r="E22" s="109"/>
      <c r="F22" s="110"/>
      <c r="G22" s="111">
        <f>CHOOSE(BA22+1,HSV+PSV,HSV+PSV+Mont,HSV+PSV+Dodavka+Mont,HSV,PSV,Mont,Dodavka,Mont+Dodavka,0)</f>
        <v>0</v>
      </c>
      <c r="H22" s="112"/>
      <c r="I22" s="113">
        <f>E22+F22*G22/100</f>
        <v>0</v>
      </c>
      <c r="BA22">
        <v>8</v>
      </c>
    </row>
    <row r="23" spans="1:9" ht="13.5" thickBot="1">
      <c r="A23" s="114"/>
      <c r="B23" s="115" t="s">
        <v>55</v>
      </c>
      <c r="C23" s="116"/>
      <c r="D23" s="117"/>
      <c r="E23" s="118"/>
      <c r="F23" s="119"/>
      <c r="G23" s="119"/>
      <c r="H23" s="187">
        <f>SUM(H22:H22)</f>
        <v>0</v>
      </c>
      <c r="I23" s="188"/>
    </row>
    <row r="24" spans="1:9" ht="12.75">
      <c r="A24" s="97"/>
      <c r="B24" s="97"/>
      <c r="C24" s="97"/>
      <c r="D24" s="97"/>
      <c r="E24" s="97"/>
      <c r="F24" s="97"/>
      <c r="G24" s="97"/>
      <c r="H24" s="97"/>
      <c r="I24" s="97"/>
    </row>
    <row r="25" spans="2:9" ht="12.75">
      <c r="B25" s="94"/>
      <c r="F25" s="120"/>
      <c r="G25" s="121"/>
      <c r="H25" s="121"/>
      <c r="I25" s="122"/>
    </row>
    <row r="26" spans="6:9" ht="12.75">
      <c r="F26" s="120"/>
      <c r="G26" s="121"/>
      <c r="H26" s="121"/>
      <c r="I26" s="122"/>
    </row>
    <row r="27" spans="6:9" ht="12.75">
      <c r="F27" s="120"/>
      <c r="G27" s="121"/>
      <c r="H27" s="121"/>
      <c r="I27" s="122"/>
    </row>
    <row r="28" spans="6:9" ht="12.75">
      <c r="F28" s="120"/>
      <c r="G28" s="121"/>
      <c r="H28" s="121"/>
      <c r="I28" s="122"/>
    </row>
    <row r="29" spans="6:9" ht="12.75">
      <c r="F29" s="120"/>
      <c r="G29" s="121"/>
      <c r="H29" s="121"/>
      <c r="I29" s="122"/>
    </row>
    <row r="30" spans="6:9" ht="12.75">
      <c r="F30" s="120"/>
      <c r="G30" s="121"/>
      <c r="H30" s="121"/>
      <c r="I30" s="122"/>
    </row>
    <row r="31" spans="6:9" ht="12.75">
      <c r="F31" s="120"/>
      <c r="G31" s="121"/>
      <c r="H31" s="121"/>
      <c r="I31" s="122"/>
    </row>
    <row r="32" spans="6:9" ht="12.75">
      <c r="F32" s="120"/>
      <c r="G32" s="121"/>
      <c r="H32" s="121"/>
      <c r="I32" s="122"/>
    </row>
    <row r="33" spans="6:9" ht="12.75">
      <c r="F33" s="120"/>
      <c r="G33" s="121"/>
      <c r="H33" s="121"/>
      <c r="I33" s="122"/>
    </row>
    <row r="34" spans="6:9" ht="12.75">
      <c r="F34" s="120"/>
      <c r="G34" s="121"/>
      <c r="H34" s="121"/>
      <c r="I34" s="122"/>
    </row>
    <row r="35" spans="6:9" ht="12.75">
      <c r="F35" s="120"/>
      <c r="G35" s="121"/>
      <c r="H35" s="121"/>
      <c r="I35" s="122"/>
    </row>
    <row r="36" spans="6:9" ht="12.75">
      <c r="F36" s="120"/>
      <c r="G36" s="121"/>
      <c r="H36" s="121"/>
      <c r="I36" s="122"/>
    </row>
    <row r="37" spans="6:9" ht="12.75">
      <c r="F37" s="120"/>
      <c r="G37" s="121"/>
      <c r="H37" s="121"/>
      <c r="I37" s="122"/>
    </row>
    <row r="38" spans="6:9" ht="12.75">
      <c r="F38" s="120"/>
      <c r="G38" s="121"/>
      <c r="H38" s="121"/>
      <c r="I38" s="122"/>
    </row>
    <row r="39" spans="6:9" ht="12.75">
      <c r="F39" s="120"/>
      <c r="G39" s="121"/>
      <c r="H39" s="121"/>
      <c r="I39" s="122"/>
    </row>
    <row r="40" spans="6:9" ht="12.75">
      <c r="F40" s="120"/>
      <c r="G40" s="121"/>
      <c r="H40" s="121"/>
      <c r="I40" s="122"/>
    </row>
    <row r="41" spans="6:9" ht="12.75">
      <c r="F41" s="120"/>
      <c r="G41" s="121"/>
      <c r="H41" s="121"/>
      <c r="I41" s="122"/>
    </row>
    <row r="42" spans="6:9" ht="12.75">
      <c r="F42" s="120"/>
      <c r="G42" s="121"/>
      <c r="H42" s="121"/>
      <c r="I42" s="122"/>
    </row>
    <row r="43" spans="6:9" ht="12.75">
      <c r="F43" s="120"/>
      <c r="G43" s="121"/>
      <c r="H43" s="121"/>
      <c r="I43" s="122"/>
    </row>
    <row r="44" spans="6:9" ht="12.75">
      <c r="F44" s="120"/>
      <c r="G44" s="121"/>
      <c r="H44" s="121"/>
      <c r="I44" s="122"/>
    </row>
    <row r="45" spans="6:9" ht="12.75">
      <c r="F45" s="120"/>
      <c r="G45" s="121"/>
      <c r="H45" s="121"/>
      <c r="I45" s="122"/>
    </row>
    <row r="46" spans="6:9" ht="12.75">
      <c r="F46" s="120"/>
      <c r="G46" s="121"/>
      <c r="H46" s="121"/>
      <c r="I46" s="122"/>
    </row>
    <row r="47" spans="6:9" ht="12.75">
      <c r="F47" s="120"/>
      <c r="G47" s="121"/>
      <c r="H47" s="121"/>
      <c r="I47" s="122"/>
    </row>
    <row r="48" spans="6:9" ht="12.75">
      <c r="F48" s="120"/>
      <c r="G48" s="121"/>
      <c r="H48" s="121"/>
      <c r="I48" s="122"/>
    </row>
    <row r="49" spans="6:9" ht="12.75">
      <c r="F49" s="120"/>
      <c r="G49" s="121"/>
      <c r="H49" s="121"/>
      <c r="I49" s="122"/>
    </row>
    <row r="50" spans="6:9" ht="12.75">
      <c r="F50" s="120"/>
      <c r="G50" s="121"/>
      <c r="H50" s="121"/>
      <c r="I50" s="122"/>
    </row>
    <row r="51" spans="6:9" ht="12.75">
      <c r="F51" s="120"/>
      <c r="G51" s="121"/>
      <c r="H51" s="121"/>
      <c r="I51" s="122"/>
    </row>
    <row r="52" spans="6:9" ht="12.75">
      <c r="F52" s="120"/>
      <c r="G52" s="121"/>
      <c r="H52" s="121"/>
      <c r="I52" s="122"/>
    </row>
    <row r="53" spans="6:9" ht="12.75">
      <c r="F53" s="120"/>
      <c r="G53" s="121"/>
      <c r="H53" s="121"/>
      <c r="I53" s="122"/>
    </row>
    <row r="54" spans="6:9" ht="12.75">
      <c r="F54" s="120"/>
      <c r="G54" s="121"/>
      <c r="H54" s="121"/>
      <c r="I54" s="122"/>
    </row>
    <row r="55" spans="6:9" ht="12.75">
      <c r="F55" s="120"/>
      <c r="G55" s="121"/>
      <c r="H55" s="121"/>
      <c r="I55" s="122"/>
    </row>
    <row r="56" spans="6:9" ht="12.75">
      <c r="F56" s="120"/>
      <c r="G56" s="121"/>
      <c r="H56" s="121"/>
      <c r="I56" s="122"/>
    </row>
    <row r="57" spans="6:9" ht="12.75">
      <c r="F57" s="120"/>
      <c r="G57" s="121"/>
      <c r="H57" s="121"/>
      <c r="I57" s="122"/>
    </row>
    <row r="58" spans="6:9" ht="12.75">
      <c r="F58" s="120"/>
      <c r="G58" s="121"/>
      <c r="H58" s="121"/>
      <c r="I58" s="122"/>
    </row>
    <row r="59" spans="6:9" ht="12.75">
      <c r="F59" s="120"/>
      <c r="G59" s="121"/>
      <c r="H59" s="121"/>
      <c r="I59" s="122"/>
    </row>
    <row r="60" spans="6:9" ht="12.75">
      <c r="F60" s="120"/>
      <c r="G60" s="121"/>
      <c r="H60" s="121"/>
      <c r="I60" s="122"/>
    </row>
    <row r="61" spans="6:9" ht="12.75">
      <c r="F61" s="120"/>
      <c r="G61" s="121"/>
      <c r="H61" s="121"/>
      <c r="I61" s="122"/>
    </row>
    <row r="62" spans="6:9" ht="12.75">
      <c r="F62" s="120"/>
      <c r="G62" s="121"/>
      <c r="H62" s="121"/>
      <c r="I62" s="122"/>
    </row>
    <row r="63" spans="6:9" ht="12.75">
      <c r="F63" s="120"/>
      <c r="G63" s="121"/>
      <c r="H63" s="121"/>
      <c r="I63" s="122"/>
    </row>
    <row r="64" spans="6:9" ht="12.75">
      <c r="F64" s="120"/>
      <c r="G64" s="121"/>
      <c r="H64" s="121"/>
      <c r="I64" s="122"/>
    </row>
    <row r="65" spans="6:9" ht="12.75">
      <c r="F65" s="120"/>
      <c r="G65" s="121"/>
      <c r="H65" s="121"/>
      <c r="I65" s="122"/>
    </row>
    <row r="66" spans="6:9" ht="12.75">
      <c r="F66" s="120"/>
      <c r="G66" s="121"/>
      <c r="H66" s="121"/>
      <c r="I66" s="122"/>
    </row>
    <row r="67" spans="6:9" ht="12.75">
      <c r="F67" s="120"/>
      <c r="G67" s="121"/>
      <c r="H67" s="121"/>
      <c r="I67" s="122"/>
    </row>
    <row r="68" spans="6:9" ht="12.75">
      <c r="F68" s="120"/>
      <c r="G68" s="121"/>
      <c r="H68" s="121"/>
      <c r="I68" s="122"/>
    </row>
    <row r="69" spans="6:9" ht="12.75">
      <c r="F69" s="120"/>
      <c r="G69" s="121"/>
      <c r="H69" s="121"/>
      <c r="I69" s="122"/>
    </row>
    <row r="70" spans="6:9" ht="12.75">
      <c r="F70" s="120"/>
      <c r="G70" s="121"/>
      <c r="H70" s="121"/>
      <c r="I70" s="122"/>
    </row>
    <row r="71" spans="6:9" ht="12.75">
      <c r="F71" s="120"/>
      <c r="G71" s="121"/>
      <c r="H71" s="121"/>
      <c r="I71" s="122"/>
    </row>
    <row r="72" spans="6:9" ht="12.75">
      <c r="F72" s="120"/>
      <c r="G72" s="121"/>
      <c r="H72" s="121"/>
      <c r="I72" s="122"/>
    </row>
    <row r="73" spans="6:9" ht="12.75">
      <c r="F73" s="120"/>
      <c r="G73" s="121"/>
      <c r="H73" s="121"/>
      <c r="I73" s="122"/>
    </row>
    <row r="74" spans="6:9" ht="12.75">
      <c r="F74" s="120"/>
      <c r="G74" s="121"/>
      <c r="H74" s="121"/>
      <c r="I74" s="122"/>
    </row>
  </sheetData>
  <sheetProtection/>
  <mergeCells count="4">
    <mergeCell ref="A1:B1"/>
    <mergeCell ref="A2:B2"/>
    <mergeCell ref="G2:I2"/>
    <mergeCell ref="H23:I23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56"/>
  <sheetViews>
    <sheetView showGridLines="0" showZeros="0" tabSelected="1" zoomScalePageLayoutView="0" workbookViewId="0" topLeftCell="A52">
      <selection activeCell="C70" sqref="C70"/>
    </sheetView>
  </sheetViews>
  <sheetFormatPr defaultColWidth="9.00390625" defaultRowHeight="12.75"/>
  <cols>
    <col min="1" max="1" width="3.875" style="127" customWidth="1"/>
    <col min="2" max="2" width="12.00390625" style="127" customWidth="1"/>
    <col min="3" max="3" width="40.375" style="127" customWidth="1"/>
    <col min="4" max="4" width="5.625" style="127" customWidth="1"/>
    <col min="5" max="5" width="8.625" style="168" customWidth="1"/>
    <col min="6" max="6" width="9.875" style="127" customWidth="1"/>
    <col min="7" max="7" width="13.875" style="127" customWidth="1"/>
    <col min="8" max="16384" width="9.125" style="127" customWidth="1"/>
  </cols>
  <sheetData>
    <row r="1" spans="1:7" ht="15.75">
      <c r="A1" s="189" t="s">
        <v>56</v>
      </c>
      <c r="B1" s="189"/>
      <c r="C1" s="189"/>
      <c r="D1" s="189"/>
      <c r="E1" s="189"/>
      <c r="F1" s="189"/>
      <c r="G1" s="189"/>
    </row>
    <row r="2" spans="1:7" ht="13.5" thickBot="1">
      <c r="A2" s="128"/>
      <c r="B2" s="129"/>
      <c r="C2" s="130"/>
      <c r="D2" s="130"/>
      <c r="E2" s="131"/>
      <c r="F2" s="130"/>
      <c r="G2" s="130"/>
    </row>
    <row r="3" spans="1:7" ht="13.5" thickTop="1">
      <c r="A3" s="190" t="s">
        <v>4</v>
      </c>
      <c r="B3" s="191"/>
      <c r="C3" s="132" t="str">
        <f>CONCATENATE(cislostavby," ",nazevstavby)</f>
        <v> Vybavení pro Odbor soc.služeb - ul.Míru 1345, FM</v>
      </c>
      <c r="D3" s="133"/>
      <c r="E3" s="134"/>
      <c r="F3" s="135">
        <f>Rekapitulace!H1</f>
        <v>0</v>
      </c>
      <c r="G3" s="136"/>
    </row>
    <row r="4" spans="1:7" ht="13.5" thickBot="1">
      <c r="A4" s="192" t="s">
        <v>0</v>
      </c>
      <c r="B4" s="193"/>
      <c r="C4" s="137" t="str">
        <f>CONCATENATE(cisloobjektu," ",nazevobjektu)</f>
        <v> VYBAVENÍ NÁBYTKEM</v>
      </c>
      <c r="D4" s="138"/>
      <c r="E4" s="194"/>
      <c r="F4" s="194"/>
      <c r="G4" s="195"/>
    </row>
    <row r="5" spans="1:7" ht="13.5" thickTop="1">
      <c r="A5" s="139"/>
      <c r="B5" s="128"/>
      <c r="C5" s="128"/>
      <c r="D5" s="128"/>
      <c r="E5" s="140"/>
      <c r="F5" s="128"/>
      <c r="G5" s="141"/>
    </row>
    <row r="6" spans="1:7" ht="12.75">
      <c r="A6" s="142" t="s">
        <v>57</v>
      </c>
      <c r="B6" s="143" t="s">
        <v>58</v>
      </c>
      <c r="C6" s="143" t="s">
        <v>59</v>
      </c>
      <c r="D6" s="143" t="s">
        <v>60</v>
      </c>
      <c r="E6" s="144" t="s">
        <v>61</v>
      </c>
      <c r="F6" s="143" t="s">
        <v>62</v>
      </c>
      <c r="G6" s="145" t="s">
        <v>63</v>
      </c>
    </row>
    <row r="7" spans="1:15" ht="12.75">
      <c r="A7" s="146" t="s">
        <v>64</v>
      </c>
      <c r="B7" s="147" t="s">
        <v>69</v>
      </c>
      <c r="C7" s="148" t="s">
        <v>70</v>
      </c>
      <c r="D7" s="149"/>
      <c r="E7" s="150"/>
      <c r="F7" s="150"/>
      <c r="G7" s="151"/>
      <c r="H7" s="152"/>
      <c r="I7" s="152"/>
      <c r="O7" s="153">
        <v>1</v>
      </c>
    </row>
    <row r="8" spans="1:104" ht="12.75">
      <c r="A8" s="154">
        <v>1</v>
      </c>
      <c r="B8" s="155" t="s">
        <v>71</v>
      </c>
      <c r="C8" s="156" t="s">
        <v>165</v>
      </c>
      <c r="D8" s="157" t="s">
        <v>65</v>
      </c>
      <c r="E8" s="158">
        <v>1</v>
      </c>
      <c r="F8" s="158">
        <v>0</v>
      </c>
      <c r="G8" s="159">
        <f>E8*F8</f>
        <v>0</v>
      </c>
      <c r="O8" s="153">
        <v>2</v>
      </c>
      <c r="AA8" s="127">
        <v>12</v>
      </c>
      <c r="AB8" s="127">
        <v>0</v>
      </c>
      <c r="AC8" s="127">
        <v>1</v>
      </c>
      <c r="AZ8" s="127">
        <v>1</v>
      </c>
      <c r="BA8" s="127">
        <f>IF(AZ8=1,G8,0)</f>
        <v>0</v>
      </c>
      <c r="BB8" s="127">
        <f>IF(AZ8=2,G8,0)</f>
        <v>0</v>
      </c>
      <c r="BC8" s="127">
        <f>IF(AZ8=3,G8,0)</f>
        <v>0</v>
      </c>
      <c r="BD8" s="127">
        <f>IF(AZ8=4,G8,0)</f>
        <v>0</v>
      </c>
      <c r="BE8" s="127">
        <f>IF(AZ8=5,G8,0)</f>
        <v>0</v>
      </c>
      <c r="CZ8" s="127">
        <v>0</v>
      </c>
    </row>
    <row r="9" spans="1:104" ht="12.75">
      <c r="A9" s="154">
        <v>2</v>
      </c>
      <c r="B9" s="155" t="s">
        <v>72</v>
      </c>
      <c r="C9" s="156" t="s">
        <v>170</v>
      </c>
      <c r="D9" s="157" t="s">
        <v>65</v>
      </c>
      <c r="E9" s="158">
        <v>2</v>
      </c>
      <c r="F9" s="158">
        <v>0</v>
      </c>
      <c r="G9" s="159">
        <f>E9*F9</f>
        <v>0</v>
      </c>
      <c r="O9" s="153">
        <v>2</v>
      </c>
      <c r="AA9" s="127">
        <v>12</v>
      </c>
      <c r="AB9" s="127">
        <v>0</v>
      </c>
      <c r="AC9" s="127">
        <v>2</v>
      </c>
      <c r="AZ9" s="127">
        <v>1</v>
      </c>
      <c r="BA9" s="127">
        <f>IF(AZ9=1,G9,0)</f>
        <v>0</v>
      </c>
      <c r="BB9" s="127">
        <f>IF(AZ9=2,G9,0)</f>
        <v>0</v>
      </c>
      <c r="BC9" s="127">
        <f>IF(AZ9=3,G9,0)</f>
        <v>0</v>
      </c>
      <c r="BD9" s="127">
        <f>IF(AZ9=4,G9,0)</f>
        <v>0</v>
      </c>
      <c r="BE9" s="127">
        <f>IF(AZ9=5,G9,0)</f>
        <v>0</v>
      </c>
      <c r="CZ9" s="127">
        <v>0</v>
      </c>
    </row>
    <row r="10" spans="1:104" ht="22.5">
      <c r="A10" s="154">
        <v>3</v>
      </c>
      <c r="B10" s="155" t="s">
        <v>73</v>
      </c>
      <c r="C10" s="156" t="s">
        <v>171</v>
      </c>
      <c r="D10" s="157" t="s">
        <v>65</v>
      </c>
      <c r="E10" s="158">
        <v>1</v>
      </c>
      <c r="F10" s="158">
        <v>0</v>
      </c>
      <c r="G10" s="159">
        <f>E10*F10</f>
        <v>0</v>
      </c>
      <c r="O10" s="153">
        <v>2</v>
      </c>
      <c r="AA10" s="127">
        <v>12</v>
      </c>
      <c r="AB10" s="127">
        <v>0</v>
      </c>
      <c r="AC10" s="127">
        <v>3</v>
      </c>
      <c r="AZ10" s="127">
        <v>1</v>
      </c>
      <c r="BA10" s="127">
        <f>IF(AZ10=1,G10,0)</f>
        <v>0</v>
      </c>
      <c r="BB10" s="127">
        <f>IF(AZ10=2,G10,0)</f>
        <v>0</v>
      </c>
      <c r="BC10" s="127">
        <f>IF(AZ10=3,G10,0)</f>
        <v>0</v>
      </c>
      <c r="BD10" s="127">
        <f>IF(AZ10=4,G10,0)</f>
        <v>0</v>
      </c>
      <c r="BE10" s="127">
        <f>IF(AZ10=5,G10,0)</f>
        <v>0</v>
      </c>
      <c r="CZ10" s="127">
        <v>0</v>
      </c>
    </row>
    <row r="11" spans="1:104" ht="12.75">
      <c r="A11" s="154">
        <v>4</v>
      </c>
      <c r="B11" s="155" t="s">
        <v>74</v>
      </c>
      <c r="C11" s="156" t="s">
        <v>169</v>
      </c>
      <c r="D11" s="157" t="s">
        <v>65</v>
      </c>
      <c r="E11" s="158">
        <v>1</v>
      </c>
      <c r="F11" s="158">
        <v>0</v>
      </c>
      <c r="G11" s="159">
        <f>E11*F11</f>
        <v>0</v>
      </c>
      <c r="O11" s="153">
        <v>2</v>
      </c>
      <c r="AA11" s="127">
        <v>12</v>
      </c>
      <c r="AB11" s="127">
        <v>0</v>
      </c>
      <c r="AC11" s="127">
        <v>4</v>
      </c>
      <c r="AZ11" s="127">
        <v>1</v>
      </c>
      <c r="BA11" s="127">
        <f>IF(AZ11=1,G11,0)</f>
        <v>0</v>
      </c>
      <c r="BB11" s="127">
        <f>IF(AZ11=2,G11,0)</f>
        <v>0</v>
      </c>
      <c r="BC11" s="127">
        <f>IF(AZ11=3,G11,0)</f>
        <v>0</v>
      </c>
      <c r="BD11" s="127">
        <f>IF(AZ11=4,G11,0)</f>
        <v>0</v>
      </c>
      <c r="BE11" s="127">
        <f>IF(AZ11=5,G11,0)</f>
        <v>0</v>
      </c>
      <c r="CZ11" s="127">
        <v>0</v>
      </c>
    </row>
    <row r="12" spans="1:57" ht="12.75">
      <c r="A12" s="160"/>
      <c r="B12" s="161" t="s">
        <v>66</v>
      </c>
      <c r="C12" s="162" t="str">
        <f>CONCATENATE(B7," ",C7)</f>
        <v>A1-1.PP Domovník 0.1+0.3</v>
      </c>
      <c r="D12" s="160"/>
      <c r="E12" s="163"/>
      <c r="F12" s="163"/>
      <c r="G12" s="164">
        <f>SUM(G7:G11)</f>
        <v>0</v>
      </c>
      <c r="O12" s="153">
        <v>4</v>
      </c>
      <c r="BA12" s="165">
        <f>SUM(BA7:BA11)</f>
        <v>0</v>
      </c>
      <c r="BB12" s="165">
        <f>SUM(BB7:BB11)</f>
        <v>0</v>
      </c>
      <c r="BC12" s="165">
        <f>SUM(BC7:BC11)</f>
        <v>0</v>
      </c>
      <c r="BD12" s="165">
        <f>SUM(BD7:BD11)</f>
        <v>0</v>
      </c>
      <c r="BE12" s="165">
        <f>SUM(BE7:BE11)</f>
        <v>0</v>
      </c>
    </row>
    <row r="13" spans="1:15" ht="12.75">
      <c r="A13" s="146" t="s">
        <v>64</v>
      </c>
      <c r="B13" s="147" t="s">
        <v>75</v>
      </c>
      <c r="C13" s="148" t="s">
        <v>76</v>
      </c>
      <c r="D13" s="149"/>
      <c r="E13" s="150"/>
      <c r="F13" s="150"/>
      <c r="G13" s="151"/>
      <c r="H13" s="152"/>
      <c r="I13" s="152"/>
      <c r="O13" s="153">
        <v>1</v>
      </c>
    </row>
    <row r="14" spans="1:104" ht="12.75">
      <c r="A14" s="154">
        <v>5</v>
      </c>
      <c r="B14" s="155" t="s">
        <v>77</v>
      </c>
      <c r="C14" s="156" t="s">
        <v>172</v>
      </c>
      <c r="D14" s="157" t="s">
        <v>65</v>
      </c>
      <c r="E14" s="158">
        <v>2</v>
      </c>
      <c r="F14" s="158">
        <v>0</v>
      </c>
      <c r="G14" s="159">
        <f>E14*F14</f>
        <v>0</v>
      </c>
      <c r="O14" s="153">
        <v>2</v>
      </c>
      <c r="AA14" s="127">
        <v>12</v>
      </c>
      <c r="AB14" s="127">
        <v>0</v>
      </c>
      <c r="AC14" s="127">
        <v>5</v>
      </c>
      <c r="AZ14" s="127">
        <v>1</v>
      </c>
      <c r="BA14" s="127">
        <f>IF(AZ14=1,G14,0)</f>
        <v>0</v>
      </c>
      <c r="BB14" s="127">
        <f>IF(AZ14=2,G14,0)</f>
        <v>0</v>
      </c>
      <c r="BC14" s="127">
        <f>IF(AZ14=3,G14,0)</f>
        <v>0</v>
      </c>
      <c r="BD14" s="127">
        <f>IF(AZ14=4,G14,0)</f>
        <v>0</v>
      </c>
      <c r="BE14" s="127">
        <f>IF(AZ14=5,G14,0)</f>
        <v>0</v>
      </c>
      <c r="CZ14" s="127">
        <v>0</v>
      </c>
    </row>
    <row r="15" spans="1:104" ht="12.75">
      <c r="A15" s="154">
        <v>6</v>
      </c>
      <c r="B15" s="155" t="s">
        <v>78</v>
      </c>
      <c r="C15" s="156" t="s">
        <v>173</v>
      </c>
      <c r="D15" s="157" t="s">
        <v>65</v>
      </c>
      <c r="E15" s="158">
        <v>1</v>
      </c>
      <c r="F15" s="158">
        <v>0</v>
      </c>
      <c r="G15" s="159">
        <f>E15*F15</f>
        <v>0</v>
      </c>
      <c r="O15" s="153">
        <v>2</v>
      </c>
      <c r="AA15" s="127">
        <v>12</v>
      </c>
      <c r="AB15" s="127">
        <v>0</v>
      </c>
      <c r="AC15" s="127">
        <v>6</v>
      </c>
      <c r="AZ15" s="127">
        <v>1</v>
      </c>
      <c r="BA15" s="127">
        <f>IF(AZ15=1,G15,0)</f>
        <v>0</v>
      </c>
      <c r="BB15" s="127">
        <f>IF(AZ15=2,G15,0)</f>
        <v>0</v>
      </c>
      <c r="BC15" s="127">
        <f>IF(AZ15=3,G15,0)</f>
        <v>0</v>
      </c>
      <c r="BD15" s="127">
        <f>IF(AZ15=4,G15,0)</f>
        <v>0</v>
      </c>
      <c r="BE15" s="127">
        <f>IF(AZ15=5,G15,0)</f>
        <v>0</v>
      </c>
      <c r="CZ15" s="127">
        <v>0</v>
      </c>
    </row>
    <row r="16" spans="1:104" ht="22.5">
      <c r="A16" s="154">
        <v>7</v>
      </c>
      <c r="B16" s="155" t="s">
        <v>79</v>
      </c>
      <c r="C16" s="156" t="s">
        <v>174</v>
      </c>
      <c r="D16" s="157" t="s">
        <v>65</v>
      </c>
      <c r="E16" s="158">
        <v>1</v>
      </c>
      <c r="F16" s="158">
        <v>0</v>
      </c>
      <c r="G16" s="159">
        <f>E16*F16</f>
        <v>0</v>
      </c>
      <c r="O16" s="153">
        <v>2</v>
      </c>
      <c r="AA16" s="127">
        <v>12</v>
      </c>
      <c r="AB16" s="127">
        <v>0</v>
      </c>
      <c r="AC16" s="127">
        <v>7</v>
      </c>
      <c r="AZ16" s="127">
        <v>1</v>
      </c>
      <c r="BA16" s="127">
        <f>IF(AZ16=1,G16,0)</f>
        <v>0</v>
      </c>
      <c r="BB16" s="127">
        <f>IF(AZ16=2,G16,0)</f>
        <v>0</v>
      </c>
      <c r="BC16" s="127">
        <f>IF(AZ16=3,G16,0)</f>
        <v>0</v>
      </c>
      <c r="BD16" s="127">
        <f>IF(AZ16=4,G16,0)</f>
        <v>0</v>
      </c>
      <c r="BE16" s="127">
        <f>IF(AZ16=5,G16,0)</f>
        <v>0</v>
      </c>
      <c r="CZ16" s="127">
        <v>0</v>
      </c>
    </row>
    <row r="17" spans="1:104" ht="12.75">
      <c r="A17" s="154">
        <v>8</v>
      </c>
      <c r="B17" s="155" t="s">
        <v>80</v>
      </c>
      <c r="C17" s="156" t="s">
        <v>81</v>
      </c>
      <c r="D17" s="157" t="s">
        <v>65</v>
      </c>
      <c r="E17" s="158">
        <v>2</v>
      </c>
      <c r="F17" s="158">
        <v>0</v>
      </c>
      <c r="G17" s="159">
        <f>E17*F17</f>
        <v>0</v>
      </c>
      <c r="O17" s="153">
        <v>2</v>
      </c>
      <c r="AA17" s="127">
        <v>12</v>
      </c>
      <c r="AB17" s="127">
        <v>0</v>
      </c>
      <c r="AC17" s="127">
        <v>8</v>
      </c>
      <c r="AZ17" s="127">
        <v>1</v>
      </c>
      <c r="BA17" s="127">
        <f>IF(AZ17=1,G17,0)</f>
        <v>0</v>
      </c>
      <c r="BB17" s="127">
        <f>IF(AZ17=2,G17,0)</f>
        <v>0</v>
      </c>
      <c r="BC17" s="127">
        <f>IF(AZ17=3,G17,0)</f>
        <v>0</v>
      </c>
      <c r="BD17" s="127">
        <f>IF(AZ17=4,G17,0)</f>
        <v>0</v>
      </c>
      <c r="BE17" s="127">
        <f>IF(AZ17=5,G17,0)</f>
        <v>0</v>
      </c>
      <c r="CZ17" s="127">
        <v>0</v>
      </c>
    </row>
    <row r="18" spans="1:57" ht="12.75">
      <c r="A18" s="160"/>
      <c r="B18" s="161" t="s">
        <v>66</v>
      </c>
      <c r="C18" s="162" t="str">
        <f>CONCATENATE(B13," ",C13)</f>
        <v>B1-1.NP Rebel (kancelář) 1.1</v>
      </c>
      <c r="D18" s="160"/>
      <c r="E18" s="163"/>
      <c r="F18" s="163"/>
      <c r="G18" s="164">
        <f>SUM(G13:G17)</f>
        <v>0</v>
      </c>
      <c r="O18" s="153">
        <v>4</v>
      </c>
      <c r="BA18" s="165">
        <f>SUM(BA13:BA17)</f>
        <v>0</v>
      </c>
      <c r="BB18" s="165">
        <f>SUM(BB13:BB17)</f>
        <v>0</v>
      </c>
      <c r="BC18" s="165">
        <f>SUM(BC13:BC17)</f>
        <v>0</v>
      </c>
      <c r="BD18" s="165">
        <f>SUM(BD13:BD17)</f>
        <v>0</v>
      </c>
      <c r="BE18" s="165">
        <f>SUM(BE13:BE17)</f>
        <v>0</v>
      </c>
    </row>
    <row r="19" spans="1:15" ht="12.75">
      <c r="A19" s="146" t="s">
        <v>64</v>
      </c>
      <c r="B19" s="147" t="s">
        <v>82</v>
      </c>
      <c r="C19" s="148" t="s">
        <v>83</v>
      </c>
      <c r="D19" s="149"/>
      <c r="E19" s="150"/>
      <c r="F19" s="150"/>
      <c r="G19" s="151"/>
      <c r="H19" s="152"/>
      <c r="I19" s="152"/>
      <c r="O19" s="153">
        <v>1</v>
      </c>
    </row>
    <row r="20" spans="1:104" ht="12.75">
      <c r="A20" s="154">
        <v>9</v>
      </c>
      <c r="B20" s="155" t="s">
        <v>84</v>
      </c>
      <c r="C20" s="156" t="s">
        <v>167</v>
      </c>
      <c r="D20" s="157" t="s">
        <v>65</v>
      </c>
      <c r="E20" s="158">
        <v>2</v>
      </c>
      <c r="F20" s="158">
        <v>0</v>
      </c>
      <c r="G20" s="159">
        <f aca="true" t="shared" si="0" ref="G20:G27">E20*F20</f>
        <v>0</v>
      </c>
      <c r="O20" s="153">
        <v>2</v>
      </c>
      <c r="AA20" s="127">
        <v>12</v>
      </c>
      <c r="AB20" s="127">
        <v>0</v>
      </c>
      <c r="AC20" s="127">
        <v>9</v>
      </c>
      <c r="AZ20" s="127">
        <v>1</v>
      </c>
      <c r="BA20" s="127">
        <f aca="true" t="shared" si="1" ref="BA20:BA27">IF(AZ20=1,G20,0)</f>
        <v>0</v>
      </c>
      <c r="BB20" s="127">
        <f aca="true" t="shared" si="2" ref="BB20:BB27">IF(AZ20=2,G20,0)</f>
        <v>0</v>
      </c>
      <c r="BC20" s="127">
        <f aca="true" t="shared" si="3" ref="BC20:BC27">IF(AZ20=3,G20,0)</f>
        <v>0</v>
      </c>
      <c r="BD20" s="127">
        <f aca="true" t="shared" si="4" ref="BD20:BD27">IF(AZ20=4,G20,0)</f>
        <v>0</v>
      </c>
      <c r="BE20" s="127">
        <f aca="true" t="shared" si="5" ref="BE20:BE27">IF(AZ20=5,G20,0)</f>
        <v>0</v>
      </c>
      <c r="CZ20" s="127">
        <v>0</v>
      </c>
    </row>
    <row r="21" spans="1:104" ht="12.75">
      <c r="A21" s="154">
        <v>10</v>
      </c>
      <c r="B21" s="155" t="s">
        <v>85</v>
      </c>
      <c r="C21" s="156" t="s">
        <v>168</v>
      </c>
      <c r="D21" s="157" t="s">
        <v>65</v>
      </c>
      <c r="E21" s="158">
        <v>12</v>
      </c>
      <c r="F21" s="158">
        <v>0</v>
      </c>
      <c r="G21" s="159">
        <f t="shared" si="0"/>
        <v>0</v>
      </c>
      <c r="O21" s="153">
        <v>2</v>
      </c>
      <c r="AA21" s="127">
        <v>12</v>
      </c>
      <c r="AB21" s="127">
        <v>0</v>
      </c>
      <c r="AC21" s="127">
        <v>10</v>
      </c>
      <c r="AZ21" s="127">
        <v>1</v>
      </c>
      <c r="BA21" s="127">
        <f t="shared" si="1"/>
        <v>0</v>
      </c>
      <c r="BB21" s="127">
        <f t="shared" si="2"/>
        <v>0</v>
      </c>
      <c r="BC21" s="127">
        <f t="shared" si="3"/>
        <v>0</v>
      </c>
      <c r="BD21" s="127">
        <f t="shared" si="4"/>
        <v>0</v>
      </c>
      <c r="BE21" s="127">
        <f t="shared" si="5"/>
        <v>0</v>
      </c>
      <c r="CZ21" s="127">
        <v>0</v>
      </c>
    </row>
    <row r="22" spans="1:104" ht="12.75">
      <c r="A22" s="154">
        <v>11</v>
      </c>
      <c r="B22" s="155" t="s">
        <v>86</v>
      </c>
      <c r="C22" s="156" t="s">
        <v>175</v>
      </c>
      <c r="D22" s="157" t="s">
        <v>65</v>
      </c>
      <c r="E22" s="158">
        <v>2</v>
      </c>
      <c r="F22" s="158">
        <v>0</v>
      </c>
      <c r="G22" s="159">
        <f t="shared" si="0"/>
        <v>0</v>
      </c>
      <c r="O22" s="153">
        <v>2</v>
      </c>
      <c r="AA22" s="127">
        <v>12</v>
      </c>
      <c r="AB22" s="127">
        <v>0</v>
      </c>
      <c r="AC22" s="127">
        <v>11</v>
      </c>
      <c r="AZ22" s="127">
        <v>1</v>
      </c>
      <c r="BA22" s="127">
        <f t="shared" si="1"/>
        <v>0</v>
      </c>
      <c r="BB22" s="127">
        <f t="shared" si="2"/>
        <v>0</v>
      </c>
      <c r="BC22" s="127">
        <f t="shared" si="3"/>
        <v>0</v>
      </c>
      <c r="BD22" s="127">
        <f t="shared" si="4"/>
        <v>0</v>
      </c>
      <c r="BE22" s="127">
        <f t="shared" si="5"/>
        <v>0</v>
      </c>
      <c r="CZ22" s="127">
        <v>0</v>
      </c>
    </row>
    <row r="23" spans="1:104" ht="12.75">
      <c r="A23" s="154">
        <v>12</v>
      </c>
      <c r="B23" s="155" t="s">
        <v>87</v>
      </c>
      <c r="C23" s="156" t="s">
        <v>176</v>
      </c>
      <c r="D23" s="157" t="s">
        <v>65</v>
      </c>
      <c r="E23" s="158">
        <v>1</v>
      </c>
      <c r="F23" s="158">
        <v>0</v>
      </c>
      <c r="G23" s="159">
        <f t="shared" si="0"/>
        <v>0</v>
      </c>
      <c r="O23" s="153">
        <v>2</v>
      </c>
      <c r="AA23" s="127">
        <v>12</v>
      </c>
      <c r="AB23" s="127">
        <v>0</v>
      </c>
      <c r="AC23" s="127">
        <v>12</v>
      </c>
      <c r="AZ23" s="127">
        <v>1</v>
      </c>
      <c r="BA23" s="127">
        <f t="shared" si="1"/>
        <v>0</v>
      </c>
      <c r="BB23" s="127">
        <f t="shared" si="2"/>
        <v>0</v>
      </c>
      <c r="BC23" s="127">
        <f t="shared" si="3"/>
        <v>0</v>
      </c>
      <c r="BD23" s="127">
        <f t="shared" si="4"/>
        <v>0</v>
      </c>
      <c r="BE23" s="127">
        <f t="shared" si="5"/>
        <v>0</v>
      </c>
      <c r="CZ23" s="127">
        <v>0</v>
      </c>
    </row>
    <row r="24" spans="1:104" ht="12.75">
      <c r="A24" s="154">
        <v>13</v>
      </c>
      <c r="B24" s="155" t="s">
        <v>88</v>
      </c>
      <c r="C24" s="156" t="s">
        <v>89</v>
      </c>
      <c r="D24" s="157" t="s">
        <v>65</v>
      </c>
      <c r="E24" s="158">
        <v>1</v>
      </c>
      <c r="F24" s="158">
        <v>0</v>
      </c>
      <c r="G24" s="159">
        <f t="shared" si="0"/>
        <v>0</v>
      </c>
      <c r="O24" s="153">
        <v>2</v>
      </c>
      <c r="AA24" s="127">
        <v>12</v>
      </c>
      <c r="AB24" s="127">
        <v>0</v>
      </c>
      <c r="AC24" s="127">
        <v>13</v>
      </c>
      <c r="AZ24" s="127">
        <v>1</v>
      </c>
      <c r="BA24" s="127">
        <f t="shared" si="1"/>
        <v>0</v>
      </c>
      <c r="BB24" s="127">
        <f t="shared" si="2"/>
        <v>0</v>
      </c>
      <c r="BC24" s="127">
        <f t="shared" si="3"/>
        <v>0</v>
      </c>
      <c r="BD24" s="127">
        <f t="shared" si="4"/>
        <v>0</v>
      </c>
      <c r="BE24" s="127">
        <f t="shared" si="5"/>
        <v>0</v>
      </c>
      <c r="CZ24" s="127">
        <v>0</v>
      </c>
    </row>
    <row r="25" spans="1:104" ht="12.75">
      <c r="A25" s="154">
        <v>14</v>
      </c>
      <c r="B25" s="155" t="s">
        <v>90</v>
      </c>
      <c r="C25" s="156" t="s">
        <v>91</v>
      </c>
      <c r="D25" s="157" t="s">
        <v>65</v>
      </c>
      <c r="E25" s="158">
        <v>1</v>
      </c>
      <c r="F25" s="158">
        <v>0</v>
      </c>
      <c r="G25" s="159">
        <f t="shared" si="0"/>
        <v>0</v>
      </c>
      <c r="O25" s="153">
        <v>2</v>
      </c>
      <c r="AA25" s="127">
        <v>12</v>
      </c>
      <c r="AB25" s="127">
        <v>0</v>
      </c>
      <c r="AC25" s="127">
        <v>14</v>
      </c>
      <c r="AZ25" s="127">
        <v>1</v>
      </c>
      <c r="BA25" s="127">
        <f t="shared" si="1"/>
        <v>0</v>
      </c>
      <c r="BB25" s="127">
        <f t="shared" si="2"/>
        <v>0</v>
      </c>
      <c r="BC25" s="127">
        <f t="shared" si="3"/>
        <v>0</v>
      </c>
      <c r="BD25" s="127">
        <f t="shared" si="4"/>
        <v>0</v>
      </c>
      <c r="BE25" s="127">
        <f t="shared" si="5"/>
        <v>0</v>
      </c>
      <c r="CZ25" s="127">
        <v>0</v>
      </c>
    </row>
    <row r="26" spans="1:104" ht="12.75">
      <c r="A26" s="154">
        <v>15</v>
      </c>
      <c r="B26" s="155" t="s">
        <v>92</v>
      </c>
      <c r="C26" s="156" t="s">
        <v>93</v>
      </c>
      <c r="D26" s="157" t="s">
        <v>65</v>
      </c>
      <c r="E26" s="158">
        <v>1</v>
      </c>
      <c r="F26" s="158">
        <v>0</v>
      </c>
      <c r="G26" s="159">
        <f t="shared" si="0"/>
        <v>0</v>
      </c>
      <c r="O26" s="153">
        <v>2</v>
      </c>
      <c r="AA26" s="127">
        <v>12</v>
      </c>
      <c r="AB26" s="127">
        <v>0</v>
      </c>
      <c r="AC26" s="127">
        <v>15</v>
      </c>
      <c r="AZ26" s="127">
        <v>1</v>
      </c>
      <c r="BA26" s="127">
        <f t="shared" si="1"/>
        <v>0</v>
      </c>
      <c r="BB26" s="127">
        <f t="shared" si="2"/>
        <v>0</v>
      </c>
      <c r="BC26" s="127">
        <f t="shared" si="3"/>
        <v>0</v>
      </c>
      <c r="BD26" s="127">
        <f t="shared" si="4"/>
        <v>0</v>
      </c>
      <c r="BE26" s="127">
        <f t="shared" si="5"/>
        <v>0</v>
      </c>
      <c r="CZ26" s="127">
        <v>0</v>
      </c>
    </row>
    <row r="27" spans="1:104" ht="12.75">
      <c r="A27" s="154">
        <v>16</v>
      </c>
      <c r="B27" s="155" t="s">
        <v>94</v>
      </c>
      <c r="C27" s="156" t="s">
        <v>95</v>
      </c>
      <c r="D27" s="157" t="s">
        <v>65</v>
      </c>
      <c r="E27" s="158">
        <v>1</v>
      </c>
      <c r="F27" s="158">
        <v>0</v>
      </c>
      <c r="G27" s="159">
        <f t="shared" si="0"/>
        <v>0</v>
      </c>
      <c r="O27" s="153">
        <v>2</v>
      </c>
      <c r="AA27" s="127">
        <v>12</v>
      </c>
      <c r="AB27" s="127">
        <v>0</v>
      </c>
      <c r="AC27" s="127">
        <v>16</v>
      </c>
      <c r="AZ27" s="127">
        <v>1</v>
      </c>
      <c r="BA27" s="127">
        <f t="shared" si="1"/>
        <v>0</v>
      </c>
      <c r="BB27" s="127">
        <f t="shared" si="2"/>
        <v>0</v>
      </c>
      <c r="BC27" s="127">
        <f t="shared" si="3"/>
        <v>0</v>
      </c>
      <c r="BD27" s="127">
        <f t="shared" si="4"/>
        <v>0</v>
      </c>
      <c r="BE27" s="127">
        <f t="shared" si="5"/>
        <v>0</v>
      </c>
      <c r="CZ27" s="127">
        <v>0</v>
      </c>
    </row>
    <row r="28" spans="1:57" ht="12.75">
      <c r="A28" s="160"/>
      <c r="B28" s="161" t="s">
        <v>66</v>
      </c>
      <c r="C28" s="162" t="str">
        <f>CONCATENATE(B19," ",C19)</f>
        <v>B2-1.NP Herna 1.2</v>
      </c>
      <c r="D28" s="160"/>
      <c r="E28" s="163"/>
      <c r="F28" s="163"/>
      <c r="G28" s="164">
        <f>SUM(G19:G27)</f>
        <v>0</v>
      </c>
      <c r="O28" s="153">
        <v>4</v>
      </c>
      <c r="BA28" s="165">
        <f>SUM(BA19:BA27)</f>
        <v>0</v>
      </c>
      <c r="BB28" s="165">
        <f>SUM(BB19:BB27)</f>
        <v>0</v>
      </c>
      <c r="BC28" s="165">
        <f>SUM(BC19:BC27)</f>
        <v>0</v>
      </c>
      <c r="BD28" s="165">
        <f>SUM(BD19:BD27)</f>
        <v>0</v>
      </c>
      <c r="BE28" s="165">
        <f>SUM(BE19:BE27)</f>
        <v>0</v>
      </c>
    </row>
    <row r="29" spans="1:15" ht="12.75">
      <c r="A29" s="146" t="s">
        <v>64</v>
      </c>
      <c r="B29" s="147" t="s">
        <v>96</v>
      </c>
      <c r="C29" s="148" t="s">
        <v>97</v>
      </c>
      <c r="D29" s="149"/>
      <c r="E29" s="150"/>
      <c r="F29" s="150"/>
      <c r="G29" s="151"/>
      <c r="H29" s="152"/>
      <c r="I29" s="152"/>
      <c r="O29" s="153">
        <v>1</v>
      </c>
    </row>
    <row r="30" spans="1:104" ht="12.75">
      <c r="A30" s="154">
        <v>17</v>
      </c>
      <c r="B30" s="155" t="s">
        <v>98</v>
      </c>
      <c r="C30" s="156" t="s">
        <v>176</v>
      </c>
      <c r="D30" s="157" t="s">
        <v>65</v>
      </c>
      <c r="E30" s="158">
        <v>1</v>
      </c>
      <c r="F30" s="158">
        <v>0</v>
      </c>
      <c r="G30" s="159">
        <f aca="true" t="shared" si="6" ref="G30:G36">E30*F30</f>
        <v>0</v>
      </c>
      <c r="O30" s="153">
        <v>2</v>
      </c>
      <c r="AA30" s="127">
        <v>12</v>
      </c>
      <c r="AB30" s="127">
        <v>0</v>
      </c>
      <c r="AC30" s="127">
        <v>17</v>
      </c>
      <c r="AZ30" s="127">
        <v>1</v>
      </c>
      <c r="BA30" s="127">
        <f aca="true" t="shared" si="7" ref="BA30:BA36">IF(AZ30=1,G30,0)</f>
        <v>0</v>
      </c>
      <c r="BB30" s="127">
        <f aca="true" t="shared" si="8" ref="BB30:BB36">IF(AZ30=2,G30,0)</f>
        <v>0</v>
      </c>
      <c r="BC30" s="127">
        <f aca="true" t="shared" si="9" ref="BC30:BC36">IF(AZ30=3,G30,0)</f>
        <v>0</v>
      </c>
      <c r="BD30" s="127">
        <f aca="true" t="shared" si="10" ref="BD30:BD36">IF(AZ30=4,G30,0)</f>
        <v>0</v>
      </c>
      <c r="BE30" s="127">
        <f aca="true" t="shared" si="11" ref="BE30:BE36">IF(AZ30=5,G30,0)</f>
        <v>0</v>
      </c>
      <c r="CZ30" s="127">
        <v>0</v>
      </c>
    </row>
    <row r="31" spans="1:104" ht="12.75">
      <c r="A31" s="154">
        <v>18</v>
      </c>
      <c r="B31" s="155" t="s">
        <v>99</v>
      </c>
      <c r="C31" s="156" t="s">
        <v>177</v>
      </c>
      <c r="D31" s="157" t="s">
        <v>65</v>
      </c>
      <c r="E31" s="158">
        <v>1</v>
      </c>
      <c r="F31" s="158">
        <v>0</v>
      </c>
      <c r="G31" s="159">
        <f t="shared" si="6"/>
        <v>0</v>
      </c>
      <c r="O31" s="153">
        <v>2</v>
      </c>
      <c r="AA31" s="127">
        <v>12</v>
      </c>
      <c r="AB31" s="127">
        <v>0</v>
      </c>
      <c r="AC31" s="127">
        <v>18</v>
      </c>
      <c r="AZ31" s="127">
        <v>1</v>
      </c>
      <c r="BA31" s="127">
        <f t="shared" si="7"/>
        <v>0</v>
      </c>
      <c r="BB31" s="127">
        <f t="shared" si="8"/>
        <v>0</v>
      </c>
      <c r="BC31" s="127">
        <f t="shared" si="9"/>
        <v>0</v>
      </c>
      <c r="BD31" s="127">
        <f t="shared" si="10"/>
        <v>0</v>
      </c>
      <c r="BE31" s="127">
        <f t="shared" si="11"/>
        <v>0</v>
      </c>
      <c r="CZ31" s="127">
        <v>0</v>
      </c>
    </row>
    <row r="32" spans="1:104" ht="12.75">
      <c r="A32" s="154">
        <v>19</v>
      </c>
      <c r="B32" s="155" t="s">
        <v>100</v>
      </c>
      <c r="C32" s="156" t="s">
        <v>178</v>
      </c>
      <c r="D32" s="157" t="s">
        <v>65</v>
      </c>
      <c r="E32" s="158">
        <v>1</v>
      </c>
      <c r="F32" s="158">
        <v>0</v>
      </c>
      <c r="G32" s="159">
        <f t="shared" si="6"/>
        <v>0</v>
      </c>
      <c r="O32" s="153">
        <v>2</v>
      </c>
      <c r="AA32" s="127">
        <v>12</v>
      </c>
      <c r="AB32" s="127">
        <v>0</v>
      </c>
      <c r="AC32" s="127">
        <v>19</v>
      </c>
      <c r="AZ32" s="127">
        <v>1</v>
      </c>
      <c r="BA32" s="127">
        <f t="shared" si="7"/>
        <v>0</v>
      </c>
      <c r="BB32" s="127">
        <f t="shared" si="8"/>
        <v>0</v>
      </c>
      <c r="BC32" s="127">
        <f t="shared" si="9"/>
        <v>0</v>
      </c>
      <c r="BD32" s="127">
        <f t="shared" si="10"/>
        <v>0</v>
      </c>
      <c r="BE32" s="127">
        <f t="shared" si="11"/>
        <v>0</v>
      </c>
      <c r="CZ32" s="127">
        <v>0</v>
      </c>
    </row>
    <row r="33" spans="1:104" ht="12.75">
      <c r="A33" s="154">
        <v>20</v>
      </c>
      <c r="B33" s="155" t="s">
        <v>101</v>
      </c>
      <c r="C33" s="156" t="s">
        <v>167</v>
      </c>
      <c r="D33" s="157" t="s">
        <v>65</v>
      </c>
      <c r="E33" s="158">
        <v>1</v>
      </c>
      <c r="F33" s="158">
        <v>0</v>
      </c>
      <c r="G33" s="159">
        <f t="shared" si="6"/>
        <v>0</v>
      </c>
      <c r="O33" s="153">
        <v>2</v>
      </c>
      <c r="AA33" s="127">
        <v>12</v>
      </c>
      <c r="AB33" s="127">
        <v>0</v>
      </c>
      <c r="AC33" s="127">
        <v>20</v>
      </c>
      <c r="AZ33" s="127">
        <v>1</v>
      </c>
      <c r="BA33" s="127">
        <f t="shared" si="7"/>
        <v>0</v>
      </c>
      <c r="BB33" s="127">
        <f t="shared" si="8"/>
        <v>0</v>
      </c>
      <c r="BC33" s="127">
        <f t="shared" si="9"/>
        <v>0</v>
      </c>
      <c r="BD33" s="127">
        <f t="shared" si="10"/>
        <v>0</v>
      </c>
      <c r="BE33" s="127">
        <f t="shared" si="11"/>
        <v>0</v>
      </c>
      <c r="CZ33" s="127">
        <v>0</v>
      </c>
    </row>
    <row r="34" spans="1:104" ht="12.75">
      <c r="A34" s="154">
        <v>21</v>
      </c>
      <c r="B34" s="155" t="s">
        <v>102</v>
      </c>
      <c r="C34" s="156" t="s">
        <v>168</v>
      </c>
      <c r="D34" s="157" t="s">
        <v>65</v>
      </c>
      <c r="E34" s="158">
        <v>6</v>
      </c>
      <c r="F34" s="158">
        <v>0</v>
      </c>
      <c r="G34" s="159">
        <f t="shared" si="6"/>
        <v>0</v>
      </c>
      <c r="O34" s="153">
        <v>2</v>
      </c>
      <c r="AA34" s="127">
        <v>12</v>
      </c>
      <c r="AB34" s="127">
        <v>0</v>
      </c>
      <c r="AC34" s="127">
        <v>21</v>
      </c>
      <c r="AZ34" s="127">
        <v>1</v>
      </c>
      <c r="BA34" s="127">
        <f t="shared" si="7"/>
        <v>0</v>
      </c>
      <c r="BB34" s="127">
        <f t="shared" si="8"/>
        <v>0</v>
      </c>
      <c r="BC34" s="127">
        <f t="shared" si="9"/>
        <v>0</v>
      </c>
      <c r="BD34" s="127">
        <f t="shared" si="10"/>
        <v>0</v>
      </c>
      <c r="BE34" s="127">
        <f t="shared" si="11"/>
        <v>0</v>
      </c>
      <c r="CZ34" s="127">
        <v>0</v>
      </c>
    </row>
    <row r="35" spans="1:104" ht="12.75">
      <c r="A35" s="154">
        <v>22</v>
      </c>
      <c r="B35" s="155" t="s">
        <v>103</v>
      </c>
      <c r="C35" s="156" t="s">
        <v>166</v>
      </c>
      <c r="D35" s="157" t="s">
        <v>65</v>
      </c>
      <c r="E35" s="158">
        <v>3</v>
      </c>
      <c r="F35" s="158">
        <v>0</v>
      </c>
      <c r="G35" s="159">
        <f t="shared" si="6"/>
        <v>0</v>
      </c>
      <c r="O35" s="153">
        <v>2</v>
      </c>
      <c r="AA35" s="127">
        <v>12</v>
      </c>
      <c r="AB35" s="127">
        <v>0</v>
      </c>
      <c r="AC35" s="127">
        <v>22</v>
      </c>
      <c r="AZ35" s="127">
        <v>1</v>
      </c>
      <c r="BA35" s="127">
        <f t="shared" si="7"/>
        <v>0</v>
      </c>
      <c r="BB35" s="127">
        <f t="shared" si="8"/>
        <v>0</v>
      </c>
      <c r="BC35" s="127">
        <f t="shared" si="9"/>
        <v>0</v>
      </c>
      <c r="BD35" s="127">
        <f t="shared" si="10"/>
        <v>0</v>
      </c>
      <c r="BE35" s="127">
        <f t="shared" si="11"/>
        <v>0</v>
      </c>
      <c r="CZ35" s="127">
        <v>0</v>
      </c>
    </row>
    <row r="36" spans="1:104" ht="12.75">
      <c r="A36" s="154">
        <v>23</v>
      </c>
      <c r="B36" s="155" t="s">
        <v>104</v>
      </c>
      <c r="C36" s="156" t="s">
        <v>95</v>
      </c>
      <c r="D36" s="157" t="s">
        <v>65</v>
      </c>
      <c r="E36" s="158">
        <v>1</v>
      </c>
      <c r="F36" s="158">
        <v>0</v>
      </c>
      <c r="G36" s="159">
        <f t="shared" si="6"/>
        <v>0</v>
      </c>
      <c r="O36" s="153">
        <v>2</v>
      </c>
      <c r="AA36" s="127">
        <v>12</v>
      </c>
      <c r="AB36" s="127">
        <v>0</v>
      </c>
      <c r="AC36" s="127">
        <v>23</v>
      </c>
      <c r="AZ36" s="127">
        <v>1</v>
      </c>
      <c r="BA36" s="127">
        <f t="shared" si="7"/>
        <v>0</v>
      </c>
      <c r="BB36" s="127">
        <f t="shared" si="8"/>
        <v>0</v>
      </c>
      <c r="BC36" s="127">
        <f t="shared" si="9"/>
        <v>0</v>
      </c>
      <c r="BD36" s="127">
        <f t="shared" si="10"/>
        <v>0</v>
      </c>
      <c r="BE36" s="127">
        <f t="shared" si="11"/>
        <v>0</v>
      </c>
      <c r="CZ36" s="127">
        <v>0</v>
      </c>
    </row>
    <row r="37" spans="1:57" ht="12.75">
      <c r="A37" s="160"/>
      <c r="B37" s="161" t="s">
        <v>66</v>
      </c>
      <c r="C37" s="162" t="str">
        <f>CONCATENATE(B29," ",C29)</f>
        <v>B3-1.NP Herna se šatním koutem 1.3</v>
      </c>
      <c r="D37" s="160"/>
      <c r="E37" s="163"/>
      <c r="F37" s="163"/>
      <c r="G37" s="164">
        <f>SUM(G29:G36)</f>
        <v>0</v>
      </c>
      <c r="O37" s="153">
        <v>4</v>
      </c>
      <c r="BA37" s="165">
        <f>SUM(BA29:BA36)</f>
        <v>0</v>
      </c>
      <c r="BB37" s="165">
        <f>SUM(BB29:BB36)</f>
        <v>0</v>
      </c>
      <c r="BC37" s="165">
        <f>SUM(BC29:BC36)</f>
        <v>0</v>
      </c>
      <c r="BD37" s="165">
        <f>SUM(BD29:BD36)</f>
        <v>0</v>
      </c>
      <c r="BE37" s="165">
        <f>SUM(BE29:BE36)</f>
        <v>0</v>
      </c>
    </row>
    <row r="38" spans="1:15" ht="12.75">
      <c r="A38" s="146" t="s">
        <v>64</v>
      </c>
      <c r="B38" s="147" t="s">
        <v>105</v>
      </c>
      <c r="C38" s="148" t="s">
        <v>106</v>
      </c>
      <c r="D38" s="149"/>
      <c r="E38" s="150"/>
      <c r="F38" s="150"/>
      <c r="G38" s="151"/>
      <c r="H38" s="152"/>
      <c r="I38" s="152"/>
      <c r="O38" s="153">
        <v>1</v>
      </c>
    </row>
    <row r="39" spans="1:104" ht="12.75">
      <c r="A39" s="154">
        <v>24</v>
      </c>
      <c r="B39" s="155" t="s">
        <v>107</v>
      </c>
      <c r="C39" s="156" t="s">
        <v>179</v>
      </c>
      <c r="D39" s="157" t="s">
        <v>65</v>
      </c>
      <c r="E39" s="158">
        <v>2</v>
      </c>
      <c r="F39" s="158">
        <v>0</v>
      </c>
      <c r="G39" s="159">
        <f>E39*F39</f>
        <v>0</v>
      </c>
      <c r="O39" s="153">
        <v>2</v>
      </c>
      <c r="AA39" s="127">
        <v>12</v>
      </c>
      <c r="AB39" s="127">
        <v>0</v>
      </c>
      <c r="AC39" s="127">
        <v>24</v>
      </c>
      <c r="AZ39" s="127">
        <v>1</v>
      </c>
      <c r="BA39" s="127">
        <f>IF(AZ39=1,G39,0)</f>
        <v>0</v>
      </c>
      <c r="BB39" s="127">
        <f>IF(AZ39=2,G39,0)</f>
        <v>0</v>
      </c>
      <c r="BC39" s="127">
        <f>IF(AZ39=3,G39,0)</f>
        <v>0</v>
      </c>
      <c r="BD39" s="127">
        <f>IF(AZ39=4,G39,0)</f>
        <v>0</v>
      </c>
      <c r="BE39" s="127">
        <f>IF(AZ39=5,G39,0)</f>
        <v>0</v>
      </c>
      <c r="CZ39" s="127">
        <v>0</v>
      </c>
    </row>
    <row r="40" spans="1:104" ht="12.75">
      <c r="A40" s="154">
        <v>25</v>
      </c>
      <c r="B40" s="155" t="s">
        <v>108</v>
      </c>
      <c r="C40" s="156" t="s">
        <v>180</v>
      </c>
      <c r="D40" s="157" t="s">
        <v>65</v>
      </c>
      <c r="E40" s="158">
        <v>1</v>
      </c>
      <c r="F40" s="158">
        <v>0</v>
      </c>
      <c r="G40" s="159">
        <f>E40*F40</f>
        <v>0</v>
      </c>
      <c r="O40" s="153">
        <v>2</v>
      </c>
      <c r="AA40" s="127">
        <v>12</v>
      </c>
      <c r="AB40" s="127">
        <v>0</v>
      </c>
      <c r="AC40" s="127">
        <v>25</v>
      </c>
      <c r="AZ40" s="127">
        <v>1</v>
      </c>
      <c r="BA40" s="127">
        <f>IF(AZ40=1,G40,0)</f>
        <v>0</v>
      </c>
      <c r="BB40" s="127">
        <f>IF(AZ40=2,G40,0)</f>
        <v>0</v>
      </c>
      <c r="BC40" s="127">
        <f>IF(AZ40=3,G40,0)</f>
        <v>0</v>
      </c>
      <c r="BD40" s="127">
        <f>IF(AZ40=4,G40,0)</f>
        <v>0</v>
      </c>
      <c r="BE40" s="127">
        <f>IF(AZ40=5,G40,0)</f>
        <v>0</v>
      </c>
      <c r="CZ40" s="127">
        <v>0</v>
      </c>
    </row>
    <row r="41" spans="1:104" ht="12.75">
      <c r="A41" s="154">
        <v>26</v>
      </c>
      <c r="B41" s="155" t="s">
        <v>109</v>
      </c>
      <c r="C41" s="156" t="s">
        <v>110</v>
      </c>
      <c r="D41" s="157" t="s">
        <v>65</v>
      </c>
      <c r="E41" s="158">
        <v>2</v>
      </c>
      <c r="F41" s="158">
        <v>0</v>
      </c>
      <c r="G41" s="159">
        <f>E41*F41</f>
        <v>0</v>
      </c>
      <c r="O41" s="153">
        <v>2</v>
      </c>
      <c r="AA41" s="127">
        <v>12</v>
      </c>
      <c r="AB41" s="127">
        <v>0</v>
      </c>
      <c r="AC41" s="127">
        <v>26</v>
      </c>
      <c r="AZ41" s="127">
        <v>1</v>
      </c>
      <c r="BA41" s="127">
        <f>IF(AZ41=1,G41,0)</f>
        <v>0</v>
      </c>
      <c r="BB41" s="127">
        <f>IF(AZ41=2,G41,0)</f>
        <v>0</v>
      </c>
      <c r="BC41" s="127">
        <f>IF(AZ41=3,G41,0)</f>
        <v>0</v>
      </c>
      <c r="BD41" s="127">
        <f>IF(AZ41=4,G41,0)</f>
        <v>0</v>
      </c>
      <c r="BE41" s="127">
        <f>IF(AZ41=5,G41,0)</f>
        <v>0</v>
      </c>
      <c r="CZ41" s="127">
        <v>0</v>
      </c>
    </row>
    <row r="42" spans="1:104" ht="12.75">
      <c r="A42" s="154">
        <v>27</v>
      </c>
      <c r="B42" s="155" t="s">
        <v>111</v>
      </c>
      <c r="C42" s="156" t="s">
        <v>181</v>
      </c>
      <c r="D42" s="157" t="s">
        <v>65</v>
      </c>
      <c r="E42" s="158">
        <v>2</v>
      </c>
      <c r="F42" s="158">
        <v>0</v>
      </c>
      <c r="G42" s="159">
        <f>E42*F42</f>
        <v>0</v>
      </c>
      <c r="O42" s="153">
        <v>2</v>
      </c>
      <c r="AA42" s="127">
        <v>12</v>
      </c>
      <c r="AB42" s="127">
        <v>0</v>
      </c>
      <c r="AC42" s="127">
        <v>27</v>
      </c>
      <c r="AZ42" s="127">
        <v>1</v>
      </c>
      <c r="BA42" s="127">
        <f>IF(AZ42=1,G42,0)</f>
        <v>0</v>
      </c>
      <c r="BB42" s="127">
        <f>IF(AZ42=2,G42,0)</f>
        <v>0</v>
      </c>
      <c r="BC42" s="127">
        <f>IF(AZ42=3,G42,0)</f>
        <v>0</v>
      </c>
      <c r="BD42" s="127">
        <f>IF(AZ42=4,G42,0)</f>
        <v>0</v>
      </c>
      <c r="BE42" s="127">
        <f>IF(AZ42=5,G42,0)</f>
        <v>0</v>
      </c>
      <c r="CZ42" s="127">
        <v>0</v>
      </c>
    </row>
    <row r="43" spans="1:104" ht="12.75">
      <c r="A43" s="154">
        <v>28</v>
      </c>
      <c r="B43" s="155" t="s">
        <v>112</v>
      </c>
      <c r="C43" s="156" t="s">
        <v>176</v>
      </c>
      <c r="D43" s="157" t="s">
        <v>65</v>
      </c>
      <c r="E43" s="158">
        <v>1</v>
      </c>
      <c r="F43" s="158">
        <v>0</v>
      </c>
      <c r="G43" s="159">
        <f>E43*F43</f>
        <v>0</v>
      </c>
      <c r="O43" s="153">
        <v>2</v>
      </c>
      <c r="AA43" s="127">
        <v>12</v>
      </c>
      <c r="AB43" s="127">
        <v>0</v>
      </c>
      <c r="AC43" s="127">
        <v>28</v>
      </c>
      <c r="AZ43" s="127">
        <v>1</v>
      </c>
      <c r="BA43" s="127">
        <f>IF(AZ43=1,G43,0)</f>
        <v>0</v>
      </c>
      <c r="BB43" s="127">
        <f>IF(AZ43=2,G43,0)</f>
        <v>0</v>
      </c>
      <c r="BC43" s="127">
        <f>IF(AZ43=3,G43,0)</f>
        <v>0</v>
      </c>
      <c r="BD43" s="127">
        <f>IF(AZ43=4,G43,0)</f>
        <v>0</v>
      </c>
      <c r="BE43" s="127">
        <f>IF(AZ43=5,G43,0)</f>
        <v>0</v>
      </c>
      <c r="CZ43" s="127">
        <v>0</v>
      </c>
    </row>
    <row r="44" spans="1:57" ht="12.75">
      <c r="A44" s="160"/>
      <c r="B44" s="161" t="s">
        <v>66</v>
      </c>
      <c r="C44" s="162" t="str">
        <f>CONCATENATE(B38," ",C38)</f>
        <v>B4-1.NP Pramínek (kancelář) 1.4</v>
      </c>
      <c r="D44" s="160"/>
      <c r="E44" s="163"/>
      <c r="F44" s="163"/>
      <c r="G44" s="164">
        <f>SUM(G38:G43)</f>
        <v>0</v>
      </c>
      <c r="O44" s="153">
        <v>4</v>
      </c>
      <c r="BA44" s="165">
        <f>SUM(BA38:BA43)</f>
        <v>0</v>
      </c>
      <c r="BB44" s="165">
        <f>SUM(BB38:BB43)</f>
        <v>0</v>
      </c>
      <c r="BC44" s="165">
        <f>SUM(BC38:BC43)</f>
        <v>0</v>
      </c>
      <c r="BD44" s="165">
        <f>SUM(BD38:BD43)</f>
        <v>0</v>
      </c>
      <c r="BE44" s="165">
        <f>SUM(BE38:BE43)</f>
        <v>0</v>
      </c>
    </row>
    <row r="45" spans="1:15" ht="12.75">
      <c r="A45" s="146" t="s">
        <v>64</v>
      </c>
      <c r="B45" s="147" t="s">
        <v>113</v>
      </c>
      <c r="C45" s="148" t="s">
        <v>114</v>
      </c>
      <c r="D45" s="149"/>
      <c r="E45" s="150"/>
      <c r="F45" s="150"/>
      <c r="G45" s="151"/>
      <c r="H45" s="152"/>
      <c r="I45" s="152"/>
      <c r="O45" s="153">
        <v>1</v>
      </c>
    </row>
    <row r="46" spans="1:104" ht="12.75">
      <c r="A46" s="154">
        <v>29</v>
      </c>
      <c r="B46" s="155" t="s">
        <v>115</v>
      </c>
      <c r="C46" s="156" t="s">
        <v>182</v>
      </c>
      <c r="D46" s="157" t="s">
        <v>65</v>
      </c>
      <c r="E46" s="158">
        <v>2</v>
      </c>
      <c r="F46" s="158">
        <v>0</v>
      </c>
      <c r="G46" s="159">
        <f aca="true" t="shared" si="12" ref="G46:G52">E46*F46</f>
        <v>0</v>
      </c>
      <c r="O46" s="153">
        <v>2</v>
      </c>
      <c r="AA46" s="127">
        <v>12</v>
      </c>
      <c r="AB46" s="127">
        <v>0</v>
      </c>
      <c r="AC46" s="127">
        <v>29</v>
      </c>
      <c r="AZ46" s="127">
        <v>1</v>
      </c>
      <c r="BA46" s="127">
        <f aca="true" t="shared" si="13" ref="BA46:BA52">IF(AZ46=1,G46,0)</f>
        <v>0</v>
      </c>
      <c r="BB46" s="127">
        <f aca="true" t="shared" si="14" ref="BB46:BB52">IF(AZ46=2,G46,0)</f>
        <v>0</v>
      </c>
      <c r="BC46" s="127">
        <f aca="true" t="shared" si="15" ref="BC46:BC52">IF(AZ46=3,G46,0)</f>
        <v>0</v>
      </c>
      <c r="BD46" s="127">
        <f aca="true" t="shared" si="16" ref="BD46:BD52">IF(AZ46=4,G46,0)</f>
        <v>0</v>
      </c>
      <c r="BE46" s="127">
        <f aca="true" t="shared" si="17" ref="BE46:BE52">IF(AZ46=5,G46,0)</f>
        <v>0</v>
      </c>
      <c r="CZ46" s="127">
        <v>0</v>
      </c>
    </row>
    <row r="47" spans="1:104" ht="12.75">
      <c r="A47" s="154">
        <v>30</v>
      </c>
      <c r="B47" s="155" t="s">
        <v>116</v>
      </c>
      <c r="C47" s="156" t="s">
        <v>183</v>
      </c>
      <c r="D47" s="157" t="s">
        <v>65</v>
      </c>
      <c r="E47" s="158">
        <v>1</v>
      </c>
      <c r="F47" s="158">
        <v>0</v>
      </c>
      <c r="G47" s="159">
        <f t="shared" si="12"/>
        <v>0</v>
      </c>
      <c r="O47" s="153">
        <v>2</v>
      </c>
      <c r="AA47" s="127">
        <v>12</v>
      </c>
      <c r="AB47" s="127">
        <v>0</v>
      </c>
      <c r="AC47" s="127">
        <v>30</v>
      </c>
      <c r="AZ47" s="127">
        <v>1</v>
      </c>
      <c r="BA47" s="127">
        <f t="shared" si="13"/>
        <v>0</v>
      </c>
      <c r="BB47" s="127">
        <f t="shared" si="14"/>
        <v>0</v>
      </c>
      <c r="BC47" s="127">
        <f t="shared" si="15"/>
        <v>0</v>
      </c>
      <c r="BD47" s="127">
        <f t="shared" si="16"/>
        <v>0</v>
      </c>
      <c r="BE47" s="127">
        <f t="shared" si="17"/>
        <v>0</v>
      </c>
      <c r="CZ47" s="127">
        <v>0</v>
      </c>
    </row>
    <row r="48" spans="1:104" ht="12.75">
      <c r="A48" s="154">
        <v>31</v>
      </c>
      <c r="B48" s="155" t="s">
        <v>117</v>
      </c>
      <c r="C48" s="156" t="s">
        <v>118</v>
      </c>
      <c r="D48" s="157" t="s">
        <v>65</v>
      </c>
      <c r="E48" s="158">
        <v>2</v>
      </c>
      <c r="F48" s="158">
        <v>0</v>
      </c>
      <c r="G48" s="159">
        <f t="shared" si="12"/>
        <v>0</v>
      </c>
      <c r="O48" s="153">
        <v>2</v>
      </c>
      <c r="AA48" s="127">
        <v>12</v>
      </c>
      <c r="AB48" s="127">
        <v>0</v>
      </c>
      <c r="AC48" s="127">
        <v>31</v>
      </c>
      <c r="AZ48" s="127">
        <v>1</v>
      </c>
      <c r="BA48" s="127">
        <f t="shared" si="13"/>
        <v>0</v>
      </c>
      <c r="BB48" s="127">
        <f t="shared" si="14"/>
        <v>0</v>
      </c>
      <c r="BC48" s="127">
        <f t="shared" si="15"/>
        <v>0</v>
      </c>
      <c r="BD48" s="127">
        <f t="shared" si="16"/>
        <v>0</v>
      </c>
      <c r="BE48" s="127">
        <f t="shared" si="17"/>
        <v>0</v>
      </c>
      <c r="CZ48" s="127">
        <v>0</v>
      </c>
    </row>
    <row r="49" spans="1:104" ht="12.75">
      <c r="A49" s="154">
        <v>32</v>
      </c>
      <c r="B49" s="155" t="s">
        <v>119</v>
      </c>
      <c r="C49" s="156" t="s">
        <v>120</v>
      </c>
      <c r="D49" s="157" t="s">
        <v>65</v>
      </c>
      <c r="E49" s="158">
        <v>2</v>
      </c>
      <c r="F49" s="158">
        <v>0</v>
      </c>
      <c r="G49" s="159">
        <f t="shared" si="12"/>
        <v>0</v>
      </c>
      <c r="O49" s="153">
        <v>2</v>
      </c>
      <c r="AA49" s="127">
        <v>12</v>
      </c>
      <c r="AB49" s="127">
        <v>0</v>
      </c>
      <c r="AC49" s="127">
        <v>32</v>
      </c>
      <c r="AZ49" s="127">
        <v>1</v>
      </c>
      <c r="BA49" s="127">
        <f t="shared" si="13"/>
        <v>0</v>
      </c>
      <c r="BB49" s="127">
        <f t="shared" si="14"/>
        <v>0</v>
      </c>
      <c r="BC49" s="127">
        <f t="shared" si="15"/>
        <v>0</v>
      </c>
      <c r="BD49" s="127">
        <f t="shared" si="16"/>
        <v>0</v>
      </c>
      <c r="BE49" s="127">
        <f t="shared" si="17"/>
        <v>0</v>
      </c>
      <c r="CZ49" s="127">
        <v>0</v>
      </c>
    </row>
    <row r="50" spans="1:104" ht="12.75">
      <c r="A50" s="154">
        <v>33</v>
      </c>
      <c r="B50" s="155" t="s">
        <v>121</v>
      </c>
      <c r="C50" s="156" t="s">
        <v>184</v>
      </c>
      <c r="D50" s="157" t="s">
        <v>65</v>
      </c>
      <c r="E50" s="158">
        <v>2</v>
      </c>
      <c r="F50" s="158">
        <v>0</v>
      </c>
      <c r="G50" s="159">
        <f t="shared" si="12"/>
        <v>0</v>
      </c>
      <c r="O50" s="153">
        <v>2</v>
      </c>
      <c r="AA50" s="127">
        <v>12</v>
      </c>
      <c r="AB50" s="127">
        <v>0</v>
      </c>
      <c r="AC50" s="127">
        <v>33</v>
      </c>
      <c r="AZ50" s="127">
        <v>1</v>
      </c>
      <c r="BA50" s="127">
        <f t="shared" si="13"/>
        <v>0</v>
      </c>
      <c r="BB50" s="127">
        <f t="shared" si="14"/>
        <v>0</v>
      </c>
      <c r="BC50" s="127">
        <f t="shared" si="15"/>
        <v>0</v>
      </c>
      <c r="BD50" s="127">
        <f t="shared" si="16"/>
        <v>0</v>
      </c>
      <c r="BE50" s="127">
        <f t="shared" si="17"/>
        <v>0</v>
      </c>
      <c r="CZ50" s="127">
        <v>0</v>
      </c>
    </row>
    <row r="51" spans="1:104" ht="12.75">
      <c r="A51" s="154">
        <v>34</v>
      </c>
      <c r="B51" s="155" t="s">
        <v>122</v>
      </c>
      <c r="C51" s="156" t="s">
        <v>185</v>
      </c>
      <c r="D51" s="157" t="s">
        <v>65</v>
      </c>
      <c r="E51" s="158">
        <v>2</v>
      </c>
      <c r="F51" s="158">
        <v>0</v>
      </c>
      <c r="G51" s="159">
        <f t="shared" si="12"/>
        <v>0</v>
      </c>
      <c r="O51" s="153">
        <v>2</v>
      </c>
      <c r="AA51" s="127">
        <v>12</v>
      </c>
      <c r="AB51" s="127">
        <v>0</v>
      </c>
      <c r="AC51" s="127">
        <v>34</v>
      </c>
      <c r="AZ51" s="127">
        <v>1</v>
      </c>
      <c r="BA51" s="127">
        <f t="shared" si="13"/>
        <v>0</v>
      </c>
      <c r="BB51" s="127">
        <f t="shared" si="14"/>
        <v>0</v>
      </c>
      <c r="BC51" s="127">
        <f t="shared" si="15"/>
        <v>0</v>
      </c>
      <c r="BD51" s="127">
        <f t="shared" si="16"/>
        <v>0</v>
      </c>
      <c r="BE51" s="127">
        <f t="shared" si="17"/>
        <v>0</v>
      </c>
      <c r="CZ51" s="127">
        <v>0</v>
      </c>
    </row>
    <row r="52" spans="1:104" ht="12.75">
      <c r="A52" s="154">
        <v>35</v>
      </c>
      <c r="B52" s="155" t="s">
        <v>123</v>
      </c>
      <c r="C52" s="156" t="s">
        <v>124</v>
      </c>
      <c r="D52" s="157" t="s">
        <v>65</v>
      </c>
      <c r="E52" s="158">
        <v>2</v>
      </c>
      <c r="F52" s="158">
        <v>0</v>
      </c>
      <c r="G52" s="159">
        <f t="shared" si="12"/>
        <v>0</v>
      </c>
      <c r="O52" s="153">
        <v>2</v>
      </c>
      <c r="AA52" s="127">
        <v>12</v>
      </c>
      <c r="AB52" s="127">
        <v>0</v>
      </c>
      <c r="AC52" s="127">
        <v>35</v>
      </c>
      <c r="AZ52" s="127">
        <v>1</v>
      </c>
      <c r="BA52" s="127">
        <f t="shared" si="13"/>
        <v>0</v>
      </c>
      <c r="BB52" s="127">
        <f t="shared" si="14"/>
        <v>0</v>
      </c>
      <c r="BC52" s="127">
        <f t="shared" si="15"/>
        <v>0</v>
      </c>
      <c r="BD52" s="127">
        <f t="shared" si="16"/>
        <v>0</v>
      </c>
      <c r="BE52" s="127">
        <f t="shared" si="17"/>
        <v>0</v>
      </c>
      <c r="CZ52" s="127">
        <v>0</v>
      </c>
    </row>
    <row r="53" spans="1:57" ht="12.75">
      <c r="A53" s="160"/>
      <c r="B53" s="161" t="s">
        <v>66</v>
      </c>
      <c r="C53" s="162" t="str">
        <f>CONCATENATE(B45," ",C45)</f>
        <v>C1-2.NP Terénní práce (kancelář) 2.1</v>
      </c>
      <c r="D53" s="160"/>
      <c r="E53" s="163"/>
      <c r="F53" s="163"/>
      <c r="G53" s="164">
        <f>SUM(G45:G52)</f>
        <v>0</v>
      </c>
      <c r="O53" s="153">
        <v>4</v>
      </c>
      <c r="BA53" s="165">
        <f>SUM(BA45:BA52)</f>
        <v>0</v>
      </c>
      <c r="BB53" s="165">
        <f>SUM(BB45:BB52)</f>
        <v>0</v>
      </c>
      <c r="BC53" s="165">
        <f>SUM(BC45:BC52)</f>
        <v>0</v>
      </c>
      <c r="BD53" s="165">
        <f>SUM(BD45:BD52)</f>
        <v>0</v>
      </c>
      <c r="BE53" s="165">
        <f>SUM(BE45:BE52)</f>
        <v>0</v>
      </c>
    </row>
    <row r="54" spans="1:15" ht="12.75">
      <c r="A54" s="146" t="s">
        <v>64</v>
      </c>
      <c r="B54" s="147" t="s">
        <v>125</v>
      </c>
      <c r="C54" s="148" t="s">
        <v>126</v>
      </c>
      <c r="D54" s="149"/>
      <c r="E54" s="150"/>
      <c r="F54" s="150"/>
      <c r="G54" s="151"/>
      <c r="H54" s="152"/>
      <c r="I54" s="152"/>
      <c r="O54" s="153">
        <v>1</v>
      </c>
    </row>
    <row r="55" spans="1:104" ht="12.75">
      <c r="A55" s="154">
        <v>36</v>
      </c>
      <c r="B55" s="155" t="s">
        <v>127</v>
      </c>
      <c r="C55" s="156" t="s">
        <v>128</v>
      </c>
      <c r="D55" s="157" t="s">
        <v>65</v>
      </c>
      <c r="E55" s="158">
        <v>1</v>
      </c>
      <c r="F55" s="158">
        <v>0</v>
      </c>
      <c r="G55" s="159">
        <f aca="true" t="shared" si="18" ref="G55:G61">E55*F55</f>
        <v>0</v>
      </c>
      <c r="O55" s="153">
        <v>2</v>
      </c>
      <c r="AA55" s="127">
        <v>12</v>
      </c>
      <c r="AB55" s="127">
        <v>0</v>
      </c>
      <c r="AC55" s="127">
        <v>36</v>
      </c>
      <c r="AZ55" s="127">
        <v>1</v>
      </c>
      <c r="BA55" s="127">
        <f aca="true" t="shared" si="19" ref="BA55:BA61">IF(AZ55=1,G55,0)</f>
        <v>0</v>
      </c>
      <c r="BB55" s="127">
        <f aca="true" t="shared" si="20" ref="BB55:BB61">IF(AZ55=2,G55,0)</f>
        <v>0</v>
      </c>
      <c r="BC55" s="127">
        <f aca="true" t="shared" si="21" ref="BC55:BC61">IF(AZ55=3,G55,0)</f>
        <v>0</v>
      </c>
      <c r="BD55" s="127">
        <f aca="true" t="shared" si="22" ref="BD55:BD61">IF(AZ55=4,G55,0)</f>
        <v>0</v>
      </c>
      <c r="BE55" s="127">
        <f aca="true" t="shared" si="23" ref="BE55:BE61">IF(AZ55=5,G55,0)</f>
        <v>0</v>
      </c>
      <c r="CZ55" s="127">
        <v>0</v>
      </c>
    </row>
    <row r="56" spans="1:104" ht="12.75">
      <c r="A56" s="154">
        <v>37</v>
      </c>
      <c r="B56" s="155" t="s">
        <v>129</v>
      </c>
      <c r="C56" s="156" t="s">
        <v>130</v>
      </c>
      <c r="D56" s="157" t="s">
        <v>65</v>
      </c>
      <c r="E56" s="158">
        <v>1</v>
      </c>
      <c r="F56" s="158">
        <v>0</v>
      </c>
      <c r="G56" s="159">
        <f t="shared" si="18"/>
        <v>0</v>
      </c>
      <c r="O56" s="153">
        <v>2</v>
      </c>
      <c r="AA56" s="127">
        <v>12</v>
      </c>
      <c r="AB56" s="127">
        <v>0</v>
      </c>
      <c r="AC56" s="127">
        <v>37</v>
      </c>
      <c r="AZ56" s="127">
        <v>1</v>
      </c>
      <c r="BA56" s="127">
        <f t="shared" si="19"/>
        <v>0</v>
      </c>
      <c r="BB56" s="127">
        <f t="shared" si="20"/>
        <v>0</v>
      </c>
      <c r="BC56" s="127">
        <f t="shared" si="21"/>
        <v>0</v>
      </c>
      <c r="BD56" s="127">
        <f t="shared" si="22"/>
        <v>0</v>
      </c>
      <c r="BE56" s="127">
        <f t="shared" si="23"/>
        <v>0</v>
      </c>
      <c r="CZ56" s="127">
        <v>0</v>
      </c>
    </row>
    <row r="57" spans="1:104" ht="12.75">
      <c r="A57" s="154">
        <v>38</v>
      </c>
      <c r="B57" s="155" t="s">
        <v>131</v>
      </c>
      <c r="C57" s="156" t="s">
        <v>186</v>
      </c>
      <c r="D57" s="157" t="s">
        <v>65</v>
      </c>
      <c r="E57" s="158">
        <v>1</v>
      </c>
      <c r="F57" s="158">
        <v>0</v>
      </c>
      <c r="G57" s="159">
        <f t="shared" si="18"/>
        <v>0</v>
      </c>
      <c r="O57" s="153">
        <v>2</v>
      </c>
      <c r="AA57" s="127">
        <v>12</v>
      </c>
      <c r="AB57" s="127">
        <v>0</v>
      </c>
      <c r="AC57" s="127">
        <v>38</v>
      </c>
      <c r="AZ57" s="127">
        <v>1</v>
      </c>
      <c r="BA57" s="127">
        <f t="shared" si="19"/>
        <v>0</v>
      </c>
      <c r="BB57" s="127">
        <f t="shared" si="20"/>
        <v>0</v>
      </c>
      <c r="BC57" s="127">
        <f t="shared" si="21"/>
        <v>0</v>
      </c>
      <c r="BD57" s="127">
        <f t="shared" si="22"/>
        <v>0</v>
      </c>
      <c r="BE57" s="127">
        <f t="shared" si="23"/>
        <v>0</v>
      </c>
      <c r="CZ57" s="127">
        <v>0</v>
      </c>
    </row>
    <row r="58" spans="1:104" ht="12.75">
      <c r="A58" s="154">
        <v>39</v>
      </c>
      <c r="B58" s="155" t="s">
        <v>132</v>
      </c>
      <c r="C58" s="156" t="s">
        <v>187</v>
      </c>
      <c r="D58" s="157" t="s">
        <v>65</v>
      </c>
      <c r="E58" s="158">
        <v>2</v>
      </c>
      <c r="F58" s="158">
        <v>0</v>
      </c>
      <c r="G58" s="159">
        <f t="shared" si="18"/>
        <v>0</v>
      </c>
      <c r="O58" s="153">
        <v>2</v>
      </c>
      <c r="AA58" s="127">
        <v>12</v>
      </c>
      <c r="AB58" s="127">
        <v>0</v>
      </c>
      <c r="AC58" s="127">
        <v>39</v>
      </c>
      <c r="AZ58" s="127">
        <v>1</v>
      </c>
      <c r="BA58" s="127">
        <f t="shared" si="19"/>
        <v>0</v>
      </c>
      <c r="BB58" s="127">
        <f t="shared" si="20"/>
        <v>0</v>
      </c>
      <c r="BC58" s="127">
        <f t="shared" si="21"/>
        <v>0</v>
      </c>
      <c r="BD58" s="127">
        <f t="shared" si="22"/>
        <v>0</v>
      </c>
      <c r="BE58" s="127">
        <f t="shared" si="23"/>
        <v>0</v>
      </c>
      <c r="CZ58" s="127">
        <v>0</v>
      </c>
    </row>
    <row r="59" spans="1:104" ht="12.75">
      <c r="A59" s="154">
        <v>40</v>
      </c>
      <c r="B59" s="155" t="s">
        <v>133</v>
      </c>
      <c r="C59" s="156" t="s">
        <v>188</v>
      </c>
      <c r="D59" s="157" t="s">
        <v>65</v>
      </c>
      <c r="E59" s="158">
        <v>1</v>
      </c>
      <c r="F59" s="158">
        <v>0</v>
      </c>
      <c r="G59" s="159">
        <f t="shared" si="18"/>
        <v>0</v>
      </c>
      <c r="O59" s="153">
        <v>2</v>
      </c>
      <c r="AA59" s="127">
        <v>12</v>
      </c>
      <c r="AB59" s="127">
        <v>0</v>
      </c>
      <c r="AC59" s="127">
        <v>40</v>
      </c>
      <c r="AZ59" s="127">
        <v>1</v>
      </c>
      <c r="BA59" s="127">
        <f t="shared" si="19"/>
        <v>0</v>
      </c>
      <c r="BB59" s="127">
        <f t="shared" si="20"/>
        <v>0</v>
      </c>
      <c r="BC59" s="127">
        <f t="shared" si="21"/>
        <v>0</v>
      </c>
      <c r="BD59" s="127">
        <f t="shared" si="22"/>
        <v>0</v>
      </c>
      <c r="BE59" s="127">
        <f t="shared" si="23"/>
        <v>0</v>
      </c>
      <c r="CZ59" s="127">
        <v>0</v>
      </c>
    </row>
    <row r="60" spans="1:104" ht="12.75">
      <c r="A60" s="154">
        <v>41</v>
      </c>
      <c r="B60" s="155" t="s">
        <v>134</v>
      </c>
      <c r="C60" s="156" t="s">
        <v>135</v>
      </c>
      <c r="D60" s="157" t="s">
        <v>65</v>
      </c>
      <c r="E60" s="158">
        <v>2</v>
      </c>
      <c r="F60" s="158">
        <v>0</v>
      </c>
      <c r="G60" s="159">
        <f t="shared" si="18"/>
        <v>0</v>
      </c>
      <c r="O60" s="153">
        <v>2</v>
      </c>
      <c r="AA60" s="127">
        <v>12</v>
      </c>
      <c r="AB60" s="127">
        <v>0</v>
      </c>
      <c r="AC60" s="127">
        <v>41</v>
      </c>
      <c r="AZ60" s="127">
        <v>1</v>
      </c>
      <c r="BA60" s="127">
        <f t="shared" si="19"/>
        <v>0</v>
      </c>
      <c r="BB60" s="127">
        <f t="shared" si="20"/>
        <v>0</v>
      </c>
      <c r="BC60" s="127">
        <f t="shared" si="21"/>
        <v>0</v>
      </c>
      <c r="BD60" s="127">
        <f t="shared" si="22"/>
        <v>0</v>
      </c>
      <c r="BE60" s="127">
        <f t="shared" si="23"/>
        <v>0</v>
      </c>
      <c r="CZ60" s="127">
        <v>0</v>
      </c>
    </row>
    <row r="61" spans="1:104" ht="12.75">
      <c r="A61" s="154">
        <v>42</v>
      </c>
      <c r="B61" s="155" t="s">
        <v>136</v>
      </c>
      <c r="C61" s="156" t="s">
        <v>124</v>
      </c>
      <c r="D61" s="157" t="s">
        <v>65</v>
      </c>
      <c r="E61" s="158">
        <v>1</v>
      </c>
      <c r="F61" s="158">
        <v>0</v>
      </c>
      <c r="G61" s="159">
        <f t="shared" si="18"/>
        <v>0</v>
      </c>
      <c r="O61" s="153">
        <v>2</v>
      </c>
      <c r="AA61" s="127">
        <v>12</v>
      </c>
      <c r="AB61" s="127">
        <v>0</v>
      </c>
      <c r="AC61" s="127">
        <v>42</v>
      </c>
      <c r="AZ61" s="127">
        <v>1</v>
      </c>
      <c r="BA61" s="127">
        <f t="shared" si="19"/>
        <v>0</v>
      </c>
      <c r="BB61" s="127">
        <f t="shared" si="20"/>
        <v>0</v>
      </c>
      <c r="BC61" s="127">
        <f t="shared" si="21"/>
        <v>0</v>
      </c>
      <c r="BD61" s="127">
        <f t="shared" si="22"/>
        <v>0</v>
      </c>
      <c r="BE61" s="127">
        <f t="shared" si="23"/>
        <v>0</v>
      </c>
      <c r="CZ61" s="127">
        <v>0</v>
      </c>
    </row>
    <row r="62" spans="1:57" ht="12.75">
      <c r="A62" s="160"/>
      <c r="B62" s="161" t="s">
        <v>66</v>
      </c>
      <c r="C62" s="162" t="str">
        <f>CONCATENATE(B54," ",C54)</f>
        <v>C2-2.NP Společenská místnost 2.2</v>
      </c>
      <c r="D62" s="160"/>
      <c r="E62" s="163"/>
      <c r="F62" s="163"/>
      <c r="G62" s="164">
        <f>SUM(G54:G61)</f>
        <v>0</v>
      </c>
      <c r="O62" s="153">
        <v>4</v>
      </c>
      <c r="BA62" s="165">
        <f>SUM(BA54:BA61)</f>
        <v>0</v>
      </c>
      <c r="BB62" s="165">
        <f>SUM(BB54:BB61)</f>
        <v>0</v>
      </c>
      <c r="BC62" s="165">
        <f>SUM(BC54:BC61)</f>
        <v>0</v>
      </c>
      <c r="BD62" s="165">
        <f>SUM(BD54:BD61)</f>
        <v>0</v>
      </c>
      <c r="BE62" s="165">
        <f>SUM(BE54:BE61)</f>
        <v>0</v>
      </c>
    </row>
    <row r="63" spans="1:15" ht="12.75">
      <c r="A63" s="146" t="s">
        <v>64</v>
      </c>
      <c r="B63" s="147" t="s">
        <v>137</v>
      </c>
      <c r="C63" s="148" t="s">
        <v>138</v>
      </c>
      <c r="D63" s="149"/>
      <c r="E63" s="150"/>
      <c r="F63" s="150"/>
      <c r="G63" s="151"/>
      <c r="H63" s="152"/>
      <c r="I63" s="152"/>
      <c r="O63" s="153">
        <v>1</v>
      </c>
    </row>
    <row r="64" spans="1:104" ht="12.75">
      <c r="A64" s="154">
        <v>44</v>
      </c>
      <c r="B64" s="155" t="s">
        <v>139</v>
      </c>
      <c r="C64" s="156" t="s">
        <v>124</v>
      </c>
      <c r="D64" s="157" t="s">
        <v>65</v>
      </c>
      <c r="E64" s="158">
        <v>1</v>
      </c>
      <c r="F64" s="158">
        <v>0</v>
      </c>
      <c r="G64" s="159">
        <f>E64*F64</f>
        <v>0</v>
      </c>
      <c r="O64" s="153">
        <v>2</v>
      </c>
      <c r="AA64" s="127">
        <v>12</v>
      </c>
      <c r="AB64" s="127">
        <v>0</v>
      </c>
      <c r="AC64" s="127">
        <v>44</v>
      </c>
      <c r="AZ64" s="127">
        <v>1</v>
      </c>
      <c r="BA64" s="127">
        <f>IF(AZ64=1,G64,0)</f>
        <v>0</v>
      </c>
      <c r="BB64" s="127">
        <f>IF(AZ64=2,G64,0)</f>
        <v>0</v>
      </c>
      <c r="BC64" s="127">
        <f>IF(AZ64=3,G64,0)</f>
        <v>0</v>
      </c>
      <c r="BD64" s="127">
        <f>IF(AZ64=4,G64,0)</f>
        <v>0</v>
      </c>
      <c r="BE64" s="127">
        <f>IF(AZ64=5,G64,0)</f>
        <v>0</v>
      </c>
      <c r="CZ64" s="127">
        <v>0</v>
      </c>
    </row>
    <row r="65" spans="1:57" ht="12.75">
      <c r="A65" s="160"/>
      <c r="B65" s="161" t="s">
        <v>66</v>
      </c>
      <c r="C65" s="162" t="str">
        <f>CONCATENATE(B63," ",C63)</f>
        <v>C3-2.NP Společenská místnost (velká) 2.3</v>
      </c>
      <c r="D65" s="160"/>
      <c r="E65" s="163"/>
      <c r="F65" s="163"/>
      <c r="G65" s="164">
        <f>SUM(G63:G64)</f>
        <v>0</v>
      </c>
      <c r="O65" s="153">
        <v>4</v>
      </c>
      <c r="BA65" s="165">
        <f>SUM(BA63:BA64)</f>
        <v>0</v>
      </c>
      <c r="BB65" s="165">
        <f>SUM(BB63:BB64)</f>
        <v>0</v>
      </c>
      <c r="BC65" s="165">
        <f>SUM(BC63:BC64)</f>
        <v>0</v>
      </c>
      <c r="BD65" s="165">
        <f>SUM(BD63:BD64)</f>
        <v>0</v>
      </c>
      <c r="BE65" s="165">
        <f>SUM(BE63:BE64)</f>
        <v>0</v>
      </c>
    </row>
    <row r="66" spans="1:15" ht="12.75">
      <c r="A66" s="146" t="s">
        <v>64</v>
      </c>
      <c r="B66" s="147" t="s">
        <v>140</v>
      </c>
      <c r="C66" s="148" t="s">
        <v>141</v>
      </c>
      <c r="D66" s="149"/>
      <c r="E66" s="150"/>
      <c r="F66" s="150"/>
      <c r="G66" s="151"/>
      <c r="H66" s="152"/>
      <c r="I66" s="152"/>
      <c r="O66" s="153">
        <v>1</v>
      </c>
    </row>
    <row r="67" spans="1:104" ht="12.75">
      <c r="A67" s="154">
        <v>45</v>
      </c>
      <c r="B67" s="155" t="s">
        <v>142</v>
      </c>
      <c r="C67" s="156" t="s">
        <v>189</v>
      </c>
      <c r="D67" s="157" t="s">
        <v>65</v>
      </c>
      <c r="E67" s="158">
        <v>2</v>
      </c>
      <c r="F67" s="158">
        <v>0</v>
      </c>
      <c r="G67" s="159">
        <f>E67*F67</f>
        <v>0</v>
      </c>
      <c r="O67" s="153">
        <v>2</v>
      </c>
      <c r="AA67" s="127">
        <v>12</v>
      </c>
      <c r="AB67" s="127">
        <v>0</v>
      </c>
      <c r="AC67" s="127">
        <v>45</v>
      </c>
      <c r="AZ67" s="127">
        <v>1</v>
      </c>
      <c r="BA67" s="127">
        <f>IF(AZ67=1,G67,0)</f>
        <v>0</v>
      </c>
      <c r="BB67" s="127">
        <f>IF(AZ67=2,G67,0)</f>
        <v>0</v>
      </c>
      <c r="BC67" s="127">
        <f>IF(AZ67=3,G67,0)</f>
        <v>0</v>
      </c>
      <c r="BD67" s="127">
        <f>IF(AZ67=4,G67,0)</f>
        <v>0</v>
      </c>
      <c r="BE67" s="127">
        <f>IF(AZ67=5,G67,0)</f>
        <v>0</v>
      </c>
      <c r="CZ67" s="127">
        <v>0</v>
      </c>
    </row>
    <row r="68" spans="1:104" ht="12.75">
      <c r="A68" s="154">
        <v>46</v>
      </c>
      <c r="B68" s="155" t="s">
        <v>143</v>
      </c>
      <c r="C68" s="156" t="s">
        <v>144</v>
      </c>
      <c r="D68" s="157" t="s">
        <v>65</v>
      </c>
      <c r="E68" s="158">
        <v>2</v>
      </c>
      <c r="F68" s="158">
        <v>0</v>
      </c>
      <c r="G68" s="159">
        <f>E68*F68</f>
        <v>0</v>
      </c>
      <c r="O68" s="153">
        <v>2</v>
      </c>
      <c r="AA68" s="127">
        <v>12</v>
      </c>
      <c r="AB68" s="127">
        <v>0</v>
      </c>
      <c r="AC68" s="127">
        <v>46</v>
      </c>
      <c r="AZ68" s="127">
        <v>1</v>
      </c>
      <c r="BA68" s="127">
        <f>IF(AZ68=1,G68,0)</f>
        <v>0</v>
      </c>
      <c r="BB68" s="127">
        <f>IF(AZ68=2,G68,0)</f>
        <v>0</v>
      </c>
      <c r="BC68" s="127">
        <f>IF(AZ68=3,G68,0)</f>
        <v>0</v>
      </c>
      <c r="BD68" s="127">
        <f>IF(AZ68=4,G68,0)</f>
        <v>0</v>
      </c>
      <c r="BE68" s="127">
        <f>IF(AZ68=5,G68,0)</f>
        <v>0</v>
      </c>
      <c r="CZ68" s="127">
        <v>0</v>
      </c>
    </row>
    <row r="69" spans="1:104" ht="12.75">
      <c r="A69" s="154">
        <v>47</v>
      </c>
      <c r="B69" s="155" t="s">
        <v>145</v>
      </c>
      <c r="C69" s="156" t="s">
        <v>190</v>
      </c>
      <c r="D69" s="157" t="s">
        <v>65</v>
      </c>
      <c r="E69" s="158">
        <v>1</v>
      </c>
      <c r="F69" s="158">
        <v>0</v>
      </c>
      <c r="G69" s="159">
        <f>E69*F69</f>
        <v>0</v>
      </c>
      <c r="O69" s="153">
        <v>2</v>
      </c>
      <c r="AA69" s="127">
        <v>12</v>
      </c>
      <c r="AB69" s="127">
        <v>0</v>
      </c>
      <c r="AC69" s="127">
        <v>47</v>
      </c>
      <c r="AZ69" s="127">
        <v>1</v>
      </c>
      <c r="BA69" s="127">
        <f>IF(AZ69=1,G69,0)</f>
        <v>0</v>
      </c>
      <c r="BB69" s="127">
        <f>IF(AZ69=2,G69,0)</f>
        <v>0</v>
      </c>
      <c r="BC69" s="127">
        <f>IF(AZ69=3,G69,0)</f>
        <v>0</v>
      </c>
      <c r="BD69" s="127">
        <f>IF(AZ69=4,G69,0)</f>
        <v>0</v>
      </c>
      <c r="BE69" s="127">
        <f>IF(AZ69=5,G69,0)</f>
        <v>0</v>
      </c>
      <c r="CZ69" s="127">
        <v>0</v>
      </c>
    </row>
    <row r="70" spans="1:104" ht="12.75">
      <c r="A70" s="154">
        <v>48</v>
      </c>
      <c r="B70" s="155" t="s">
        <v>146</v>
      </c>
      <c r="C70" s="156" t="s">
        <v>191</v>
      </c>
      <c r="D70" s="157" t="s">
        <v>65</v>
      </c>
      <c r="E70" s="158">
        <v>1</v>
      </c>
      <c r="F70" s="158">
        <v>0</v>
      </c>
      <c r="G70" s="159">
        <f>E70*F70</f>
        <v>0</v>
      </c>
      <c r="O70" s="153">
        <v>2</v>
      </c>
      <c r="AA70" s="127">
        <v>12</v>
      </c>
      <c r="AB70" s="127">
        <v>0</v>
      </c>
      <c r="AC70" s="127">
        <v>48</v>
      </c>
      <c r="AZ70" s="127">
        <v>1</v>
      </c>
      <c r="BA70" s="127">
        <f>IF(AZ70=1,G70,0)</f>
        <v>0</v>
      </c>
      <c r="BB70" s="127">
        <f>IF(AZ70=2,G70,0)</f>
        <v>0</v>
      </c>
      <c r="BC70" s="127">
        <f>IF(AZ70=3,G70,0)</f>
        <v>0</v>
      </c>
      <c r="BD70" s="127">
        <f>IF(AZ70=4,G70,0)</f>
        <v>0</v>
      </c>
      <c r="BE70" s="127">
        <f>IF(AZ70=5,G70,0)</f>
        <v>0</v>
      </c>
      <c r="CZ70" s="127">
        <v>0</v>
      </c>
    </row>
    <row r="71" spans="1:57" ht="12.75">
      <c r="A71" s="160"/>
      <c r="B71" s="161" t="s">
        <v>66</v>
      </c>
      <c r="C71" s="162" t="str">
        <f>CONCATENATE(B66," ",C66)</f>
        <v>C4-2.NP Služebna policie 2.4</v>
      </c>
      <c r="D71" s="160"/>
      <c r="E71" s="163"/>
      <c r="F71" s="163"/>
      <c r="G71" s="164">
        <f>SUM(G66:G70)</f>
        <v>0</v>
      </c>
      <c r="O71" s="153">
        <v>4</v>
      </c>
      <c r="BA71" s="165">
        <f>SUM(BA66:BA70)</f>
        <v>0</v>
      </c>
      <c r="BB71" s="165">
        <f>SUM(BB66:BB70)</f>
        <v>0</v>
      </c>
      <c r="BC71" s="165">
        <f>SUM(BC66:BC70)</f>
        <v>0</v>
      </c>
      <c r="BD71" s="165">
        <f>SUM(BD66:BD70)</f>
        <v>0</v>
      </c>
      <c r="BE71" s="165">
        <f>SUM(BE66:BE70)</f>
        <v>0</v>
      </c>
    </row>
    <row r="72" spans="1:15" ht="12.75">
      <c r="A72" s="146" t="s">
        <v>64</v>
      </c>
      <c r="B72" s="147" t="s">
        <v>147</v>
      </c>
      <c r="C72" s="148" t="s">
        <v>148</v>
      </c>
      <c r="D72" s="149"/>
      <c r="E72" s="150"/>
      <c r="F72" s="150"/>
      <c r="G72" s="151"/>
      <c r="H72" s="152"/>
      <c r="I72" s="152"/>
      <c r="O72" s="153">
        <v>1</v>
      </c>
    </row>
    <row r="73" spans="1:104" ht="12.75">
      <c r="A73" s="154">
        <v>49</v>
      </c>
      <c r="B73" s="155" t="s">
        <v>149</v>
      </c>
      <c r="C73" s="156" t="s">
        <v>192</v>
      </c>
      <c r="D73" s="157" t="s">
        <v>65</v>
      </c>
      <c r="E73" s="158">
        <v>4</v>
      </c>
      <c r="F73" s="158">
        <v>0</v>
      </c>
      <c r="G73" s="159">
        <f aca="true" t="shared" si="24" ref="G73:G82">E73*F73</f>
        <v>0</v>
      </c>
      <c r="O73" s="153">
        <v>2</v>
      </c>
      <c r="AA73" s="127">
        <v>12</v>
      </c>
      <c r="AB73" s="127">
        <v>0</v>
      </c>
      <c r="AC73" s="127">
        <v>49</v>
      </c>
      <c r="AZ73" s="127">
        <v>1</v>
      </c>
      <c r="BA73" s="127">
        <f aca="true" t="shared" si="25" ref="BA73:BA82">IF(AZ73=1,G73,0)</f>
        <v>0</v>
      </c>
      <c r="BB73" s="127">
        <f aca="true" t="shared" si="26" ref="BB73:BB82">IF(AZ73=2,G73,0)</f>
        <v>0</v>
      </c>
      <c r="BC73" s="127">
        <f aca="true" t="shared" si="27" ref="BC73:BC82">IF(AZ73=3,G73,0)</f>
        <v>0</v>
      </c>
      <c r="BD73" s="127">
        <f aca="true" t="shared" si="28" ref="BD73:BD82">IF(AZ73=4,G73,0)</f>
        <v>0</v>
      </c>
      <c r="BE73" s="127">
        <f aca="true" t="shared" si="29" ref="BE73:BE82">IF(AZ73=5,G73,0)</f>
        <v>0</v>
      </c>
      <c r="CZ73" s="127">
        <v>0</v>
      </c>
    </row>
    <row r="74" spans="1:104" ht="12.75">
      <c r="A74" s="154">
        <v>50</v>
      </c>
      <c r="B74" s="155" t="s">
        <v>150</v>
      </c>
      <c r="C74" s="156" t="s">
        <v>193</v>
      </c>
      <c r="D74" s="157" t="s">
        <v>65</v>
      </c>
      <c r="E74" s="158">
        <v>1</v>
      </c>
      <c r="F74" s="158">
        <v>0</v>
      </c>
      <c r="G74" s="159">
        <f t="shared" si="24"/>
        <v>0</v>
      </c>
      <c r="O74" s="153">
        <v>2</v>
      </c>
      <c r="AA74" s="127">
        <v>12</v>
      </c>
      <c r="AB74" s="127">
        <v>0</v>
      </c>
      <c r="AC74" s="127">
        <v>50</v>
      </c>
      <c r="AZ74" s="127">
        <v>1</v>
      </c>
      <c r="BA74" s="127">
        <f t="shared" si="25"/>
        <v>0</v>
      </c>
      <c r="BB74" s="127">
        <f t="shared" si="26"/>
        <v>0</v>
      </c>
      <c r="BC74" s="127">
        <f t="shared" si="27"/>
        <v>0</v>
      </c>
      <c r="BD74" s="127">
        <f t="shared" si="28"/>
        <v>0</v>
      </c>
      <c r="BE74" s="127">
        <f t="shared" si="29"/>
        <v>0</v>
      </c>
      <c r="CZ74" s="127">
        <v>0</v>
      </c>
    </row>
    <row r="75" spans="1:104" ht="12.75">
      <c r="A75" s="154">
        <v>51</v>
      </c>
      <c r="B75" s="155" t="s">
        <v>151</v>
      </c>
      <c r="C75" s="156" t="s">
        <v>152</v>
      </c>
      <c r="D75" s="157" t="s">
        <v>65</v>
      </c>
      <c r="E75" s="158">
        <v>20</v>
      </c>
      <c r="F75" s="158">
        <v>0</v>
      </c>
      <c r="G75" s="159">
        <f t="shared" si="24"/>
        <v>0</v>
      </c>
      <c r="O75" s="153">
        <v>2</v>
      </c>
      <c r="AA75" s="127">
        <v>12</v>
      </c>
      <c r="AB75" s="127">
        <v>0</v>
      </c>
      <c r="AC75" s="127">
        <v>51</v>
      </c>
      <c r="AZ75" s="127">
        <v>1</v>
      </c>
      <c r="BA75" s="127">
        <f t="shared" si="25"/>
        <v>0</v>
      </c>
      <c r="BB75" s="127">
        <f t="shared" si="26"/>
        <v>0</v>
      </c>
      <c r="BC75" s="127">
        <f t="shared" si="27"/>
        <v>0</v>
      </c>
      <c r="BD75" s="127">
        <f t="shared" si="28"/>
        <v>0</v>
      </c>
      <c r="BE75" s="127">
        <f t="shared" si="29"/>
        <v>0</v>
      </c>
      <c r="CZ75" s="127">
        <v>0</v>
      </c>
    </row>
    <row r="76" spans="1:104" ht="12.75">
      <c r="A76" s="154">
        <v>52</v>
      </c>
      <c r="B76" s="155" t="s">
        <v>153</v>
      </c>
      <c r="C76" s="156" t="s">
        <v>194</v>
      </c>
      <c r="D76" s="157" t="s">
        <v>65</v>
      </c>
      <c r="E76" s="158">
        <v>2</v>
      </c>
      <c r="F76" s="158">
        <v>0</v>
      </c>
      <c r="G76" s="159">
        <f t="shared" si="24"/>
        <v>0</v>
      </c>
      <c r="O76" s="153">
        <v>2</v>
      </c>
      <c r="AA76" s="127">
        <v>12</v>
      </c>
      <c r="AB76" s="127">
        <v>0</v>
      </c>
      <c r="AC76" s="127">
        <v>52</v>
      </c>
      <c r="AZ76" s="127">
        <v>1</v>
      </c>
      <c r="BA76" s="127">
        <f t="shared" si="25"/>
        <v>0</v>
      </c>
      <c r="BB76" s="127">
        <f t="shared" si="26"/>
        <v>0</v>
      </c>
      <c r="BC76" s="127">
        <f t="shared" si="27"/>
        <v>0</v>
      </c>
      <c r="BD76" s="127">
        <f t="shared" si="28"/>
        <v>0</v>
      </c>
      <c r="BE76" s="127">
        <f t="shared" si="29"/>
        <v>0</v>
      </c>
      <c r="CZ76" s="127">
        <v>0</v>
      </c>
    </row>
    <row r="77" spans="1:104" ht="12.75">
      <c r="A77" s="154">
        <v>53</v>
      </c>
      <c r="B77" s="155" t="s">
        <v>154</v>
      </c>
      <c r="C77" s="156" t="s">
        <v>195</v>
      </c>
      <c r="D77" s="157" t="s">
        <v>65</v>
      </c>
      <c r="E77" s="158">
        <v>2</v>
      </c>
      <c r="F77" s="158">
        <v>0</v>
      </c>
      <c r="G77" s="159">
        <f t="shared" si="24"/>
        <v>0</v>
      </c>
      <c r="O77" s="153">
        <v>2</v>
      </c>
      <c r="AA77" s="127">
        <v>12</v>
      </c>
      <c r="AB77" s="127">
        <v>0</v>
      </c>
      <c r="AC77" s="127">
        <v>53</v>
      </c>
      <c r="AZ77" s="127">
        <v>1</v>
      </c>
      <c r="BA77" s="127">
        <f t="shared" si="25"/>
        <v>0</v>
      </c>
      <c r="BB77" s="127">
        <f t="shared" si="26"/>
        <v>0</v>
      </c>
      <c r="BC77" s="127">
        <f t="shared" si="27"/>
        <v>0</v>
      </c>
      <c r="BD77" s="127">
        <f t="shared" si="28"/>
        <v>0</v>
      </c>
      <c r="BE77" s="127">
        <f t="shared" si="29"/>
        <v>0</v>
      </c>
      <c r="CZ77" s="127">
        <v>0</v>
      </c>
    </row>
    <row r="78" spans="1:104" ht="12.75">
      <c r="A78" s="154">
        <v>54</v>
      </c>
      <c r="B78" s="155" t="s">
        <v>155</v>
      </c>
      <c r="C78" s="156" t="s">
        <v>124</v>
      </c>
      <c r="D78" s="157" t="s">
        <v>65</v>
      </c>
      <c r="E78" s="158">
        <v>3</v>
      </c>
      <c r="F78" s="158">
        <v>0</v>
      </c>
      <c r="G78" s="159">
        <f t="shared" si="24"/>
        <v>0</v>
      </c>
      <c r="O78" s="153">
        <v>2</v>
      </c>
      <c r="AA78" s="127">
        <v>12</v>
      </c>
      <c r="AB78" s="127">
        <v>0</v>
      </c>
      <c r="AC78" s="127">
        <v>54</v>
      </c>
      <c r="AZ78" s="127">
        <v>1</v>
      </c>
      <c r="BA78" s="127">
        <f t="shared" si="25"/>
        <v>0</v>
      </c>
      <c r="BB78" s="127">
        <f t="shared" si="26"/>
        <v>0</v>
      </c>
      <c r="BC78" s="127">
        <f t="shared" si="27"/>
        <v>0</v>
      </c>
      <c r="BD78" s="127">
        <f t="shared" si="28"/>
        <v>0</v>
      </c>
      <c r="BE78" s="127">
        <f t="shared" si="29"/>
        <v>0</v>
      </c>
      <c r="CZ78" s="127">
        <v>0</v>
      </c>
    </row>
    <row r="79" spans="1:104" ht="12.75">
      <c r="A79" s="154">
        <v>55</v>
      </c>
      <c r="B79" s="155" t="s">
        <v>156</v>
      </c>
      <c r="C79" s="156" t="s">
        <v>196</v>
      </c>
      <c r="D79" s="157" t="s">
        <v>65</v>
      </c>
      <c r="E79" s="158">
        <v>1</v>
      </c>
      <c r="F79" s="158">
        <v>0</v>
      </c>
      <c r="G79" s="159">
        <f t="shared" si="24"/>
        <v>0</v>
      </c>
      <c r="O79" s="153">
        <v>2</v>
      </c>
      <c r="AA79" s="127">
        <v>12</v>
      </c>
      <c r="AB79" s="127">
        <v>0</v>
      </c>
      <c r="AC79" s="127">
        <v>55</v>
      </c>
      <c r="AZ79" s="127">
        <v>1</v>
      </c>
      <c r="BA79" s="127">
        <f t="shared" si="25"/>
        <v>0</v>
      </c>
      <c r="BB79" s="127">
        <f t="shared" si="26"/>
        <v>0</v>
      </c>
      <c r="BC79" s="127">
        <f t="shared" si="27"/>
        <v>0</v>
      </c>
      <c r="BD79" s="127">
        <f t="shared" si="28"/>
        <v>0</v>
      </c>
      <c r="BE79" s="127">
        <f t="shared" si="29"/>
        <v>0</v>
      </c>
      <c r="CZ79" s="127">
        <v>0</v>
      </c>
    </row>
    <row r="80" spans="1:104" ht="12.75">
      <c r="A80" s="154">
        <v>56</v>
      </c>
      <c r="B80" s="155" t="s">
        <v>157</v>
      </c>
      <c r="C80" s="156" t="s">
        <v>158</v>
      </c>
      <c r="D80" s="157" t="s">
        <v>65</v>
      </c>
      <c r="E80" s="158">
        <v>1</v>
      </c>
      <c r="F80" s="158">
        <v>0</v>
      </c>
      <c r="G80" s="159">
        <f t="shared" si="24"/>
        <v>0</v>
      </c>
      <c r="O80" s="153">
        <v>2</v>
      </c>
      <c r="AA80" s="127">
        <v>12</v>
      </c>
      <c r="AB80" s="127">
        <v>0</v>
      </c>
      <c r="AC80" s="127">
        <v>56</v>
      </c>
      <c r="AZ80" s="127">
        <v>1</v>
      </c>
      <c r="BA80" s="127">
        <f t="shared" si="25"/>
        <v>0</v>
      </c>
      <c r="BB80" s="127">
        <f t="shared" si="26"/>
        <v>0</v>
      </c>
      <c r="BC80" s="127">
        <f t="shared" si="27"/>
        <v>0</v>
      </c>
      <c r="BD80" s="127">
        <f t="shared" si="28"/>
        <v>0</v>
      </c>
      <c r="BE80" s="127">
        <f t="shared" si="29"/>
        <v>0</v>
      </c>
      <c r="CZ80" s="127">
        <v>0</v>
      </c>
    </row>
    <row r="81" spans="1:104" ht="12.75">
      <c r="A81" s="154">
        <v>57</v>
      </c>
      <c r="B81" s="155" t="s">
        <v>159</v>
      </c>
      <c r="C81" s="156" t="s">
        <v>160</v>
      </c>
      <c r="D81" s="157" t="s">
        <v>65</v>
      </c>
      <c r="E81" s="158">
        <v>1</v>
      </c>
      <c r="F81" s="158">
        <v>0</v>
      </c>
      <c r="G81" s="159">
        <f t="shared" si="24"/>
        <v>0</v>
      </c>
      <c r="O81" s="153">
        <v>2</v>
      </c>
      <c r="AA81" s="127">
        <v>12</v>
      </c>
      <c r="AB81" s="127">
        <v>0</v>
      </c>
      <c r="AC81" s="127">
        <v>57</v>
      </c>
      <c r="AZ81" s="127">
        <v>1</v>
      </c>
      <c r="BA81" s="127">
        <f t="shared" si="25"/>
        <v>0</v>
      </c>
      <c r="BB81" s="127">
        <f t="shared" si="26"/>
        <v>0</v>
      </c>
      <c r="BC81" s="127">
        <f t="shared" si="27"/>
        <v>0</v>
      </c>
      <c r="BD81" s="127">
        <f t="shared" si="28"/>
        <v>0</v>
      </c>
      <c r="BE81" s="127">
        <f t="shared" si="29"/>
        <v>0</v>
      </c>
      <c r="CZ81" s="127">
        <v>0</v>
      </c>
    </row>
    <row r="82" spans="1:104" ht="12.75">
      <c r="A82" s="154">
        <v>58</v>
      </c>
      <c r="B82" s="155" t="s">
        <v>161</v>
      </c>
      <c r="C82" s="156" t="s">
        <v>162</v>
      </c>
      <c r="D82" s="157" t="s">
        <v>65</v>
      </c>
      <c r="E82" s="158">
        <v>4</v>
      </c>
      <c r="F82" s="158">
        <v>0</v>
      </c>
      <c r="G82" s="159">
        <f t="shared" si="24"/>
        <v>0</v>
      </c>
      <c r="O82" s="153">
        <v>2</v>
      </c>
      <c r="AA82" s="127">
        <v>12</v>
      </c>
      <c r="AB82" s="127">
        <v>0</v>
      </c>
      <c r="AC82" s="127">
        <v>58</v>
      </c>
      <c r="AZ82" s="127">
        <v>1</v>
      </c>
      <c r="BA82" s="127">
        <f t="shared" si="25"/>
        <v>0</v>
      </c>
      <c r="BB82" s="127">
        <f t="shared" si="26"/>
        <v>0</v>
      </c>
      <c r="BC82" s="127">
        <f t="shared" si="27"/>
        <v>0</v>
      </c>
      <c r="BD82" s="127">
        <f t="shared" si="28"/>
        <v>0</v>
      </c>
      <c r="BE82" s="127">
        <f t="shared" si="29"/>
        <v>0</v>
      </c>
      <c r="CZ82" s="127">
        <v>0</v>
      </c>
    </row>
    <row r="83" spans="1:57" ht="12.75">
      <c r="A83" s="160"/>
      <c r="B83" s="161" t="s">
        <v>66</v>
      </c>
      <c r="C83" s="162" t="str">
        <f>CONCATENATE(B72," ",C72)</f>
        <v>D1-3.NP Multifunkční místnost 3.1</v>
      </c>
      <c r="D83" s="160"/>
      <c r="E83" s="163"/>
      <c r="F83" s="163"/>
      <c r="G83" s="164">
        <f>SUM(G72:G82)</f>
        <v>0</v>
      </c>
      <c r="O83" s="153">
        <v>4</v>
      </c>
      <c r="BA83" s="165">
        <f>SUM(BA72:BA82)</f>
        <v>0</v>
      </c>
      <c r="BB83" s="165">
        <f>SUM(BB72:BB82)</f>
        <v>0</v>
      </c>
      <c r="BC83" s="165">
        <f>SUM(BC72:BC82)</f>
        <v>0</v>
      </c>
      <c r="BD83" s="165">
        <f>SUM(BD72:BD82)</f>
        <v>0</v>
      </c>
      <c r="BE83" s="165">
        <f>SUM(BE72:BE82)</f>
        <v>0</v>
      </c>
    </row>
    <row r="84" spans="1:7" ht="12.75">
      <c r="A84" s="128"/>
      <c r="B84" s="128"/>
      <c r="C84" s="128"/>
      <c r="D84" s="128"/>
      <c r="E84" s="128"/>
      <c r="F84" s="128"/>
      <c r="G84" s="128"/>
    </row>
    <row r="85" ht="12.75">
      <c r="E85" s="127"/>
    </row>
    <row r="86" ht="12.75">
      <c r="E86" s="127"/>
    </row>
    <row r="87" ht="12.75">
      <c r="E87" s="127"/>
    </row>
    <row r="88" ht="12.75">
      <c r="E88" s="127"/>
    </row>
    <row r="89" ht="12.75">
      <c r="E89" s="127"/>
    </row>
    <row r="90" ht="12.75">
      <c r="E90" s="127"/>
    </row>
    <row r="91" ht="12.75">
      <c r="E91" s="127"/>
    </row>
    <row r="92" ht="12.75">
      <c r="E92" s="127"/>
    </row>
    <row r="93" ht="12.75">
      <c r="E93" s="127"/>
    </row>
    <row r="94" ht="12.75">
      <c r="E94" s="127"/>
    </row>
    <row r="95" ht="12.75">
      <c r="E95" s="127"/>
    </row>
    <row r="96" ht="12.75">
      <c r="E96" s="127"/>
    </row>
    <row r="97" ht="12.75">
      <c r="E97" s="127"/>
    </row>
    <row r="98" ht="12.75">
      <c r="E98" s="127"/>
    </row>
    <row r="99" ht="12.75">
      <c r="E99" s="127"/>
    </row>
    <row r="100" ht="12.75">
      <c r="E100" s="127"/>
    </row>
    <row r="101" ht="12.75">
      <c r="E101" s="127"/>
    </row>
    <row r="102" ht="12.75">
      <c r="E102" s="127"/>
    </row>
    <row r="103" ht="12.75">
      <c r="E103" s="127"/>
    </row>
    <row r="104" ht="12.75">
      <c r="E104" s="127"/>
    </row>
    <row r="105" ht="12.75">
      <c r="E105" s="127"/>
    </row>
    <row r="106" ht="12.75">
      <c r="E106" s="127"/>
    </row>
    <row r="107" spans="1:7" ht="12.75">
      <c r="A107" s="166"/>
      <c r="B107" s="166"/>
      <c r="C107" s="166"/>
      <c r="D107" s="166"/>
      <c r="E107" s="166"/>
      <c r="F107" s="166"/>
      <c r="G107" s="166"/>
    </row>
    <row r="108" spans="1:7" ht="12.75">
      <c r="A108" s="166"/>
      <c r="B108" s="166"/>
      <c r="C108" s="166"/>
      <c r="D108" s="166"/>
      <c r="E108" s="166"/>
      <c r="F108" s="166"/>
      <c r="G108" s="166"/>
    </row>
    <row r="109" spans="1:7" ht="12.75">
      <c r="A109" s="166"/>
      <c r="B109" s="166"/>
      <c r="C109" s="166"/>
      <c r="D109" s="166"/>
      <c r="E109" s="166"/>
      <c r="F109" s="166"/>
      <c r="G109" s="166"/>
    </row>
    <row r="110" spans="1:7" ht="12.75">
      <c r="A110" s="166"/>
      <c r="B110" s="166"/>
      <c r="C110" s="166"/>
      <c r="D110" s="166"/>
      <c r="E110" s="166"/>
      <c r="F110" s="166"/>
      <c r="G110" s="166"/>
    </row>
    <row r="111" ht="12.75">
      <c r="E111" s="127"/>
    </row>
    <row r="112" ht="12.75">
      <c r="E112" s="127"/>
    </row>
    <row r="113" ht="12.75">
      <c r="E113" s="127"/>
    </row>
    <row r="114" ht="12.75">
      <c r="E114" s="127"/>
    </row>
    <row r="115" ht="12.75">
      <c r="E115" s="127"/>
    </row>
    <row r="116" ht="12.75">
      <c r="E116" s="127"/>
    </row>
    <row r="117" ht="12.75">
      <c r="E117" s="127"/>
    </row>
    <row r="118" ht="12.75">
      <c r="E118" s="127"/>
    </row>
    <row r="119" ht="12.75">
      <c r="E119" s="127"/>
    </row>
    <row r="120" ht="12.75">
      <c r="E120" s="127"/>
    </row>
    <row r="121" ht="12.75">
      <c r="E121" s="127"/>
    </row>
    <row r="122" ht="12.75">
      <c r="E122" s="127"/>
    </row>
    <row r="123" ht="12.75">
      <c r="E123" s="127"/>
    </row>
    <row r="124" ht="12.75">
      <c r="E124" s="127"/>
    </row>
    <row r="125" ht="12.75">
      <c r="E125" s="127"/>
    </row>
    <row r="126" ht="12.75">
      <c r="E126" s="127"/>
    </row>
    <row r="127" ht="12.75">
      <c r="E127" s="127"/>
    </row>
    <row r="128" ht="12.75">
      <c r="E128" s="127"/>
    </row>
    <row r="129" ht="12.75">
      <c r="E129" s="127"/>
    </row>
    <row r="130" ht="12.75">
      <c r="E130" s="127"/>
    </row>
    <row r="131" ht="12.75">
      <c r="E131" s="127"/>
    </row>
    <row r="132" ht="12.75">
      <c r="E132" s="127"/>
    </row>
    <row r="133" ht="12.75">
      <c r="E133" s="127"/>
    </row>
    <row r="134" ht="12.75">
      <c r="E134" s="127"/>
    </row>
    <row r="135" ht="12.75">
      <c r="E135" s="127"/>
    </row>
    <row r="136" ht="12.75">
      <c r="E136" s="127"/>
    </row>
    <row r="137" ht="12.75">
      <c r="E137" s="127"/>
    </row>
    <row r="138" ht="12.75">
      <c r="E138" s="127"/>
    </row>
    <row r="139" ht="12.75">
      <c r="E139" s="127"/>
    </row>
    <row r="140" ht="12.75">
      <c r="E140" s="127"/>
    </row>
    <row r="141" ht="12.75">
      <c r="E141" s="127"/>
    </row>
    <row r="142" spans="1:2" ht="12.75">
      <c r="A142" s="167"/>
      <c r="B142" s="167"/>
    </row>
    <row r="143" spans="1:7" ht="12.75">
      <c r="A143" s="166"/>
      <c r="B143" s="166"/>
      <c r="C143" s="169"/>
      <c r="D143" s="169"/>
      <c r="E143" s="170"/>
      <c r="F143" s="169"/>
      <c r="G143" s="171"/>
    </row>
    <row r="144" spans="1:7" ht="12.75">
      <c r="A144" s="172"/>
      <c r="B144" s="172"/>
      <c r="C144" s="166"/>
      <c r="D144" s="166"/>
      <c r="E144" s="173"/>
      <c r="F144" s="166"/>
      <c r="G144" s="166"/>
    </row>
    <row r="145" spans="1:7" ht="12.75">
      <c r="A145" s="166"/>
      <c r="B145" s="166"/>
      <c r="C145" s="166"/>
      <c r="D145" s="166"/>
      <c r="E145" s="173"/>
      <c r="F145" s="166"/>
      <c r="G145" s="166"/>
    </row>
    <row r="146" spans="1:7" ht="12.75">
      <c r="A146" s="166"/>
      <c r="B146" s="166"/>
      <c r="C146" s="166"/>
      <c r="D146" s="166"/>
      <c r="E146" s="173"/>
      <c r="F146" s="166"/>
      <c r="G146" s="166"/>
    </row>
    <row r="147" spans="1:7" ht="12.75">
      <c r="A147" s="166"/>
      <c r="B147" s="166"/>
      <c r="C147" s="166"/>
      <c r="D147" s="166"/>
      <c r="E147" s="173"/>
      <c r="F147" s="166"/>
      <c r="G147" s="166"/>
    </row>
    <row r="148" spans="1:7" ht="12.75">
      <c r="A148" s="166"/>
      <c r="B148" s="166"/>
      <c r="C148" s="166"/>
      <c r="D148" s="166"/>
      <c r="E148" s="173"/>
      <c r="F148" s="166"/>
      <c r="G148" s="166"/>
    </row>
    <row r="149" spans="1:7" ht="12.75">
      <c r="A149" s="166"/>
      <c r="B149" s="166"/>
      <c r="C149" s="166"/>
      <c r="D149" s="166"/>
      <c r="E149" s="173"/>
      <c r="F149" s="166"/>
      <c r="G149" s="166"/>
    </row>
    <row r="150" spans="1:7" ht="12.75">
      <c r="A150" s="166"/>
      <c r="B150" s="166"/>
      <c r="C150" s="166"/>
      <c r="D150" s="166"/>
      <c r="E150" s="173"/>
      <c r="F150" s="166"/>
      <c r="G150" s="166"/>
    </row>
    <row r="151" spans="1:7" ht="12.75">
      <c r="A151" s="166"/>
      <c r="B151" s="166"/>
      <c r="C151" s="166"/>
      <c r="D151" s="166"/>
      <c r="E151" s="173"/>
      <c r="F151" s="166"/>
      <c r="G151" s="166"/>
    </row>
    <row r="152" spans="1:7" ht="12.75">
      <c r="A152" s="166"/>
      <c r="B152" s="166"/>
      <c r="C152" s="166"/>
      <c r="D152" s="166"/>
      <c r="E152" s="173"/>
      <c r="F152" s="166"/>
      <c r="G152" s="166"/>
    </row>
    <row r="153" spans="1:7" ht="12.75">
      <c r="A153" s="166"/>
      <c r="B153" s="166"/>
      <c r="C153" s="166"/>
      <c r="D153" s="166"/>
      <c r="E153" s="173"/>
      <c r="F153" s="166"/>
      <c r="G153" s="166"/>
    </row>
    <row r="154" spans="1:7" ht="12.75">
      <c r="A154" s="166"/>
      <c r="B154" s="166"/>
      <c r="C154" s="166"/>
      <c r="D154" s="166"/>
      <c r="E154" s="173"/>
      <c r="F154" s="166"/>
      <c r="G154" s="166"/>
    </row>
    <row r="155" spans="1:7" ht="12.75">
      <c r="A155" s="166"/>
      <c r="B155" s="166"/>
      <c r="C155" s="166"/>
      <c r="D155" s="166"/>
      <c r="E155" s="173"/>
      <c r="F155" s="166"/>
      <c r="G155" s="166"/>
    </row>
    <row r="156" spans="1:7" ht="12.75">
      <c r="A156" s="166"/>
      <c r="B156" s="166"/>
      <c r="C156" s="166"/>
      <c r="D156" s="166"/>
      <c r="E156" s="173"/>
      <c r="F156" s="166"/>
      <c r="G156" s="166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handlirova</cp:lastModifiedBy>
  <cp:lastPrinted>2015-04-22T06:15:25Z</cp:lastPrinted>
  <dcterms:created xsi:type="dcterms:W3CDTF">2015-04-16T06:57:20Z</dcterms:created>
  <dcterms:modified xsi:type="dcterms:W3CDTF">2017-11-03T08:23:50Z</dcterms:modified>
  <cp:category/>
  <cp:version/>
  <cp:contentType/>
  <cp:contentStatus/>
</cp:coreProperties>
</file>