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KOHL\KrupP\ZSPB-okna\"/>
    </mc:Choice>
  </mc:AlternateContent>
  <bookViews>
    <workbookView xWindow="930" yWindow="0" windowWidth="4080" windowHeight="6840"/>
  </bookViews>
  <sheets>
    <sheet name="Rekapitulace zakázky" sheetId="1" r:id="rId1"/>
    <sheet name="000 - VEDLEJŠÍ A OSTATNÍ ..." sheetId="2" r:id="rId2"/>
    <sheet name="101 - Stavba - SZ fasáda" sheetId="3" r:id="rId3"/>
    <sheet name="102 - Stavba - JZ fasáda" sheetId="4" r:id="rId4"/>
    <sheet name="103 - Stavba - JV fasáda" sheetId="5" r:id="rId5"/>
    <sheet name="104 - Stavba - Dvorní fasáda" sheetId="6" r:id="rId6"/>
    <sheet name="Pokyny pro vyplnění" sheetId="7" r:id="rId7"/>
  </sheets>
  <definedNames>
    <definedName name="_xlnm._FilterDatabase" localSheetId="1" hidden="1">'000 - VEDLEJŠÍ A OSTATNÍ ...'!$C$78:$K$125</definedName>
    <definedName name="_xlnm._FilterDatabase" localSheetId="2" hidden="1">'101 - Stavba - SZ fasáda'!$C$88:$K$251</definedName>
    <definedName name="_xlnm._FilterDatabase" localSheetId="3" hidden="1">'102 - Stavba - JZ fasáda'!$C$84:$K$128</definedName>
    <definedName name="_xlnm._FilterDatabase" localSheetId="4" hidden="1">'103 - Stavba - JV fasáda'!$C$88:$K$274</definedName>
    <definedName name="_xlnm._FilterDatabase" localSheetId="5" hidden="1">'104 - Stavba - Dvorní fasáda'!$C$91:$K$310</definedName>
    <definedName name="_xlnm.Print_Titles" localSheetId="1">'000 - VEDLEJŠÍ A OSTATNÍ ...'!$78:$78</definedName>
    <definedName name="_xlnm.Print_Titles" localSheetId="2">'101 - Stavba - SZ fasáda'!$88:$88</definedName>
    <definedName name="_xlnm.Print_Titles" localSheetId="3">'102 - Stavba - JZ fasáda'!$84:$84</definedName>
    <definedName name="_xlnm.Print_Titles" localSheetId="4">'103 - Stavba - JV fasáda'!$88:$88</definedName>
    <definedName name="_xlnm.Print_Titles" localSheetId="5">'104 - Stavba - Dvorní fasáda'!$91:$91</definedName>
    <definedName name="_xlnm.Print_Titles" localSheetId="0">'Rekapitulace zakázky'!$49:$49</definedName>
    <definedName name="_xlnm.Print_Area" localSheetId="1">'000 - VEDLEJŠÍ A OSTATNÍ ...'!$C$4:$J$36,'000 - VEDLEJŠÍ A OSTATNÍ ...'!$C$42:$J$60,'000 - VEDLEJŠÍ A OSTATNÍ ...'!$C$66:$K$125</definedName>
    <definedName name="_xlnm.Print_Area" localSheetId="2">'101 - Stavba - SZ fasáda'!$C$4:$J$36,'101 - Stavba - SZ fasáda'!$C$42:$J$70,'101 - Stavba - SZ fasáda'!$C$76:$K$251</definedName>
    <definedName name="_xlnm.Print_Area" localSheetId="3">'102 - Stavba - JZ fasáda'!$C$4:$J$36,'102 - Stavba - JZ fasáda'!$C$42:$J$66,'102 - Stavba - JZ fasáda'!$C$72:$K$128</definedName>
    <definedName name="_xlnm.Print_Area" localSheetId="4">'103 - Stavba - JV fasáda'!$C$4:$J$36,'103 - Stavba - JV fasáda'!$C$42:$J$70,'103 - Stavba - JV fasáda'!$C$76:$K$274</definedName>
    <definedName name="_xlnm.Print_Area" localSheetId="5">'104 - Stavba - Dvorní fasáda'!$C$4:$J$36,'104 - Stavba - Dvorní fasáda'!$C$42:$J$73,'104 - Stavba - Dvorní fasáda'!$C$79:$K$310</definedName>
    <definedName name="_xlnm.Print_Area" localSheetId="0">'Rekapitulace zakázky'!$D$4:$AO$33,'Rekapitulace zakázky'!$C$39:$AQ$57</definedName>
  </definedNames>
  <calcPr calcId="152511"/>
</workbook>
</file>

<file path=xl/calcChain.xml><?xml version="1.0" encoding="utf-8"?>
<calcChain xmlns="http://schemas.openxmlformats.org/spreadsheetml/2006/main">
  <c r="P308" i="6" l="1"/>
  <c r="P304" i="6"/>
  <c r="BK300" i="6"/>
  <c r="J300" i="6" s="1"/>
  <c r="J70" i="6" s="1"/>
  <c r="T260" i="6"/>
  <c r="T223" i="6"/>
  <c r="R223" i="6"/>
  <c r="BK175" i="6"/>
  <c r="R172" i="6"/>
  <c r="P172" i="6"/>
  <c r="T129" i="6"/>
  <c r="P99" i="6"/>
  <c r="R97" i="6"/>
  <c r="P97" i="6"/>
  <c r="T94" i="6"/>
  <c r="BK94" i="6"/>
  <c r="J94" i="6" s="1"/>
  <c r="AY56" i="1"/>
  <c r="AX56" i="1"/>
  <c r="BI309" i="6"/>
  <c r="BH309" i="6"/>
  <c r="BG309" i="6"/>
  <c r="BF309" i="6"/>
  <c r="T309" i="6"/>
  <c r="T308" i="6" s="1"/>
  <c r="R309" i="6"/>
  <c r="R308" i="6" s="1"/>
  <c r="P309" i="6"/>
  <c r="BK309" i="6"/>
  <c r="BK308" i="6" s="1"/>
  <c r="J308" i="6" s="1"/>
  <c r="J72" i="6" s="1"/>
  <c r="J309" i="6"/>
  <c r="BE309" i="6" s="1"/>
  <c r="BI307" i="6"/>
  <c r="BH307" i="6"/>
  <c r="BG307" i="6"/>
  <c r="BF307" i="6"/>
  <c r="T307" i="6"/>
  <c r="R307" i="6"/>
  <c r="R304" i="6" s="1"/>
  <c r="P307" i="6"/>
  <c r="BK307" i="6"/>
  <c r="J307" i="6"/>
  <c r="BE307" i="6" s="1"/>
  <c r="BI305" i="6"/>
  <c r="BH305" i="6"/>
  <c r="BG305" i="6"/>
  <c r="BF305" i="6"/>
  <c r="BE305" i="6"/>
  <c r="T305" i="6"/>
  <c r="T304" i="6" s="1"/>
  <c r="R305" i="6"/>
  <c r="P305" i="6"/>
  <c r="BK305" i="6"/>
  <c r="BK304" i="6" s="1"/>
  <c r="J304" i="6" s="1"/>
  <c r="J71" i="6" s="1"/>
  <c r="J305" i="6"/>
  <c r="BI301" i="6"/>
  <c r="BH301" i="6"/>
  <c r="BG301" i="6"/>
  <c r="BF301" i="6"/>
  <c r="T301" i="6"/>
  <c r="T300" i="6" s="1"/>
  <c r="R301" i="6"/>
  <c r="R300" i="6" s="1"/>
  <c r="P301" i="6"/>
  <c r="P300" i="6" s="1"/>
  <c r="BK301" i="6"/>
  <c r="J301" i="6"/>
  <c r="BE301" i="6" s="1"/>
  <c r="BI299" i="6"/>
  <c r="BH299" i="6"/>
  <c r="BG299" i="6"/>
  <c r="BF299" i="6"/>
  <c r="T299" i="6"/>
  <c r="R299" i="6"/>
  <c r="P299" i="6"/>
  <c r="BK299" i="6"/>
  <c r="J299" i="6"/>
  <c r="BE299" i="6" s="1"/>
  <c r="BI295" i="6"/>
  <c r="BH295" i="6"/>
  <c r="BG295" i="6"/>
  <c r="BF295" i="6"/>
  <c r="T295" i="6"/>
  <c r="R295" i="6"/>
  <c r="P295" i="6"/>
  <c r="BK295" i="6"/>
  <c r="J295" i="6"/>
  <c r="BE295" i="6" s="1"/>
  <c r="BI293" i="6"/>
  <c r="BH293" i="6"/>
  <c r="BG293" i="6"/>
  <c r="BF293" i="6"/>
  <c r="T293" i="6"/>
  <c r="R293" i="6"/>
  <c r="P293" i="6"/>
  <c r="BK293" i="6"/>
  <c r="J293" i="6"/>
  <c r="BE293" i="6" s="1"/>
  <c r="BI291" i="6"/>
  <c r="BH291" i="6"/>
  <c r="BG291" i="6"/>
  <c r="BF291" i="6"/>
  <c r="BE291" i="6"/>
  <c r="T291" i="6"/>
  <c r="R291" i="6"/>
  <c r="P291" i="6"/>
  <c r="BK291" i="6"/>
  <c r="J291" i="6"/>
  <c r="BI288" i="6"/>
  <c r="BH288" i="6"/>
  <c r="BG288" i="6"/>
  <c r="BF288" i="6"/>
  <c r="BE288" i="6"/>
  <c r="T288" i="6"/>
  <c r="R288" i="6"/>
  <c r="P288" i="6"/>
  <c r="BK288" i="6"/>
  <c r="J288" i="6"/>
  <c r="BI287" i="6"/>
  <c r="BH287" i="6"/>
  <c r="BG287" i="6"/>
  <c r="BF287" i="6"/>
  <c r="BE287" i="6"/>
  <c r="T287" i="6"/>
  <c r="R287" i="6"/>
  <c r="P287" i="6"/>
  <c r="BK287" i="6"/>
  <c r="J287" i="6"/>
  <c r="BI286" i="6"/>
  <c r="BH286" i="6"/>
  <c r="BG286" i="6"/>
  <c r="BF286" i="6"/>
  <c r="BE286" i="6"/>
  <c r="T286" i="6"/>
  <c r="R286" i="6"/>
  <c r="P286" i="6"/>
  <c r="BK286" i="6"/>
  <c r="J286" i="6"/>
  <c r="BI269" i="6"/>
  <c r="BH269" i="6"/>
  <c r="BG269" i="6"/>
  <c r="BF269" i="6"/>
  <c r="BE269" i="6"/>
  <c r="T269" i="6"/>
  <c r="R269" i="6"/>
  <c r="P269" i="6"/>
  <c r="BK269" i="6"/>
  <c r="J269" i="6"/>
  <c r="BI268" i="6"/>
  <c r="BH268" i="6"/>
  <c r="BG268" i="6"/>
  <c r="BF268" i="6"/>
  <c r="BE268" i="6"/>
  <c r="T268" i="6"/>
  <c r="R268" i="6"/>
  <c r="P268" i="6"/>
  <c r="BK268" i="6"/>
  <c r="J268" i="6"/>
  <c r="BI266" i="6"/>
  <c r="BH266" i="6"/>
  <c r="BG266" i="6"/>
  <c r="BF266" i="6"/>
  <c r="BE266" i="6"/>
  <c r="T266" i="6"/>
  <c r="R266" i="6"/>
  <c r="P266" i="6"/>
  <c r="BK266" i="6"/>
  <c r="J266" i="6"/>
  <c r="BI265" i="6"/>
  <c r="BH265" i="6"/>
  <c r="BG265" i="6"/>
  <c r="BF265" i="6"/>
  <c r="BE265" i="6"/>
  <c r="T265" i="6"/>
  <c r="R265" i="6"/>
  <c r="P265" i="6"/>
  <c r="BK265" i="6"/>
  <c r="J265" i="6"/>
  <c r="BI264" i="6"/>
  <c r="BH264" i="6"/>
  <c r="BG264" i="6"/>
  <c r="BF264" i="6"/>
  <c r="BE264" i="6"/>
  <c r="T264" i="6"/>
  <c r="R264" i="6"/>
  <c r="P264" i="6"/>
  <c r="BK264" i="6"/>
  <c r="J264" i="6"/>
  <c r="BI263" i="6"/>
  <c r="BH263" i="6"/>
  <c r="BG263" i="6"/>
  <c r="BF263" i="6"/>
  <c r="BE263" i="6"/>
  <c r="T263" i="6"/>
  <c r="R263" i="6"/>
  <c r="P263" i="6"/>
  <c r="BK263" i="6"/>
  <c r="J263" i="6"/>
  <c r="BI261" i="6"/>
  <c r="BH261" i="6"/>
  <c r="BG261" i="6"/>
  <c r="BF261" i="6"/>
  <c r="BE261" i="6"/>
  <c r="T261" i="6"/>
  <c r="R261" i="6"/>
  <c r="P261" i="6"/>
  <c r="P260" i="6" s="1"/>
  <c r="BK261" i="6"/>
  <c r="BK260" i="6" s="1"/>
  <c r="J260" i="6" s="1"/>
  <c r="J69" i="6" s="1"/>
  <c r="J261" i="6"/>
  <c r="BI259" i="6"/>
  <c r="BH259" i="6"/>
  <c r="BG259" i="6"/>
  <c r="BF259" i="6"/>
  <c r="T259" i="6"/>
  <c r="R259" i="6"/>
  <c r="P259" i="6"/>
  <c r="BK259" i="6"/>
  <c r="J259" i="6"/>
  <c r="BE259" i="6" s="1"/>
  <c r="BI258" i="6"/>
  <c r="BH258" i="6"/>
  <c r="BG258" i="6"/>
  <c r="BF258" i="6"/>
  <c r="BE258" i="6"/>
  <c r="T258" i="6"/>
  <c r="R258" i="6"/>
  <c r="P258" i="6"/>
  <c r="BK258" i="6"/>
  <c r="J258" i="6"/>
  <c r="BI257" i="6"/>
  <c r="BH257" i="6"/>
  <c r="BG257" i="6"/>
  <c r="BF257" i="6"/>
  <c r="T257" i="6"/>
  <c r="R257" i="6"/>
  <c r="P257" i="6"/>
  <c r="BK257" i="6"/>
  <c r="J257" i="6"/>
  <c r="BE257" i="6" s="1"/>
  <c r="BI256" i="6"/>
  <c r="BH256" i="6"/>
  <c r="BG256" i="6"/>
  <c r="BF256" i="6"/>
  <c r="BE256" i="6"/>
  <c r="T256" i="6"/>
  <c r="R256" i="6"/>
  <c r="P256" i="6"/>
  <c r="BK256" i="6"/>
  <c r="J256" i="6"/>
  <c r="BI255" i="6"/>
  <c r="BH255" i="6"/>
  <c r="BG255" i="6"/>
  <c r="BF255" i="6"/>
  <c r="T255" i="6"/>
  <c r="R255" i="6"/>
  <c r="P255" i="6"/>
  <c r="BK255" i="6"/>
  <c r="J255" i="6"/>
  <c r="BE255" i="6" s="1"/>
  <c r="BI254" i="6"/>
  <c r="BH254" i="6"/>
  <c r="BG254" i="6"/>
  <c r="BF254" i="6"/>
  <c r="BE254" i="6"/>
  <c r="T254" i="6"/>
  <c r="R254" i="6"/>
  <c r="R253" i="6" s="1"/>
  <c r="P254" i="6"/>
  <c r="P253" i="6" s="1"/>
  <c r="BK254" i="6"/>
  <c r="J254" i="6"/>
  <c r="BI251" i="6"/>
  <c r="BH251" i="6"/>
  <c r="BG251" i="6"/>
  <c r="BF251" i="6"/>
  <c r="T251" i="6"/>
  <c r="R251" i="6"/>
  <c r="P251" i="6"/>
  <c r="BK251" i="6"/>
  <c r="J251" i="6"/>
  <c r="BE251" i="6" s="1"/>
  <c r="BI249" i="6"/>
  <c r="BH249" i="6"/>
  <c r="BG249" i="6"/>
  <c r="BF249" i="6"/>
  <c r="BE249" i="6"/>
  <c r="T249" i="6"/>
  <c r="R249" i="6"/>
  <c r="P249" i="6"/>
  <c r="BK249" i="6"/>
  <c r="J249" i="6"/>
  <c r="BI247" i="6"/>
  <c r="BH247" i="6"/>
  <c r="BG247" i="6"/>
  <c r="BF247" i="6"/>
  <c r="T247" i="6"/>
  <c r="R247" i="6"/>
  <c r="P247" i="6"/>
  <c r="BK247" i="6"/>
  <c r="J247" i="6"/>
  <c r="BE247" i="6" s="1"/>
  <c r="BI241" i="6"/>
  <c r="BH241" i="6"/>
  <c r="BG241" i="6"/>
  <c r="BF241" i="6"/>
  <c r="BE241" i="6"/>
  <c r="T241" i="6"/>
  <c r="R241" i="6"/>
  <c r="P241" i="6"/>
  <c r="BK241" i="6"/>
  <c r="J241" i="6"/>
  <c r="BI240" i="6"/>
  <c r="BH240" i="6"/>
  <c r="BG240" i="6"/>
  <c r="BF240" i="6"/>
  <c r="T240" i="6"/>
  <c r="R240" i="6"/>
  <c r="P240" i="6"/>
  <c r="BK240" i="6"/>
  <c r="J240" i="6"/>
  <c r="BE240" i="6" s="1"/>
  <c r="BI238" i="6"/>
  <c r="BH238" i="6"/>
  <c r="BG238" i="6"/>
  <c r="BF238" i="6"/>
  <c r="BE238" i="6"/>
  <c r="T238" i="6"/>
  <c r="R238" i="6"/>
  <c r="P238" i="6"/>
  <c r="BK238" i="6"/>
  <c r="J238" i="6"/>
  <c r="BI230" i="6"/>
  <c r="BH230" i="6"/>
  <c r="BG230" i="6"/>
  <c r="BF230" i="6"/>
  <c r="T230" i="6"/>
  <c r="R230" i="6"/>
  <c r="P230" i="6"/>
  <c r="BK230" i="6"/>
  <c r="J230" i="6"/>
  <c r="BE230" i="6" s="1"/>
  <c r="BI226" i="6"/>
  <c r="BH226" i="6"/>
  <c r="BG226" i="6"/>
  <c r="BF226" i="6"/>
  <c r="BE226" i="6"/>
  <c r="T226" i="6"/>
  <c r="R226" i="6"/>
  <c r="R225" i="6" s="1"/>
  <c r="P226" i="6"/>
  <c r="P225" i="6" s="1"/>
  <c r="BK226" i="6"/>
  <c r="J226" i="6"/>
  <c r="BI224" i="6"/>
  <c r="BH224" i="6"/>
  <c r="BG224" i="6"/>
  <c r="BF224" i="6"/>
  <c r="BE224" i="6"/>
  <c r="T224" i="6"/>
  <c r="R224" i="6"/>
  <c r="P224" i="6"/>
  <c r="P223" i="6" s="1"/>
  <c r="BK224" i="6"/>
  <c r="BK223" i="6" s="1"/>
  <c r="J223" i="6" s="1"/>
  <c r="J66" i="6" s="1"/>
  <c r="J224" i="6"/>
  <c r="BI222" i="6"/>
  <c r="BH222" i="6"/>
  <c r="BG222" i="6"/>
  <c r="BF222" i="6"/>
  <c r="T222" i="6"/>
  <c r="R222" i="6"/>
  <c r="P222" i="6"/>
  <c r="BK222" i="6"/>
  <c r="J222" i="6"/>
  <c r="BE222" i="6" s="1"/>
  <c r="BI221" i="6"/>
  <c r="BH221" i="6"/>
  <c r="BG221" i="6"/>
  <c r="BF221" i="6"/>
  <c r="BE221" i="6"/>
  <c r="T221" i="6"/>
  <c r="R221" i="6"/>
  <c r="P221" i="6"/>
  <c r="BK221" i="6"/>
  <c r="J221" i="6"/>
  <c r="BI219" i="6"/>
  <c r="BH219" i="6"/>
  <c r="BG219" i="6"/>
  <c r="BF219" i="6"/>
  <c r="T219" i="6"/>
  <c r="R219" i="6"/>
  <c r="P219" i="6"/>
  <c r="BK219" i="6"/>
  <c r="J219" i="6"/>
  <c r="BE219" i="6" s="1"/>
  <c r="BI209" i="6"/>
  <c r="BH209" i="6"/>
  <c r="BG209" i="6"/>
  <c r="BF209" i="6"/>
  <c r="BE209" i="6"/>
  <c r="T209" i="6"/>
  <c r="R209" i="6"/>
  <c r="P209" i="6"/>
  <c r="BK209" i="6"/>
  <c r="J209" i="6"/>
  <c r="BI204" i="6"/>
  <c r="BH204" i="6"/>
  <c r="BG204" i="6"/>
  <c r="BF204" i="6"/>
  <c r="T204" i="6"/>
  <c r="R204" i="6"/>
  <c r="P204" i="6"/>
  <c r="BK204" i="6"/>
  <c r="J204" i="6"/>
  <c r="BE204" i="6" s="1"/>
  <c r="BI203" i="6"/>
  <c r="BH203" i="6"/>
  <c r="BG203" i="6"/>
  <c r="BF203" i="6"/>
  <c r="BE203" i="6"/>
  <c r="T203" i="6"/>
  <c r="R203" i="6"/>
  <c r="P203" i="6"/>
  <c r="BK203" i="6"/>
  <c r="J203" i="6"/>
  <c r="BI199" i="6"/>
  <c r="BH199" i="6"/>
  <c r="BG199" i="6"/>
  <c r="BF199" i="6"/>
  <c r="T199" i="6"/>
  <c r="R199" i="6"/>
  <c r="P199" i="6"/>
  <c r="BK199" i="6"/>
  <c r="J199" i="6"/>
  <c r="BE199" i="6" s="1"/>
  <c r="BI198" i="6"/>
  <c r="BH198" i="6"/>
  <c r="BG198" i="6"/>
  <c r="BF198" i="6"/>
  <c r="BE198" i="6"/>
  <c r="T198" i="6"/>
  <c r="R198" i="6"/>
  <c r="P198" i="6"/>
  <c r="BK198" i="6"/>
  <c r="J198" i="6"/>
  <c r="BI187" i="6"/>
  <c r="BH187" i="6"/>
  <c r="BG187" i="6"/>
  <c r="BF187" i="6"/>
  <c r="T187" i="6"/>
  <c r="R187" i="6"/>
  <c r="P187" i="6"/>
  <c r="BK187" i="6"/>
  <c r="J187" i="6"/>
  <c r="BE187" i="6" s="1"/>
  <c r="BI182" i="6"/>
  <c r="BH182" i="6"/>
  <c r="BG182" i="6"/>
  <c r="BF182" i="6"/>
  <c r="BE182" i="6"/>
  <c r="T182" i="6"/>
  <c r="R182" i="6"/>
  <c r="P182" i="6"/>
  <c r="BK182" i="6"/>
  <c r="J182" i="6"/>
  <c r="BI181" i="6"/>
  <c r="BH181" i="6"/>
  <c r="BG181" i="6"/>
  <c r="BF181" i="6"/>
  <c r="T181" i="6"/>
  <c r="R181" i="6"/>
  <c r="P181" i="6"/>
  <c r="BK181" i="6"/>
  <c r="J181" i="6"/>
  <c r="BE181" i="6" s="1"/>
  <c r="BI180" i="6"/>
  <c r="BH180" i="6"/>
  <c r="BG180" i="6"/>
  <c r="BF180" i="6"/>
  <c r="BE180" i="6"/>
  <c r="T180" i="6"/>
  <c r="R180" i="6"/>
  <c r="P180" i="6"/>
  <c r="BK180" i="6"/>
  <c r="J180" i="6"/>
  <c r="BI176" i="6"/>
  <c r="BH176" i="6"/>
  <c r="BG176" i="6"/>
  <c r="BF176" i="6"/>
  <c r="T176" i="6"/>
  <c r="R176" i="6"/>
  <c r="R175" i="6" s="1"/>
  <c r="P176" i="6"/>
  <c r="BK176" i="6"/>
  <c r="J176" i="6"/>
  <c r="BE176" i="6" s="1"/>
  <c r="BI173" i="6"/>
  <c r="BH173" i="6"/>
  <c r="BG173" i="6"/>
  <c r="BF173" i="6"/>
  <c r="BE173" i="6"/>
  <c r="T173" i="6"/>
  <c r="T172" i="6" s="1"/>
  <c r="R173" i="6"/>
  <c r="P173" i="6"/>
  <c r="BK173" i="6"/>
  <c r="BK172" i="6" s="1"/>
  <c r="J172" i="6" s="1"/>
  <c r="J63" i="6" s="1"/>
  <c r="J173" i="6"/>
  <c r="BI171" i="6"/>
  <c r="BH171" i="6"/>
  <c r="BG171" i="6"/>
  <c r="BF171" i="6"/>
  <c r="T171" i="6"/>
  <c r="R171" i="6"/>
  <c r="P171" i="6"/>
  <c r="BK171" i="6"/>
  <c r="J171" i="6"/>
  <c r="BE171" i="6" s="1"/>
  <c r="BI169" i="6"/>
  <c r="BH169" i="6"/>
  <c r="BG169" i="6"/>
  <c r="BF169" i="6"/>
  <c r="BE169" i="6"/>
  <c r="T169" i="6"/>
  <c r="R169" i="6"/>
  <c r="P169" i="6"/>
  <c r="BK169" i="6"/>
  <c r="BK166" i="6" s="1"/>
  <c r="J166" i="6" s="1"/>
  <c r="J62" i="6" s="1"/>
  <c r="J169" i="6"/>
  <c r="BI168" i="6"/>
  <c r="BH168" i="6"/>
  <c r="BG168" i="6"/>
  <c r="BF168" i="6"/>
  <c r="T168" i="6"/>
  <c r="T166" i="6" s="1"/>
  <c r="R168" i="6"/>
  <c r="P168" i="6"/>
  <c r="BK168" i="6"/>
  <c r="J168" i="6"/>
  <c r="BE168" i="6" s="1"/>
  <c r="BI167" i="6"/>
  <c r="BH167" i="6"/>
  <c r="BG167" i="6"/>
  <c r="BF167" i="6"/>
  <c r="BE167" i="6"/>
  <c r="T167" i="6"/>
  <c r="R167" i="6"/>
  <c r="P167" i="6"/>
  <c r="BK167" i="6"/>
  <c r="J167" i="6"/>
  <c r="BI165" i="6"/>
  <c r="BH165" i="6"/>
  <c r="BG165" i="6"/>
  <c r="BF165" i="6"/>
  <c r="BE165" i="6"/>
  <c r="T165" i="6"/>
  <c r="R165" i="6"/>
  <c r="P165" i="6"/>
  <c r="BK165" i="6"/>
  <c r="J165" i="6"/>
  <c r="BI164" i="6"/>
  <c r="BH164" i="6"/>
  <c r="BG164" i="6"/>
  <c r="BF164" i="6"/>
  <c r="BE164" i="6"/>
  <c r="T164" i="6"/>
  <c r="R164" i="6"/>
  <c r="P164" i="6"/>
  <c r="BK164" i="6"/>
  <c r="J164" i="6"/>
  <c r="BI161" i="6"/>
  <c r="BH161" i="6"/>
  <c r="BG161" i="6"/>
  <c r="BF161" i="6"/>
  <c r="BE161" i="6"/>
  <c r="T161" i="6"/>
  <c r="R161" i="6"/>
  <c r="P161" i="6"/>
  <c r="BK161" i="6"/>
  <c r="J161" i="6"/>
  <c r="BI160" i="6"/>
  <c r="BH160" i="6"/>
  <c r="BG160" i="6"/>
  <c r="BF160" i="6"/>
  <c r="BE160" i="6"/>
  <c r="T160" i="6"/>
  <c r="R160" i="6"/>
  <c r="P160" i="6"/>
  <c r="BK160" i="6"/>
  <c r="J160" i="6"/>
  <c r="BI158" i="6"/>
  <c r="BH158" i="6"/>
  <c r="BG158" i="6"/>
  <c r="BF158" i="6"/>
  <c r="BE158" i="6"/>
  <c r="T158" i="6"/>
  <c r="R158" i="6"/>
  <c r="P158" i="6"/>
  <c r="BK158" i="6"/>
  <c r="J158" i="6"/>
  <c r="BI156" i="6"/>
  <c r="BH156" i="6"/>
  <c r="BG156" i="6"/>
  <c r="BF156" i="6"/>
  <c r="BE156" i="6"/>
  <c r="T156" i="6"/>
  <c r="R156" i="6"/>
  <c r="P156" i="6"/>
  <c r="BK156" i="6"/>
  <c r="J156" i="6"/>
  <c r="BI150" i="6"/>
  <c r="BH150" i="6"/>
  <c r="BG150" i="6"/>
  <c r="BF150" i="6"/>
  <c r="BE150" i="6"/>
  <c r="T150" i="6"/>
  <c r="R150" i="6"/>
  <c r="P150" i="6"/>
  <c r="BK150" i="6"/>
  <c r="J150" i="6"/>
  <c r="BI145" i="6"/>
  <c r="BH145" i="6"/>
  <c r="BG145" i="6"/>
  <c r="BF145" i="6"/>
  <c r="BE145" i="6"/>
  <c r="T145" i="6"/>
  <c r="R145" i="6"/>
  <c r="P145" i="6"/>
  <c r="BK145" i="6"/>
  <c r="J145" i="6"/>
  <c r="BI140" i="6"/>
  <c r="BH140" i="6"/>
  <c r="BG140" i="6"/>
  <c r="BF140" i="6"/>
  <c r="BE140" i="6"/>
  <c r="T140" i="6"/>
  <c r="R140" i="6"/>
  <c r="P140" i="6"/>
  <c r="BK140" i="6"/>
  <c r="J140" i="6"/>
  <c r="BI139" i="6"/>
  <c r="BH139" i="6"/>
  <c r="BG139" i="6"/>
  <c r="BF139" i="6"/>
  <c r="BE139" i="6"/>
  <c r="T139" i="6"/>
  <c r="R139" i="6"/>
  <c r="P139" i="6"/>
  <c r="BK139" i="6"/>
  <c r="J139" i="6"/>
  <c r="BI138" i="6"/>
  <c r="BH138" i="6"/>
  <c r="BG138" i="6"/>
  <c r="BF138" i="6"/>
  <c r="BE138" i="6"/>
  <c r="T138" i="6"/>
  <c r="R138" i="6"/>
  <c r="P138" i="6"/>
  <c r="BK138" i="6"/>
  <c r="J138" i="6"/>
  <c r="BI136" i="6"/>
  <c r="BH136" i="6"/>
  <c r="BG136" i="6"/>
  <c r="BF136" i="6"/>
  <c r="BE136" i="6"/>
  <c r="T136" i="6"/>
  <c r="R136" i="6"/>
  <c r="P136" i="6"/>
  <c r="BK136" i="6"/>
  <c r="J136" i="6"/>
  <c r="BI135" i="6"/>
  <c r="BH135" i="6"/>
  <c r="BG135" i="6"/>
  <c r="BF135" i="6"/>
  <c r="BE135" i="6"/>
  <c r="T135" i="6"/>
  <c r="R135" i="6"/>
  <c r="P135" i="6"/>
  <c r="BK135" i="6"/>
  <c r="J135" i="6"/>
  <c r="BI134" i="6"/>
  <c r="BH134" i="6"/>
  <c r="BG134" i="6"/>
  <c r="BF134" i="6"/>
  <c r="BE134" i="6"/>
  <c r="T134" i="6"/>
  <c r="R134" i="6"/>
  <c r="P134" i="6"/>
  <c r="BK134" i="6"/>
  <c r="J134" i="6"/>
  <c r="BI132" i="6"/>
  <c r="BH132" i="6"/>
  <c r="BG132" i="6"/>
  <c r="BF132" i="6"/>
  <c r="BE132" i="6"/>
  <c r="T132" i="6"/>
  <c r="R132" i="6"/>
  <c r="P132" i="6"/>
  <c r="BK132" i="6"/>
  <c r="J132" i="6"/>
  <c r="BI131" i="6"/>
  <c r="BH131" i="6"/>
  <c r="BG131" i="6"/>
  <c r="BF131" i="6"/>
  <c r="BE131" i="6"/>
  <c r="T131" i="6"/>
  <c r="R131" i="6"/>
  <c r="P131" i="6"/>
  <c r="BK131" i="6"/>
  <c r="J131" i="6"/>
  <c r="BI130" i="6"/>
  <c r="BH130" i="6"/>
  <c r="BG130" i="6"/>
  <c r="BF130" i="6"/>
  <c r="BE130" i="6"/>
  <c r="T130" i="6"/>
  <c r="R130" i="6"/>
  <c r="P130" i="6"/>
  <c r="P129" i="6" s="1"/>
  <c r="BK130" i="6"/>
  <c r="BK129" i="6" s="1"/>
  <c r="J129" i="6" s="1"/>
  <c r="J61" i="6" s="1"/>
  <c r="J130" i="6"/>
  <c r="BI127" i="6"/>
  <c r="BH127" i="6"/>
  <c r="BG127" i="6"/>
  <c r="BF127" i="6"/>
  <c r="T127" i="6"/>
  <c r="R127" i="6"/>
  <c r="P127" i="6"/>
  <c r="BK127" i="6"/>
  <c r="J127" i="6"/>
  <c r="BE127" i="6" s="1"/>
  <c r="BI126" i="6"/>
  <c r="BH126" i="6"/>
  <c r="BG126" i="6"/>
  <c r="BF126" i="6"/>
  <c r="BE126" i="6"/>
  <c r="T126" i="6"/>
  <c r="R126" i="6"/>
  <c r="P126" i="6"/>
  <c r="BK126" i="6"/>
  <c r="J126" i="6"/>
  <c r="BI125" i="6"/>
  <c r="BH125" i="6"/>
  <c r="BG125" i="6"/>
  <c r="BF125" i="6"/>
  <c r="T125" i="6"/>
  <c r="R125" i="6"/>
  <c r="P125" i="6"/>
  <c r="BK125" i="6"/>
  <c r="J125" i="6"/>
  <c r="BE125" i="6" s="1"/>
  <c r="BI123" i="6"/>
  <c r="BH123" i="6"/>
  <c r="BG123" i="6"/>
  <c r="BF123" i="6"/>
  <c r="BE123" i="6"/>
  <c r="T123" i="6"/>
  <c r="R123" i="6"/>
  <c r="P123" i="6"/>
  <c r="BK123" i="6"/>
  <c r="J123" i="6"/>
  <c r="BI122" i="6"/>
  <c r="BH122" i="6"/>
  <c r="BG122" i="6"/>
  <c r="BF122" i="6"/>
  <c r="T122" i="6"/>
  <c r="R122" i="6"/>
  <c r="P122" i="6"/>
  <c r="BK122" i="6"/>
  <c r="J122" i="6"/>
  <c r="BE122" i="6" s="1"/>
  <c r="BI121" i="6"/>
  <c r="BH121" i="6"/>
  <c r="BG121" i="6"/>
  <c r="BF121" i="6"/>
  <c r="F31" i="6" s="1"/>
  <c r="BA56" i="1" s="1"/>
  <c r="BE121" i="6"/>
  <c r="T121" i="6"/>
  <c r="R121" i="6"/>
  <c r="P121" i="6"/>
  <c r="BK121" i="6"/>
  <c r="J121" i="6"/>
  <c r="BI119" i="6"/>
  <c r="BH119" i="6"/>
  <c r="BG119" i="6"/>
  <c r="BF119" i="6"/>
  <c r="T119" i="6"/>
  <c r="R119" i="6"/>
  <c r="P119" i="6"/>
  <c r="BK119" i="6"/>
  <c r="J119" i="6"/>
  <c r="BE119" i="6" s="1"/>
  <c r="BI118" i="6"/>
  <c r="BH118" i="6"/>
  <c r="BG118" i="6"/>
  <c r="BF118" i="6"/>
  <c r="BE118" i="6"/>
  <c r="T118" i="6"/>
  <c r="R118" i="6"/>
  <c r="P118" i="6"/>
  <c r="BK118" i="6"/>
  <c r="J118" i="6"/>
  <c r="BI117" i="6"/>
  <c r="BH117" i="6"/>
  <c r="BG117" i="6"/>
  <c r="BF117" i="6"/>
  <c r="T117" i="6"/>
  <c r="R117" i="6"/>
  <c r="P117" i="6"/>
  <c r="BK117" i="6"/>
  <c r="J117" i="6"/>
  <c r="BE117" i="6" s="1"/>
  <c r="BI103" i="6"/>
  <c r="BH103" i="6"/>
  <c r="BG103" i="6"/>
  <c r="BF103" i="6"/>
  <c r="BE103" i="6"/>
  <c r="T103" i="6"/>
  <c r="R103" i="6"/>
  <c r="P103" i="6"/>
  <c r="BK103" i="6"/>
  <c r="J103" i="6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BE100" i="6"/>
  <c r="T100" i="6"/>
  <c r="R100" i="6"/>
  <c r="R99" i="6" s="1"/>
  <c r="P100" i="6"/>
  <c r="BK100" i="6"/>
  <c r="J100" i="6"/>
  <c r="BI98" i="6"/>
  <c r="F34" i="6" s="1"/>
  <c r="BD56" i="1" s="1"/>
  <c r="BH98" i="6"/>
  <c r="BG98" i="6"/>
  <c r="BF98" i="6"/>
  <c r="BE98" i="6"/>
  <c r="J30" i="6" s="1"/>
  <c r="AV56" i="1" s="1"/>
  <c r="T98" i="6"/>
  <c r="T97" i="6" s="1"/>
  <c r="R98" i="6"/>
  <c r="P98" i="6"/>
  <c r="BK98" i="6"/>
  <c r="BK97" i="6" s="1"/>
  <c r="J97" i="6" s="1"/>
  <c r="J59" i="6" s="1"/>
  <c r="J98" i="6"/>
  <c r="BI95" i="6"/>
  <c r="BH95" i="6"/>
  <c r="BG95" i="6"/>
  <c r="F32" i="6" s="1"/>
  <c r="BB56" i="1" s="1"/>
  <c r="BF95" i="6"/>
  <c r="T95" i="6"/>
  <c r="R95" i="6"/>
  <c r="R94" i="6" s="1"/>
  <c r="P95" i="6"/>
  <c r="P94" i="6" s="1"/>
  <c r="BK95" i="6"/>
  <c r="J95" i="6"/>
  <c r="BE95" i="6" s="1"/>
  <c r="J58" i="6"/>
  <c r="J88" i="6"/>
  <c r="F88" i="6"/>
  <c r="F86" i="6"/>
  <c r="E84" i="6"/>
  <c r="E82" i="6"/>
  <c r="F52" i="6"/>
  <c r="J51" i="6"/>
  <c r="F51" i="6"/>
  <c r="F49" i="6"/>
  <c r="E47" i="6"/>
  <c r="E45" i="6"/>
  <c r="J18" i="6"/>
  <c r="E18" i="6"/>
  <c r="F89" i="6" s="1"/>
  <c r="J17" i="6"/>
  <c r="J12" i="6"/>
  <c r="J86" i="6" s="1"/>
  <c r="E7" i="6"/>
  <c r="R265" i="5"/>
  <c r="P265" i="5"/>
  <c r="T261" i="5"/>
  <c r="R261" i="5"/>
  <c r="P261" i="5"/>
  <c r="P218" i="5"/>
  <c r="T183" i="5"/>
  <c r="R183" i="5"/>
  <c r="BK183" i="5"/>
  <c r="J183" i="5" s="1"/>
  <c r="R150" i="5"/>
  <c r="P150" i="5"/>
  <c r="AY55" i="1"/>
  <c r="AX55" i="1"/>
  <c r="BI273" i="5"/>
  <c r="BH273" i="5"/>
  <c r="BG273" i="5"/>
  <c r="BF273" i="5"/>
  <c r="BE273" i="5"/>
  <c r="T273" i="5"/>
  <c r="R273" i="5"/>
  <c r="P273" i="5"/>
  <c r="BK273" i="5"/>
  <c r="J273" i="5"/>
  <c r="BI268" i="5"/>
  <c r="BH268" i="5"/>
  <c r="BG268" i="5"/>
  <c r="BF268" i="5"/>
  <c r="T268" i="5"/>
  <c r="R268" i="5"/>
  <c r="P268" i="5"/>
  <c r="BK268" i="5"/>
  <c r="J268" i="5"/>
  <c r="BE268" i="5" s="1"/>
  <c r="BI266" i="5"/>
  <c r="BH266" i="5"/>
  <c r="BG266" i="5"/>
  <c r="BF266" i="5"/>
  <c r="BE266" i="5"/>
  <c r="T266" i="5"/>
  <c r="R266" i="5"/>
  <c r="P266" i="5"/>
  <c r="BK266" i="5"/>
  <c r="J266" i="5"/>
  <c r="BI262" i="5"/>
  <c r="BH262" i="5"/>
  <c r="BG262" i="5"/>
  <c r="BF262" i="5"/>
  <c r="BE262" i="5"/>
  <c r="T262" i="5"/>
  <c r="R262" i="5"/>
  <c r="P262" i="5"/>
  <c r="BK262" i="5"/>
  <c r="BK261" i="5" s="1"/>
  <c r="J261" i="5" s="1"/>
  <c r="J68" i="5" s="1"/>
  <c r="J262" i="5"/>
  <c r="BI260" i="5"/>
  <c r="BH260" i="5"/>
  <c r="BG260" i="5"/>
  <c r="BF260" i="5"/>
  <c r="T260" i="5"/>
  <c r="R260" i="5"/>
  <c r="P260" i="5"/>
  <c r="BK260" i="5"/>
  <c r="J260" i="5"/>
  <c r="BE260" i="5" s="1"/>
  <c r="BI256" i="5"/>
  <c r="BH256" i="5"/>
  <c r="BG256" i="5"/>
  <c r="BF256" i="5"/>
  <c r="BE256" i="5"/>
  <c r="T256" i="5"/>
  <c r="R256" i="5"/>
  <c r="P256" i="5"/>
  <c r="BK256" i="5"/>
  <c r="J256" i="5"/>
  <c r="BI254" i="5"/>
  <c r="BH254" i="5"/>
  <c r="BG254" i="5"/>
  <c r="BF254" i="5"/>
  <c r="T254" i="5"/>
  <c r="R254" i="5"/>
  <c r="P254" i="5"/>
  <c r="BK254" i="5"/>
  <c r="J254" i="5"/>
  <c r="BE254" i="5" s="1"/>
  <c r="BI252" i="5"/>
  <c r="BH252" i="5"/>
  <c r="BG252" i="5"/>
  <c r="BF252" i="5"/>
  <c r="BE252" i="5"/>
  <c r="T252" i="5"/>
  <c r="R252" i="5"/>
  <c r="P252" i="5"/>
  <c r="BK252" i="5"/>
  <c r="J252" i="5"/>
  <c r="BI249" i="5"/>
  <c r="BH249" i="5"/>
  <c r="BG249" i="5"/>
  <c r="BF249" i="5"/>
  <c r="T249" i="5"/>
  <c r="T220" i="5" s="1"/>
  <c r="R249" i="5"/>
  <c r="P249" i="5"/>
  <c r="BK249" i="5"/>
  <c r="J249" i="5"/>
  <c r="BE249" i="5" s="1"/>
  <c r="BI248" i="5"/>
  <c r="BH248" i="5"/>
  <c r="BG248" i="5"/>
  <c r="BF248" i="5"/>
  <c r="BE248" i="5"/>
  <c r="T248" i="5"/>
  <c r="R248" i="5"/>
  <c r="P248" i="5"/>
  <c r="BK248" i="5"/>
  <c r="J248" i="5"/>
  <c r="BI247" i="5"/>
  <c r="BH247" i="5"/>
  <c r="BG247" i="5"/>
  <c r="BF247" i="5"/>
  <c r="T247" i="5"/>
  <c r="R247" i="5"/>
  <c r="P247" i="5"/>
  <c r="BK247" i="5"/>
  <c r="J247" i="5"/>
  <c r="BE247" i="5" s="1"/>
  <c r="BI237" i="5"/>
  <c r="BH237" i="5"/>
  <c r="BG237" i="5"/>
  <c r="BF237" i="5"/>
  <c r="BE237" i="5"/>
  <c r="T237" i="5"/>
  <c r="R237" i="5"/>
  <c r="P237" i="5"/>
  <c r="BK237" i="5"/>
  <c r="J237" i="5"/>
  <c r="BI236" i="5"/>
  <c r="BH236" i="5"/>
  <c r="BG236" i="5"/>
  <c r="BF236" i="5"/>
  <c r="T236" i="5"/>
  <c r="R236" i="5"/>
  <c r="P236" i="5"/>
  <c r="BK236" i="5"/>
  <c r="J236" i="5"/>
  <c r="BE236" i="5" s="1"/>
  <c r="BI233" i="5"/>
  <c r="BH233" i="5"/>
  <c r="BG233" i="5"/>
  <c r="BF233" i="5"/>
  <c r="BE233" i="5"/>
  <c r="T233" i="5"/>
  <c r="R233" i="5"/>
  <c r="P233" i="5"/>
  <c r="BK233" i="5"/>
  <c r="J233" i="5"/>
  <c r="BI227" i="5"/>
  <c r="BH227" i="5"/>
  <c r="BG227" i="5"/>
  <c r="BF227" i="5"/>
  <c r="T227" i="5"/>
  <c r="R227" i="5"/>
  <c r="P227" i="5"/>
  <c r="BK227" i="5"/>
  <c r="J227" i="5"/>
  <c r="BE227" i="5" s="1"/>
  <c r="BI221" i="5"/>
  <c r="BH221" i="5"/>
  <c r="BG221" i="5"/>
  <c r="BF221" i="5"/>
  <c r="BE221" i="5"/>
  <c r="T221" i="5"/>
  <c r="R221" i="5"/>
  <c r="R220" i="5" s="1"/>
  <c r="P221" i="5"/>
  <c r="BK221" i="5"/>
  <c r="J221" i="5"/>
  <c r="BI219" i="5"/>
  <c r="BH219" i="5"/>
  <c r="BG219" i="5"/>
  <c r="BF219" i="5"/>
  <c r="BE219" i="5"/>
  <c r="T219" i="5"/>
  <c r="T218" i="5" s="1"/>
  <c r="R219" i="5"/>
  <c r="R218" i="5" s="1"/>
  <c r="P219" i="5"/>
  <c r="BK219" i="5"/>
  <c r="BK218" i="5" s="1"/>
  <c r="J218" i="5" s="1"/>
  <c r="J66" i="5" s="1"/>
  <c r="J219" i="5"/>
  <c r="BI213" i="5"/>
  <c r="BH213" i="5"/>
  <c r="BG213" i="5"/>
  <c r="BF213" i="5"/>
  <c r="T213" i="5"/>
  <c r="R213" i="5"/>
  <c r="P213" i="5"/>
  <c r="BK213" i="5"/>
  <c r="J213" i="5"/>
  <c r="BE213" i="5" s="1"/>
  <c r="BI208" i="5"/>
  <c r="BH208" i="5"/>
  <c r="BG208" i="5"/>
  <c r="BF208" i="5"/>
  <c r="BE208" i="5"/>
  <c r="T208" i="5"/>
  <c r="R208" i="5"/>
  <c r="P208" i="5"/>
  <c r="BK208" i="5"/>
  <c r="J208" i="5"/>
  <c r="BI205" i="5"/>
  <c r="BH205" i="5"/>
  <c r="BG205" i="5"/>
  <c r="BF205" i="5"/>
  <c r="T205" i="5"/>
  <c r="R205" i="5"/>
  <c r="P205" i="5"/>
  <c r="BK205" i="5"/>
  <c r="J205" i="5"/>
  <c r="BE205" i="5" s="1"/>
  <c r="BI204" i="5"/>
  <c r="BH204" i="5"/>
  <c r="BG204" i="5"/>
  <c r="BF204" i="5"/>
  <c r="BE204" i="5"/>
  <c r="T204" i="5"/>
  <c r="R204" i="5"/>
  <c r="P204" i="5"/>
  <c r="BK204" i="5"/>
  <c r="J204" i="5"/>
  <c r="BI198" i="5"/>
  <c r="BH198" i="5"/>
  <c r="BG198" i="5"/>
  <c r="BF198" i="5"/>
  <c r="T198" i="5"/>
  <c r="R198" i="5"/>
  <c r="P198" i="5"/>
  <c r="BK198" i="5"/>
  <c r="J198" i="5"/>
  <c r="BE198" i="5" s="1"/>
  <c r="BI197" i="5"/>
  <c r="BH197" i="5"/>
  <c r="BG197" i="5"/>
  <c r="BF197" i="5"/>
  <c r="BE197" i="5"/>
  <c r="T197" i="5"/>
  <c r="R197" i="5"/>
  <c r="P197" i="5"/>
  <c r="BK197" i="5"/>
  <c r="J197" i="5"/>
  <c r="BI196" i="5"/>
  <c r="BH196" i="5"/>
  <c r="BG196" i="5"/>
  <c r="BF196" i="5"/>
  <c r="T196" i="5"/>
  <c r="R196" i="5"/>
  <c r="P196" i="5"/>
  <c r="BK196" i="5"/>
  <c r="J196" i="5"/>
  <c r="BE196" i="5" s="1"/>
  <c r="BI192" i="5"/>
  <c r="BH192" i="5"/>
  <c r="BG192" i="5"/>
  <c r="BF192" i="5"/>
  <c r="BE192" i="5"/>
  <c r="T192" i="5"/>
  <c r="R192" i="5"/>
  <c r="P192" i="5"/>
  <c r="BK192" i="5"/>
  <c r="J192" i="5"/>
  <c r="BI186" i="5"/>
  <c r="BH186" i="5"/>
  <c r="BG186" i="5"/>
  <c r="BF186" i="5"/>
  <c r="T186" i="5"/>
  <c r="R186" i="5"/>
  <c r="P186" i="5"/>
  <c r="BK186" i="5"/>
  <c r="J186" i="5"/>
  <c r="BE186" i="5" s="1"/>
  <c r="BI184" i="5"/>
  <c r="BH184" i="5"/>
  <c r="BG184" i="5"/>
  <c r="BF184" i="5"/>
  <c r="BE184" i="5"/>
  <c r="T184" i="5"/>
  <c r="R184" i="5"/>
  <c r="P184" i="5"/>
  <c r="P183" i="5" s="1"/>
  <c r="BK184" i="5"/>
  <c r="J184" i="5"/>
  <c r="J64" i="5"/>
  <c r="BI182" i="5"/>
  <c r="BH182" i="5"/>
  <c r="BG182" i="5"/>
  <c r="BF182" i="5"/>
  <c r="BE182" i="5"/>
  <c r="T182" i="5"/>
  <c r="R182" i="5"/>
  <c r="P182" i="5"/>
  <c r="BK182" i="5"/>
  <c r="J182" i="5"/>
  <c r="BI181" i="5"/>
  <c r="BH181" i="5"/>
  <c r="BG181" i="5"/>
  <c r="BF181" i="5"/>
  <c r="T181" i="5"/>
  <c r="R181" i="5"/>
  <c r="P181" i="5"/>
  <c r="BK181" i="5"/>
  <c r="J181" i="5"/>
  <c r="BE181" i="5" s="1"/>
  <c r="BI179" i="5"/>
  <c r="BH179" i="5"/>
  <c r="BG179" i="5"/>
  <c r="BF179" i="5"/>
  <c r="BE179" i="5"/>
  <c r="T179" i="5"/>
  <c r="R179" i="5"/>
  <c r="P179" i="5"/>
  <c r="BK179" i="5"/>
  <c r="J179" i="5"/>
  <c r="BI173" i="5"/>
  <c r="BH173" i="5"/>
  <c r="BG173" i="5"/>
  <c r="BF173" i="5"/>
  <c r="T173" i="5"/>
  <c r="R173" i="5"/>
  <c r="P173" i="5"/>
  <c r="BK173" i="5"/>
  <c r="J173" i="5"/>
  <c r="BE173" i="5" s="1"/>
  <c r="BI169" i="5"/>
  <c r="BH169" i="5"/>
  <c r="BG169" i="5"/>
  <c r="BF169" i="5"/>
  <c r="BE169" i="5"/>
  <c r="T169" i="5"/>
  <c r="R169" i="5"/>
  <c r="P169" i="5"/>
  <c r="BK169" i="5"/>
  <c r="J169" i="5"/>
  <c r="BI168" i="5"/>
  <c r="BH168" i="5"/>
  <c r="BG168" i="5"/>
  <c r="BF168" i="5"/>
  <c r="T168" i="5"/>
  <c r="R168" i="5"/>
  <c r="P168" i="5"/>
  <c r="BK168" i="5"/>
  <c r="J168" i="5"/>
  <c r="BE168" i="5" s="1"/>
  <c r="BI167" i="5"/>
  <c r="BH167" i="5"/>
  <c r="BG167" i="5"/>
  <c r="BF167" i="5"/>
  <c r="T167" i="5"/>
  <c r="R167" i="5"/>
  <c r="P167" i="5"/>
  <c r="BK167" i="5"/>
  <c r="J167" i="5"/>
  <c r="BE167" i="5" s="1"/>
  <c r="BI160" i="5"/>
  <c r="BH160" i="5"/>
  <c r="BG160" i="5"/>
  <c r="BF160" i="5"/>
  <c r="T160" i="5"/>
  <c r="R160" i="5"/>
  <c r="P160" i="5"/>
  <c r="BK160" i="5"/>
  <c r="J160" i="5"/>
  <c r="BE160" i="5" s="1"/>
  <c r="BI156" i="5"/>
  <c r="BH156" i="5"/>
  <c r="BG156" i="5"/>
  <c r="BF156" i="5"/>
  <c r="T156" i="5"/>
  <c r="R156" i="5"/>
  <c r="P156" i="5"/>
  <c r="BK156" i="5"/>
  <c r="BK153" i="5" s="1"/>
  <c r="J156" i="5"/>
  <c r="BE156" i="5" s="1"/>
  <c r="BI155" i="5"/>
  <c r="BH155" i="5"/>
  <c r="BG155" i="5"/>
  <c r="BF155" i="5"/>
  <c r="T155" i="5"/>
  <c r="R155" i="5"/>
  <c r="P155" i="5"/>
  <c r="BK155" i="5"/>
  <c r="J155" i="5"/>
  <c r="BE155" i="5" s="1"/>
  <c r="BI154" i="5"/>
  <c r="BH154" i="5"/>
  <c r="BG154" i="5"/>
  <c r="BF154" i="5"/>
  <c r="T154" i="5"/>
  <c r="R154" i="5"/>
  <c r="P154" i="5"/>
  <c r="BK154" i="5"/>
  <c r="J154" i="5"/>
  <c r="BE154" i="5" s="1"/>
  <c r="BI151" i="5"/>
  <c r="BH151" i="5"/>
  <c r="BG151" i="5"/>
  <c r="BF151" i="5"/>
  <c r="T151" i="5"/>
  <c r="T150" i="5" s="1"/>
  <c r="R151" i="5"/>
  <c r="P151" i="5"/>
  <c r="BK151" i="5"/>
  <c r="BK150" i="5" s="1"/>
  <c r="J150" i="5" s="1"/>
  <c r="J61" i="5" s="1"/>
  <c r="J151" i="5"/>
  <c r="BE151" i="5" s="1"/>
  <c r="BI149" i="5"/>
  <c r="BH149" i="5"/>
  <c r="BG149" i="5"/>
  <c r="BF149" i="5"/>
  <c r="T149" i="5"/>
  <c r="R149" i="5"/>
  <c r="P149" i="5"/>
  <c r="BK149" i="5"/>
  <c r="J149" i="5"/>
  <c r="BE149" i="5" s="1"/>
  <c r="BI147" i="5"/>
  <c r="BH147" i="5"/>
  <c r="BG147" i="5"/>
  <c r="BF147" i="5"/>
  <c r="BE147" i="5"/>
  <c r="T147" i="5"/>
  <c r="R147" i="5"/>
  <c r="P147" i="5"/>
  <c r="BK147" i="5"/>
  <c r="J147" i="5"/>
  <c r="BI146" i="5"/>
  <c r="BH146" i="5"/>
  <c r="BG146" i="5"/>
  <c r="BF146" i="5"/>
  <c r="T146" i="5"/>
  <c r="R146" i="5"/>
  <c r="P146" i="5"/>
  <c r="BK146" i="5"/>
  <c r="J146" i="5"/>
  <c r="BE146" i="5" s="1"/>
  <c r="BI145" i="5"/>
  <c r="BH145" i="5"/>
  <c r="BG145" i="5"/>
  <c r="BF145" i="5"/>
  <c r="BE145" i="5"/>
  <c r="T145" i="5"/>
  <c r="R145" i="5"/>
  <c r="R144" i="5" s="1"/>
  <c r="P145" i="5"/>
  <c r="P144" i="5" s="1"/>
  <c r="BK145" i="5"/>
  <c r="BK144" i="5" s="1"/>
  <c r="J144" i="5" s="1"/>
  <c r="J60" i="5" s="1"/>
  <c r="J145" i="5"/>
  <c r="BI143" i="5"/>
  <c r="BH143" i="5"/>
  <c r="BG143" i="5"/>
  <c r="BF143" i="5"/>
  <c r="T143" i="5"/>
  <c r="R143" i="5"/>
  <c r="P143" i="5"/>
  <c r="BK143" i="5"/>
  <c r="J143" i="5"/>
  <c r="BE143" i="5" s="1"/>
  <c r="BI142" i="5"/>
  <c r="BH142" i="5"/>
  <c r="BG142" i="5"/>
  <c r="BF142" i="5"/>
  <c r="T142" i="5"/>
  <c r="R142" i="5"/>
  <c r="P142" i="5"/>
  <c r="BK142" i="5"/>
  <c r="J142" i="5"/>
  <c r="BE142" i="5" s="1"/>
  <c r="BI140" i="5"/>
  <c r="BH140" i="5"/>
  <c r="BG140" i="5"/>
  <c r="BF140" i="5"/>
  <c r="T140" i="5"/>
  <c r="R140" i="5"/>
  <c r="P140" i="5"/>
  <c r="BK140" i="5"/>
  <c r="J140" i="5"/>
  <c r="BE140" i="5" s="1"/>
  <c r="BI138" i="5"/>
  <c r="BH138" i="5"/>
  <c r="BG138" i="5"/>
  <c r="BF138" i="5"/>
  <c r="T138" i="5"/>
  <c r="R138" i="5"/>
  <c r="P138" i="5"/>
  <c r="BK138" i="5"/>
  <c r="J138" i="5"/>
  <c r="BE138" i="5" s="1"/>
  <c r="BI137" i="5"/>
  <c r="BH137" i="5"/>
  <c r="BG137" i="5"/>
  <c r="BF137" i="5"/>
  <c r="T137" i="5"/>
  <c r="R137" i="5"/>
  <c r="P137" i="5"/>
  <c r="BK137" i="5"/>
  <c r="J137" i="5"/>
  <c r="BE137" i="5" s="1"/>
  <c r="BI135" i="5"/>
  <c r="BH135" i="5"/>
  <c r="BG135" i="5"/>
  <c r="BF135" i="5"/>
  <c r="T135" i="5"/>
  <c r="R135" i="5"/>
  <c r="P135" i="5"/>
  <c r="BK135" i="5"/>
  <c r="J135" i="5"/>
  <c r="BE135" i="5" s="1"/>
  <c r="BI132" i="5"/>
  <c r="BH132" i="5"/>
  <c r="BG132" i="5"/>
  <c r="BF132" i="5"/>
  <c r="BE132" i="5"/>
  <c r="T132" i="5"/>
  <c r="R132" i="5"/>
  <c r="P132" i="5"/>
  <c r="BK132" i="5"/>
  <c r="J132" i="5"/>
  <c r="BI130" i="5"/>
  <c r="BH130" i="5"/>
  <c r="BG130" i="5"/>
  <c r="BF130" i="5"/>
  <c r="T130" i="5"/>
  <c r="R130" i="5"/>
  <c r="P130" i="5"/>
  <c r="BK130" i="5"/>
  <c r="J130" i="5"/>
  <c r="BE130" i="5" s="1"/>
  <c r="BI127" i="5"/>
  <c r="BH127" i="5"/>
  <c r="BG127" i="5"/>
  <c r="BF127" i="5"/>
  <c r="T127" i="5"/>
  <c r="R127" i="5"/>
  <c r="P127" i="5"/>
  <c r="BK127" i="5"/>
  <c r="J127" i="5"/>
  <c r="BE127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 s="1"/>
  <c r="BI120" i="5"/>
  <c r="BH120" i="5"/>
  <c r="BG120" i="5"/>
  <c r="BF120" i="5"/>
  <c r="T120" i="5"/>
  <c r="R120" i="5"/>
  <c r="P120" i="5"/>
  <c r="BK120" i="5"/>
  <c r="J120" i="5"/>
  <c r="BE120" i="5" s="1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BE116" i="5"/>
  <c r="T116" i="5"/>
  <c r="R116" i="5"/>
  <c r="P116" i="5"/>
  <c r="BK116" i="5"/>
  <c r="J116" i="5"/>
  <c r="BI114" i="5"/>
  <c r="BH114" i="5"/>
  <c r="BG114" i="5"/>
  <c r="BF114" i="5"/>
  <c r="T114" i="5"/>
  <c r="R114" i="5"/>
  <c r="P114" i="5"/>
  <c r="BK114" i="5"/>
  <c r="J114" i="5"/>
  <c r="BE114" i="5" s="1"/>
  <c r="BI113" i="5"/>
  <c r="BH113" i="5"/>
  <c r="BG113" i="5"/>
  <c r="BF113" i="5"/>
  <c r="T113" i="5"/>
  <c r="T111" i="5" s="1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10" i="5"/>
  <c r="BH110" i="5"/>
  <c r="BG110" i="5"/>
  <c r="BF110" i="5"/>
  <c r="BE110" i="5"/>
  <c r="T110" i="5"/>
  <c r="R110" i="5"/>
  <c r="P110" i="5"/>
  <c r="BK110" i="5"/>
  <c r="J110" i="5"/>
  <c r="BI109" i="5"/>
  <c r="BH109" i="5"/>
  <c r="BG109" i="5"/>
  <c r="BF109" i="5"/>
  <c r="T109" i="5"/>
  <c r="R109" i="5"/>
  <c r="P109" i="5"/>
  <c r="BK109" i="5"/>
  <c r="J109" i="5"/>
  <c r="BE109" i="5" s="1"/>
  <c r="BI107" i="5"/>
  <c r="BH107" i="5"/>
  <c r="BG107" i="5"/>
  <c r="BF107" i="5"/>
  <c r="BE107" i="5"/>
  <c r="T107" i="5"/>
  <c r="R107" i="5"/>
  <c r="P107" i="5"/>
  <c r="BK107" i="5"/>
  <c r="J107" i="5"/>
  <c r="BI106" i="5"/>
  <c r="BH106" i="5"/>
  <c r="BG106" i="5"/>
  <c r="BF106" i="5"/>
  <c r="T106" i="5"/>
  <c r="R106" i="5"/>
  <c r="P106" i="5"/>
  <c r="BK106" i="5"/>
  <c r="J106" i="5"/>
  <c r="BE106" i="5" s="1"/>
  <c r="BI104" i="5"/>
  <c r="BH104" i="5"/>
  <c r="BG104" i="5"/>
  <c r="BF104" i="5"/>
  <c r="BE104" i="5"/>
  <c r="T104" i="5"/>
  <c r="R104" i="5"/>
  <c r="P104" i="5"/>
  <c r="BK104" i="5"/>
  <c r="J104" i="5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BE100" i="5"/>
  <c r="T100" i="5"/>
  <c r="R100" i="5"/>
  <c r="P100" i="5"/>
  <c r="P91" i="5" s="1"/>
  <c r="BK100" i="5"/>
  <c r="J100" i="5"/>
  <c r="BI92" i="5"/>
  <c r="BH92" i="5"/>
  <c r="BG92" i="5"/>
  <c r="BF92" i="5"/>
  <c r="T92" i="5"/>
  <c r="R92" i="5"/>
  <c r="P92" i="5"/>
  <c r="BK92" i="5"/>
  <c r="J92" i="5"/>
  <c r="BE92" i="5" s="1"/>
  <c r="J85" i="5"/>
  <c r="F85" i="5"/>
  <c r="F83" i="5"/>
  <c r="E81" i="5"/>
  <c r="E79" i="5"/>
  <c r="J51" i="5"/>
  <c r="F51" i="5"/>
  <c r="F49" i="5"/>
  <c r="E47" i="5"/>
  <c r="E45" i="5"/>
  <c r="J18" i="5"/>
  <c r="E18" i="5"/>
  <c r="F52" i="5" s="1"/>
  <c r="J17" i="5"/>
  <c r="J12" i="5"/>
  <c r="J83" i="5" s="1"/>
  <c r="E7" i="5"/>
  <c r="T120" i="4"/>
  <c r="R120" i="4"/>
  <c r="BK120" i="4"/>
  <c r="J120" i="4" s="1"/>
  <c r="BK111" i="4"/>
  <c r="BK110" i="4" s="1"/>
  <c r="J110" i="4" s="1"/>
  <c r="J62" i="4" s="1"/>
  <c r="R108" i="4"/>
  <c r="P108" i="4"/>
  <c r="BK102" i="4"/>
  <c r="J102" i="4" s="1"/>
  <c r="J60" i="4" s="1"/>
  <c r="P87" i="4"/>
  <c r="AY54" i="1"/>
  <c r="AX54" i="1"/>
  <c r="BI127" i="4"/>
  <c r="BH127" i="4"/>
  <c r="BG127" i="4"/>
  <c r="BF127" i="4"/>
  <c r="BE127" i="4"/>
  <c r="T127" i="4"/>
  <c r="R127" i="4"/>
  <c r="P127" i="4"/>
  <c r="BK127" i="4"/>
  <c r="J127" i="4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BE125" i="4"/>
  <c r="T125" i="4"/>
  <c r="R125" i="4"/>
  <c r="P125" i="4"/>
  <c r="P122" i="4" s="1"/>
  <c r="BK125" i="4"/>
  <c r="J125" i="4"/>
  <c r="BI123" i="4"/>
  <c r="BH123" i="4"/>
  <c r="BG123" i="4"/>
  <c r="BF123" i="4"/>
  <c r="T123" i="4"/>
  <c r="R123" i="4"/>
  <c r="R122" i="4" s="1"/>
  <c r="P123" i="4"/>
  <c r="BK123" i="4"/>
  <c r="BK122" i="4" s="1"/>
  <c r="J122" i="4" s="1"/>
  <c r="J123" i="4"/>
  <c r="BE123" i="4" s="1"/>
  <c r="J65" i="4"/>
  <c r="BI121" i="4"/>
  <c r="BH121" i="4"/>
  <c r="BG121" i="4"/>
  <c r="BF121" i="4"/>
  <c r="T121" i="4"/>
  <c r="R121" i="4"/>
  <c r="P121" i="4"/>
  <c r="P120" i="4" s="1"/>
  <c r="BK121" i="4"/>
  <c r="J121" i="4"/>
  <c r="BE121" i="4" s="1"/>
  <c r="J64" i="4"/>
  <c r="BI119" i="4"/>
  <c r="BH119" i="4"/>
  <c r="BG119" i="4"/>
  <c r="BF119" i="4"/>
  <c r="BE119" i="4"/>
  <c r="T119" i="4"/>
  <c r="R119" i="4"/>
  <c r="P119" i="4"/>
  <c r="BK119" i="4"/>
  <c r="J119" i="4"/>
  <c r="BI118" i="4"/>
  <c r="BH118" i="4"/>
  <c r="BG118" i="4"/>
  <c r="BF118" i="4"/>
  <c r="T118" i="4"/>
  <c r="R118" i="4"/>
  <c r="P118" i="4"/>
  <c r="BK118" i="4"/>
  <c r="J118" i="4"/>
  <c r="BE118" i="4" s="1"/>
  <c r="BI117" i="4"/>
  <c r="BH117" i="4"/>
  <c r="BG117" i="4"/>
  <c r="BF117" i="4"/>
  <c r="BE117" i="4"/>
  <c r="T117" i="4"/>
  <c r="R117" i="4"/>
  <c r="P117" i="4"/>
  <c r="BK117" i="4"/>
  <c r="J117" i="4"/>
  <c r="BI116" i="4"/>
  <c r="BH116" i="4"/>
  <c r="BG116" i="4"/>
  <c r="BF116" i="4"/>
  <c r="T116" i="4"/>
  <c r="R116" i="4"/>
  <c r="P116" i="4"/>
  <c r="BK116" i="4"/>
  <c r="J116" i="4"/>
  <c r="BE116" i="4" s="1"/>
  <c r="BI115" i="4"/>
  <c r="BH115" i="4"/>
  <c r="BG115" i="4"/>
  <c r="BF115" i="4"/>
  <c r="BE115" i="4"/>
  <c r="T115" i="4"/>
  <c r="R115" i="4"/>
  <c r="P115" i="4"/>
  <c r="BK115" i="4"/>
  <c r="J115" i="4"/>
  <c r="BI114" i="4"/>
  <c r="BH114" i="4"/>
  <c r="BG114" i="4"/>
  <c r="BF114" i="4"/>
  <c r="T114" i="4"/>
  <c r="R114" i="4"/>
  <c r="P114" i="4"/>
  <c r="BK114" i="4"/>
  <c r="J114" i="4"/>
  <c r="BE114" i="4" s="1"/>
  <c r="BI113" i="4"/>
  <c r="BH113" i="4"/>
  <c r="BG113" i="4"/>
  <c r="BF113" i="4"/>
  <c r="BE113" i="4"/>
  <c r="T113" i="4"/>
  <c r="R113" i="4"/>
  <c r="P113" i="4"/>
  <c r="BK113" i="4"/>
  <c r="J113" i="4"/>
  <c r="BI112" i="4"/>
  <c r="BH112" i="4"/>
  <c r="BG112" i="4"/>
  <c r="F32" i="4" s="1"/>
  <c r="BB54" i="1" s="1"/>
  <c r="BF112" i="4"/>
  <c r="T112" i="4"/>
  <c r="R112" i="4"/>
  <c r="P112" i="4"/>
  <c r="BK112" i="4"/>
  <c r="J112" i="4"/>
  <c r="BE112" i="4" s="1"/>
  <c r="BI109" i="4"/>
  <c r="BH109" i="4"/>
  <c r="BG109" i="4"/>
  <c r="BF109" i="4"/>
  <c r="T109" i="4"/>
  <c r="T108" i="4" s="1"/>
  <c r="R109" i="4"/>
  <c r="P109" i="4"/>
  <c r="BK109" i="4"/>
  <c r="BK108" i="4" s="1"/>
  <c r="J108" i="4" s="1"/>
  <c r="J61" i="4" s="1"/>
  <c r="J109" i="4"/>
  <c r="BE109" i="4" s="1"/>
  <c r="BI107" i="4"/>
  <c r="BH107" i="4"/>
  <c r="BG107" i="4"/>
  <c r="BF107" i="4"/>
  <c r="T107" i="4"/>
  <c r="R107" i="4"/>
  <c r="P107" i="4"/>
  <c r="BK107" i="4"/>
  <c r="J107" i="4"/>
  <c r="BE107" i="4" s="1"/>
  <c r="BI105" i="4"/>
  <c r="BH105" i="4"/>
  <c r="BG105" i="4"/>
  <c r="BF105" i="4"/>
  <c r="T105" i="4"/>
  <c r="R105" i="4"/>
  <c r="P105" i="4"/>
  <c r="BK105" i="4"/>
  <c r="J105" i="4"/>
  <c r="BE105" i="4" s="1"/>
  <c r="BI104" i="4"/>
  <c r="BH104" i="4"/>
  <c r="BG104" i="4"/>
  <c r="BF104" i="4"/>
  <c r="T104" i="4"/>
  <c r="R104" i="4"/>
  <c r="R102" i="4" s="1"/>
  <c r="P104" i="4"/>
  <c r="BK104" i="4"/>
  <c r="J104" i="4"/>
  <c r="BE104" i="4" s="1"/>
  <c r="BI103" i="4"/>
  <c r="BH103" i="4"/>
  <c r="BG103" i="4"/>
  <c r="BF103" i="4"/>
  <c r="T103" i="4"/>
  <c r="T102" i="4" s="1"/>
  <c r="R103" i="4"/>
  <c r="P103" i="4"/>
  <c r="BK103" i="4"/>
  <c r="J103" i="4"/>
  <c r="BE103" i="4" s="1"/>
  <c r="BI100" i="4"/>
  <c r="BH100" i="4"/>
  <c r="BG100" i="4"/>
  <c r="BF100" i="4"/>
  <c r="T100" i="4"/>
  <c r="R100" i="4"/>
  <c r="P100" i="4"/>
  <c r="BK100" i="4"/>
  <c r="J100" i="4"/>
  <c r="BE100" i="4" s="1"/>
  <c r="BI98" i="4"/>
  <c r="BH98" i="4"/>
  <c r="BG98" i="4"/>
  <c r="BF98" i="4"/>
  <c r="BE98" i="4"/>
  <c r="T98" i="4"/>
  <c r="R98" i="4"/>
  <c r="P98" i="4"/>
  <c r="BK98" i="4"/>
  <c r="J98" i="4"/>
  <c r="BI97" i="4"/>
  <c r="BH97" i="4"/>
  <c r="BG97" i="4"/>
  <c r="BF97" i="4"/>
  <c r="T97" i="4"/>
  <c r="T95" i="4" s="1"/>
  <c r="R97" i="4"/>
  <c r="P97" i="4"/>
  <c r="BK97" i="4"/>
  <c r="J97" i="4"/>
  <c r="BE97" i="4" s="1"/>
  <c r="BI96" i="4"/>
  <c r="BH96" i="4"/>
  <c r="BG96" i="4"/>
  <c r="BF96" i="4"/>
  <c r="J31" i="4" s="1"/>
  <c r="AW54" i="1" s="1"/>
  <c r="BE96" i="4"/>
  <c r="T96" i="4"/>
  <c r="R96" i="4"/>
  <c r="P96" i="4"/>
  <c r="P95" i="4" s="1"/>
  <c r="BK96" i="4"/>
  <c r="BK95" i="4" s="1"/>
  <c r="J95" i="4" s="1"/>
  <c r="J59" i="4" s="1"/>
  <c r="J96" i="4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P93" i="4"/>
  <c r="BK93" i="4"/>
  <c r="J93" i="4"/>
  <c r="BE93" i="4" s="1"/>
  <c r="BI91" i="4"/>
  <c r="BH91" i="4"/>
  <c r="BG91" i="4"/>
  <c r="BF91" i="4"/>
  <c r="T91" i="4"/>
  <c r="R91" i="4"/>
  <c r="P91" i="4"/>
  <c r="BK91" i="4"/>
  <c r="J91" i="4"/>
  <c r="BE91" i="4" s="1"/>
  <c r="BI90" i="4"/>
  <c r="BH90" i="4"/>
  <c r="BG90" i="4"/>
  <c r="BF90" i="4"/>
  <c r="T90" i="4"/>
  <c r="R90" i="4"/>
  <c r="R87" i="4" s="1"/>
  <c r="P90" i="4"/>
  <c r="BK90" i="4"/>
  <c r="J90" i="4"/>
  <c r="BE90" i="4" s="1"/>
  <c r="BI88" i="4"/>
  <c r="F34" i="4" s="1"/>
  <c r="BD54" i="1" s="1"/>
  <c r="BH88" i="4"/>
  <c r="BG88" i="4"/>
  <c r="BF88" i="4"/>
  <c r="BE88" i="4"/>
  <c r="T88" i="4"/>
  <c r="R88" i="4"/>
  <c r="P88" i="4"/>
  <c r="BK88" i="4"/>
  <c r="BK87" i="4" s="1"/>
  <c r="BK86" i="4" s="1"/>
  <c r="J88" i="4"/>
  <c r="J81" i="4"/>
  <c r="F81" i="4"/>
  <c r="J79" i="4"/>
  <c r="F79" i="4"/>
  <c r="E77" i="4"/>
  <c r="J51" i="4"/>
  <c r="F51" i="4"/>
  <c r="F49" i="4"/>
  <c r="E47" i="4"/>
  <c r="E45" i="4"/>
  <c r="J18" i="4"/>
  <c r="E18" i="4"/>
  <c r="F52" i="4" s="1"/>
  <c r="J17" i="4"/>
  <c r="J12" i="4"/>
  <c r="J49" i="4" s="1"/>
  <c r="E7" i="4"/>
  <c r="E75" i="4" s="1"/>
  <c r="R247" i="3"/>
  <c r="P243" i="3"/>
  <c r="J243" i="3"/>
  <c r="J68" i="3" s="1"/>
  <c r="BK216" i="3"/>
  <c r="J216" i="3" s="1"/>
  <c r="J66" i="3" s="1"/>
  <c r="BK186" i="3"/>
  <c r="J186" i="3" s="1"/>
  <c r="J64" i="3" s="1"/>
  <c r="T151" i="3"/>
  <c r="BK151" i="3"/>
  <c r="J151" i="3" s="1"/>
  <c r="J61" i="3" s="1"/>
  <c r="AY53" i="1"/>
  <c r="AX53" i="1"/>
  <c r="BI250" i="3"/>
  <c r="BH250" i="3"/>
  <c r="BG250" i="3"/>
  <c r="BF250" i="3"/>
  <c r="T250" i="3"/>
  <c r="T247" i="3" s="1"/>
  <c r="R250" i="3"/>
  <c r="P250" i="3"/>
  <c r="BK250" i="3"/>
  <c r="J250" i="3"/>
  <c r="BE250" i="3" s="1"/>
  <c r="BI248" i="3"/>
  <c r="BH248" i="3"/>
  <c r="BG248" i="3"/>
  <c r="BF248" i="3"/>
  <c r="BE248" i="3"/>
  <c r="T248" i="3"/>
  <c r="R248" i="3"/>
  <c r="P248" i="3"/>
  <c r="P247" i="3" s="1"/>
  <c r="BK248" i="3"/>
  <c r="BK247" i="3" s="1"/>
  <c r="J247" i="3" s="1"/>
  <c r="J69" i="3" s="1"/>
  <c r="J248" i="3"/>
  <c r="BI244" i="3"/>
  <c r="BH244" i="3"/>
  <c r="BG244" i="3"/>
  <c r="BF244" i="3"/>
  <c r="T244" i="3"/>
  <c r="T243" i="3" s="1"/>
  <c r="R244" i="3"/>
  <c r="R243" i="3" s="1"/>
  <c r="P244" i="3"/>
  <c r="BK244" i="3"/>
  <c r="BK243" i="3" s="1"/>
  <c r="J244" i="3"/>
  <c r="BE244" i="3" s="1"/>
  <c r="BI242" i="3"/>
  <c r="BH242" i="3"/>
  <c r="BG242" i="3"/>
  <c r="BF242" i="3"/>
  <c r="T242" i="3"/>
  <c r="R242" i="3"/>
  <c r="P242" i="3"/>
  <c r="BK242" i="3"/>
  <c r="J242" i="3"/>
  <c r="BE242" i="3" s="1"/>
  <c r="BI238" i="3"/>
  <c r="BH238" i="3"/>
  <c r="BG238" i="3"/>
  <c r="BF238" i="3"/>
  <c r="BE238" i="3"/>
  <c r="T238" i="3"/>
  <c r="R238" i="3"/>
  <c r="P238" i="3"/>
  <c r="BK238" i="3"/>
  <c r="J238" i="3"/>
  <c r="BI236" i="3"/>
  <c r="BH236" i="3"/>
  <c r="BG236" i="3"/>
  <c r="BF236" i="3"/>
  <c r="T236" i="3"/>
  <c r="R236" i="3"/>
  <c r="P236" i="3"/>
  <c r="BK236" i="3"/>
  <c r="J236" i="3"/>
  <c r="BE236" i="3" s="1"/>
  <c r="BI234" i="3"/>
  <c r="BH234" i="3"/>
  <c r="BG234" i="3"/>
  <c r="BF234" i="3"/>
  <c r="BE234" i="3"/>
  <c r="T234" i="3"/>
  <c r="R234" i="3"/>
  <c r="P234" i="3"/>
  <c r="BK234" i="3"/>
  <c r="J234" i="3"/>
  <c r="BI232" i="3"/>
  <c r="BH232" i="3"/>
  <c r="BG232" i="3"/>
  <c r="BF232" i="3"/>
  <c r="T232" i="3"/>
  <c r="R232" i="3"/>
  <c r="P232" i="3"/>
  <c r="BK232" i="3"/>
  <c r="J232" i="3"/>
  <c r="BE232" i="3" s="1"/>
  <c r="BI231" i="3"/>
  <c r="BH231" i="3"/>
  <c r="BG231" i="3"/>
  <c r="BF231" i="3"/>
  <c r="BE231" i="3"/>
  <c r="T231" i="3"/>
  <c r="R231" i="3"/>
  <c r="P231" i="3"/>
  <c r="BK231" i="3"/>
  <c r="J231" i="3"/>
  <c r="BI230" i="3"/>
  <c r="BH230" i="3"/>
  <c r="BG230" i="3"/>
  <c r="BF230" i="3"/>
  <c r="T230" i="3"/>
  <c r="R230" i="3"/>
  <c r="P230" i="3"/>
  <c r="BK230" i="3"/>
  <c r="J230" i="3"/>
  <c r="BE230" i="3" s="1"/>
  <c r="BI220" i="3"/>
  <c r="BH220" i="3"/>
  <c r="BG220" i="3"/>
  <c r="BF220" i="3"/>
  <c r="BE220" i="3"/>
  <c r="T220" i="3"/>
  <c r="R220" i="3"/>
  <c r="P220" i="3"/>
  <c r="P218" i="3" s="1"/>
  <c r="BK220" i="3"/>
  <c r="J220" i="3"/>
  <c r="BI219" i="3"/>
  <c r="BH219" i="3"/>
  <c r="BG219" i="3"/>
  <c r="BF219" i="3"/>
  <c r="T219" i="3"/>
  <c r="R219" i="3"/>
  <c r="R218" i="3" s="1"/>
  <c r="P219" i="3"/>
  <c r="BK219" i="3"/>
  <c r="J219" i="3"/>
  <c r="BE219" i="3" s="1"/>
  <c r="BI217" i="3"/>
  <c r="BH217" i="3"/>
  <c r="BG217" i="3"/>
  <c r="BF217" i="3"/>
  <c r="T217" i="3"/>
  <c r="T216" i="3" s="1"/>
  <c r="R217" i="3"/>
  <c r="R216" i="3" s="1"/>
  <c r="P217" i="3"/>
  <c r="P216" i="3" s="1"/>
  <c r="BK217" i="3"/>
  <c r="J217" i="3"/>
  <c r="BE217" i="3" s="1"/>
  <c r="BI211" i="3"/>
  <c r="BH211" i="3"/>
  <c r="BG211" i="3"/>
  <c r="BF211" i="3"/>
  <c r="BE211" i="3"/>
  <c r="T211" i="3"/>
  <c r="R211" i="3"/>
  <c r="P211" i="3"/>
  <c r="BK211" i="3"/>
  <c r="J211" i="3"/>
  <c r="BI210" i="3"/>
  <c r="BH210" i="3"/>
  <c r="BG210" i="3"/>
  <c r="BF210" i="3"/>
  <c r="T210" i="3"/>
  <c r="R210" i="3"/>
  <c r="P210" i="3"/>
  <c r="BK210" i="3"/>
  <c r="J210" i="3"/>
  <c r="BE210" i="3" s="1"/>
  <c r="BI209" i="3"/>
  <c r="BH209" i="3"/>
  <c r="BG209" i="3"/>
  <c r="BF209" i="3"/>
  <c r="BE209" i="3"/>
  <c r="T209" i="3"/>
  <c r="R209" i="3"/>
  <c r="P209" i="3"/>
  <c r="BK209" i="3"/>
  <c r="J209" i="3"/>
  <c r="BI207" i="3"/>
  <c r="BH207" i="3"/>
  <c r="BG207" i="3"/>
  <c r="BF207" i="3"/>
  <c r="T207" i="3"/>
  <c r="R207" i="3"/>
  <c r="P207" i="3"/>
  <c r="BK207" i="3"/>
  <c r="J207" i="3"/>
  <c r="BE207" i="3" s="1"/>
  <c r="BI201" i="3"/>
  <c r="BH201" i="3"/>
  <c r="BG201" i="3"/>
  <c r="BF201" i="3"/>
  <c r="BE201" i="3"/>
  <c r="T201" i="3"/>
  <c r="R201" i="3"/>
  <c r="P201" i="3"/>
  <c r="BK201" i="3"/>
  <c r="J201" i="3"/>
  <c r="BI200" i="3"/>
  <c r="BH200" i="3"/>
  <c r="BG200" i="3"/>
  <c r="BF200" i="3"/>
  <c r="T200" i="3"/>
  <c r="R200" i="3"/>
  <c r="P200" i="3"/>
  <c r="BK200" i="3"/>
  <c r="J200" i="3"/>
  <c r="BE200" i="3" s="1"/>
  <c r="BI194" i="3"/>
  <c r="BH194" i="3"/>
  <c r="BG194" i="3"/>
  <c r="BF194" i="3"/>
  <c r="BE194" i="3"/>
  <c r="T194" i="3"/>
  <c r="R194" i="3"/>
  <c r="P194" i="3"/>
  <c r="BK194" i="3"/>
  <c r="BK188" i="3" s="1"/>
  <c r="J188" i="3" s="1"/>
  <c r="J65" i="3" s="1"/>
  <c r="J194" i="3"/>
  <c r="BI189" i="3"/>
  <c r="BH189" i="3"/>
  <c r="BG189" i="3"/>
  <c r="BF189" i="3"/>
  <c r="T189" i="3"/>
  <c r="R189" i="3"/>
  <c r="P189" i="3"/>
  <c r="BK189" i="3"/>
  <c r="J189" i="3"/>
  <c r="BE189" i="3" s="1"/>
  <c r="BI187" i="3"/>
  <c r="BH187" i="3"/>
  <c r="BG187" i="3"/>
  <c r="BF187" i="3"/>
  <c r="T187" i="3"/>
  <c r="T186" i="3" s="1"/>
  <c r="R187" i="3"/>
  <c r="R186" i="3" s="1"/>
  <c r="P187" i="3"/>
  <c r="P186" i="3" s="1"/>
  <c r="BK187" i="3"/>
  <c r="J187" i="3"/>
  <c r="BE187" i="3" s="1"/>
  <c r="BI185" i="3"/>
  <c r="BH185" i="3"/>
  <c r="BG185" i="3"/>
  <c r="BF185" i="3"/>
  <c r="BE185" i="3"/>
  <c r="T185" i="3"/>
  <c r="R185" i="3"/>
  <c r="P185" i="3"/>
  <c r="BK185" i="3"/>
  <c r="J185" i="3"/>
  <c r="BI184" i="3"/>
  <c r="BH184" i="3"/>
  <c r="BG184" i="3"/>
  <c r="BF184" i="3"/>
  <c r="T184" i="3"/>
  <c r="R184" i="3"/>
  <c r="P184" i="3"/>
  <c r="BK184" i="3"/>
  <c r="J184" i="3"/>
  <c r="BE184" i="3" s="1"/>
  <c r="BI183" i="3"/>
  <c r="BH183" i="3"/>
  <c r="BG183" i="3"/>
  <c r="BF183" i="3"/>
  <c r="BE183" i="3"/>
  <c r="T183" i="3"/>
  <c r="R183" i="3"/>
  <c r="P183" i="3"/>
  <c r="BK183" i="3"/>
  <c r="J183" i="3"/>
  <c r="BI181" i="3"/>
  <c r="BH181" i="3"/>
  <c r="BG181" i="3"/>
  <c r="BF181" i="3"/>
  <c r="T181" i="3"/>
  <c r="R181" i="3"/>
  <c r="P181" i="3"/>
  <c r="BK181" i="3"/>
  <c r="J181" i="3"/>
  <c r="BE181" i="3" s="1"/>
  <c r="BI175" i="3"/>
  <c r="BH175" i="3"/>
  <c r="BG175" i="3"/>
  <c r="BF175" i="3"/>
  <c r="BE175" i="3"/>
  <c r="T175" i="3"/>
  <c r="R175" i="3"/>
  <c r="P175" i="3"/>
  <c r="BK175" i="3"/>
  <c r="J175" i="3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BE170" i="3"/>
  <c r="T170" i="3"/>
  <c r="R170" i="3"/>
  <c r="P170" i="3"/>
  <c r="BK170" i="3"/>
  <c r="J170" i="3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BE168" i="3"/>
  <c r="T168" i="3"/>
  <c r="R168" i="3"/>
  <c r="P168" i="3"/>
  <c r="BK168" i="3"/>
  <c r="J168" i="3"/>
  <c r="BI161" i="3"/>
  <c r="BH161" i="3"/>
  <c r="BG161" i="3"/>
  <c r="BF161" i="3"/>
  <c r="T161" i="3"/>
  <c r="R161" i="3"/>
  <c r="P161" i="3"/>
  <c r="BK161" i="3"/>
  <c r="J161" i="3"/>
  <c r="BE161" i="3" s="1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BE155" i="3"/>
  <c r="T155" i="3"/>
  <c r="R155" i="3"/>
  <c r="P155" i="3"/>
  <c r="BK155" i="3"/>
  <c r="BK154" i="3" s="1"/>
  <c r="J155" i="3"/>
  <c r="BI152" i="3"/>
  <c r="BH152" i="3"/>
  <c r="BG152" i="3"/>
  <c r="BF152" i="3"/>
  <c r="BE152" i="3"/>
  <c r="T152" i="3"/>
  <c r="R152" i="3"/>
  <c r="R151" i="3" s="1"/>
  <c r="P152" i="3"/>
  <c r="P151" i="3" s="1"/>
  <c r="BK152" i="3"/>
  <c r="J152" i="3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BE147" i="3"/>
  <c r="T147" i="3"/>
  <c r="R147" i="3"/>
  <c r="P147" i="3"/>
  <c r="BK147" i="3"/>
  <c r="BK145" i="3" s="1"/>
  <c r="J145" i="3" s="1"/>
  <c r="J60" i="3" s="1"/>
  <c r="J147" i="3"/>
  <c r="BI146" i="3"/>
  <c r="BH146" i="3"/>
  <c r="BG146" i="3"/>
  <c r="BF146" i="3"/>
  <c r="T146" i="3"/>
  <c r="T145" i="3" s="1"/>
  <c r="R146" i="3"/>
  <c r="P146" i="3"/>
  <c r="P145" i="3" s="1"/>
  <c r="BK146" i="3"/>
  <c r="J146" i="3"/>
  <c r="BE146" i="3" s="1"/>
  <c r="BI144" i="3"/>
  <c r="BH144" i="3"/>
  <c r="BG144" i="3"/>
  <c r="BF144" i="3"/>
  <c r="BE144" i="3"/>
  <c r="T144" i="3"/>
  <c r="R144" i="3"/>
  <c r="P144" i="3"/>
  <c r="BK144" i="3"/>
  <c r="J144" i="3"/>
  <c r="BI143" i="3"/>
  <c r="BH143" i="3"/>
  <c r="BG143" i="3"/>
  <c r="BF143" i="3"/>
  <c r="T143" i="3"/>
  <c r="R143" i="3"/>
  <c r="P143" i="3"/>
  <c r="BK143" i="3"/>
  <c r="J143" i="3"/>
  <c r="BE143" i="3" s="1"/>
  <c r="BI141" i="3"/>
  <c r="BH141" i="3"/>
  <c r="BG141" i="3"/>
  <c r="BF141" i="3"/>
  <c r="BE141" i="3"/>
  <c r="T141" i="3"/>
  <c r="R141" i="3"/>
  <c r="P141" i="3"/>
  <c r="BK141" i="3"/>
  <c r="J141" i="3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BE138" i="3"/>
  <c r="T138" i="3"/>
  <c r="R138" i="3"/>
  <c r="P138" i="3"/>
  <c r="BK138" i="3"/>
  <c r="J138" i="3"/>
  <c r="BI134" i="3"/>
  <c r="BH134" i="3"/>
  <c r="BG134" i="3"/>
  <c r="BF134" i="3"/>
  <c r="T134" i="3"/>
  <c r="R134" i="3"/>
  <c r="P134" i="3"/>
  <c r="BK134" i="3"/>
  <c r="J134" i="3"/>
  <c r="BE134" i="3" s="1"/>
  <c r="BI128" i="3"/>
  <c r="BH128" i="3"/>
  <c r="BG128" i="3"/>
  <c r="BF128" i="3"/>
  <c r="BE128" i="3"/>
  <c r="T128" i="3"/>
  <c r="R128" i="3"/>
  <c r="P128" i="3"/>
  <c r="BK128" i="3"/>
  <c r="J128" i="3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BE119" i="3"/>
  <c r="T119" i="3"/>
  <c r="R119" i="3"/>
  <c r="P119" i="3"/>
  <c r="BK119" i="3"/>
  <c r="J119" i="3"/>
  <c r="BI118" i="3"/>
  <c r="BH118" i="3"/>
  <c r="BG118" i="3"/>
  <c r="BF118" i="3"/>
  <c r="T118" i="3"/>
  <c r="R118" i="3"/>
  <c r="P118" i="3"/>
  <c r="BK118" i="3"/>
  <c r="J118" i="3"/>
  <c r="BE118" i="3" s="1"/>
  <c r="BI117" i="3"/>
  <c r="BH117" i="3"/>
  <c r="BG117" i="3"/>
  <c r="BF117" i="3"/>
  <c r="BE117" i="3"/>
  <c r="T117" i="3"/>
  <c r="R117" i="3"/>
  <c r="P117" i="3"/>
  <c r="BK117" i="3"/>
  <c r="J117" i="3"/>
  <c r="BI115" i="3"/>
  <c r="BH115" i="3"/>
  <c r="BG115" i="3"/>
  <c r="BF115" i="3"/>
  <c r="T115" i="3"/>
  <c r="R115" i="3"/>
  <c r="P115" i="3"/>
  <c r="BK115" i="3"/>
  <c r="J115" i="3"/>
  <c r="BE115" i="3" s="1"/>
  <c r="BI114" i="3"/>
  <c r="BH114" i="3"/>
  <c r="BG114" i="3"/>
  <c r="BF114" i="3"/>
  <c r="BE114" i="3"/>
  <c r="T114" i="3"/>
  <c r="R114" i="3"/>
  <c r="P114" i="3"/>
  <c r="BK114" i="3"/>
  <c r="J114" i="3"/>
  <c r="BI113" i="3"/>
  <c r="BH113" i="3"/>
  <c r="BG113" i="3"/>
  <c r="BF113" i="3"/>
  <c r="T113" i="3"/>
  <c r="T112" i="3" s="1"/>
  <c r="R113" i="3"/>
  <c r="R112" i="3" s="1"/>
  <c r="P113" i="3"/>
  <c r="BK113" i="3"/>
  <c r="J113" i="3"/>
  <c r="BE113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F31" i="3" s="1"/>
  <c r="BA53" i="1" s="1"/>
  <c r="T107" i="3"/>
  <c r="R107" i="3"/>
  <c r="P107" i="3"/>
  <c r="BK107" i="3"/>
  <c r="J107" i="3"/>
  <c r="BE107" i="3" s="1"/>
  <c r="BI105" i="3"/>
  <c r="BH105" i="3"/>
  <c r="BG105" i="3"/>
  <c r="BF105" i="3"/>
  <c r="T105" i="3"/>
  <c r="R105" i="3"/>
  <c r="P105" i="3"/>
  <c r="BK105" i="3"/>
  <c r="J105" i="3"/>
  <c r="BE105" i="3" s="1"/>
  <c r="BI103" i="3"/>
  <c r="BH103" i="3"/>
  <c r="BG103" i="3"/>
  <c r="BF103" i="3"/>
  <c r="BE103" i="3"/>
  <c r="T103" i="3"/>
  <c r="R103" i="3"/>
  <c r="P103" i="3"/>
  <c r="BK103" i="3"/>
  <c r="J103" i="3"/>
  <c r="BI101" i="3"/>
  <c r="BH101" i="3"/>
  <c r="BG101" i="3"/>
  <c r="BF101" i="3"/>
  <c r="T101" i="3"/>
  <c r="R101" i="3"/>
  <c r="R91" i="3" s="1"/>
  <c r="P101" i="3"/>
  <c r="BK101" i="3"/>
  <c r="J101" i="3"/>
  <c r="BE101" i="3" s="1"/>
  <c r="BI92" i="3"/>
  <c r="F34" i="3" s="1"/>
  <c r="BD53" i="1" s="1"/>
  <c r="BH92" i="3"/>
  <c r="F33" i="3" s="1"/>
  <c r="BC53" i="1" s="1"/>
  <c r="BG92" i="3"/>
  <c r="BF92" i="3"/>
  <c r="T92" i="3"/>
  <c r="T91" i="3" s="1"/>
  <c r="T90" i="3" s="1"/>
  <c r="R92" i="3"/>
  <c r="P92" i="3"/>
  <c r="BK92" i="3"/>
  <c r="BK91" i="3" s="1"/>
  <c r="J92" i="3"/>
  <c r="BE92" i="3" s="1"/>
  <c r="J85" i="3"/>
  <c r="F85" i="3"/>
  <c r="J83" i="3"/>
  <c r="F83" i="3"/>
  <c r="E81" i="3"/>
  <c r="F52" i="3"/>
  <c r="J51" i="3"/>
  <c r="F51" i="3"/>
  <c r="F49" i="3"/>
  <c r="E47" i="3"/>
  <c r="J18" i="3"/>
  <c r="E18" i="3"/>
  <c r="F86" i="3" s="1"/>
  <c r="J17" i="3"/>
  <c r="J12" i="3"/>
  <c r="J49" i="3" s="1"/>
  <c r="E7" i="3"/>
  <c r="E79" i="3" s="1"/>
  <c r="T81" i="2"/>
  <c r="P81" i="2"/>
  <c r="AY52" i="1"/>
  <c r="AX52" i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15" i="2"/>
  <c r="BH115" i="2"/>
  <c r="BG115" i="2"/>
  <c r="BF115" i="2"/>
  <c r="BE115" i="2"/>
  <c r="T115" i="2"/>
  <c r="R115" i="2"/>
  <c r="P115" i="2"/>
  <c r="BK115" i="2"/>
  <c r="J115" i="2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R98" i="2" s="1"/>
  <c r="P108" i="2"/>
  <c r="BK108" i="2"/>
  <c r="J108" i="2"/>
  <c r="BE108" i="2" s="1"/>
  <c r="BI107" i="2"/>
  <c r="BH107" i="2"/>
  <c r="BG107" i="2"/>
  <c r="BF107" i="2"/>
  <c r="BE107" i="2"/>
  <c r="T107" i="2"/>
  <c r="R107" i="2"/>
  <c r="P107" i="2"/>
  <c r="BK107" i="2"/>
  <c r="J107" i="2"/>
  <c r="BI106" i="2"/>
  <c r="BH106" i="2"/>
  <c r="BG106" i="2"/>
  <c r="BF106" i="2"/>
  <c r="T106" i="2"/>
  <c r="R106" i="2"/>
  <c r="P106" i="2"/>
  <c r="BK106" i="2"/>
  <c r="J106" i="2"/>
  <c r="BE106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J31" i="2" s="1"/>
  <c r="AW52" i="1" s="1"/>
  <c r="T100" i="2"/>
  <c r="R100" i="2"/>
  <c r="P100" i="2"/>
  <c r="BK100" i="2"/>
  <c r="J100" i="2"/>
  <c r="BE100" i="2" s="1"/>
  <c r="BI99" i="2"/>
  <c r="BH99" i="2"/>
  <c r="BG99" i="2"/>
  <c r="BF99" i="2"/>
  <c r="T99" i="2"/>
  <c r="T98" i="2" s="1"/>
  <c r="R99" i="2"/>
  <c r="P99" i="2"/>
  <c r="BK99" i="2"/>
  <c r="BK98" i="2" s="1"/>
  <c r="J98" i="2" s="1"/>
  <c r="J59" i="2" s="1"/>
  <c r="J99" i="2"/>
  <c r="BE99" i="2" s="1"/>
  <c r="BI96" i="2"/>
  <c r="BH96" i="2"/>
  <c r="BG96" i="2"/>
  <c r="BF96" i="2"/>
  <c r="BE96" i="2"/>
  <c r="T96" i="2"/>
  <c r="R96" i="2"/>
  <c r="P96" i="2"/>
  <c r="BK96" i="2"/>
  <c r="J96" i="2"/>
  <c r="BI84" i="2"/>
  <c r="BH84" i="2"/>
  <c r="BG84" i="2"/>
  <c r="BF84" i="2"/>
  <c r="BE84" i="2"/>
  <c r="T84" i="2"/>
  <c r="R84" i="2"/>
  <c r="P84" i="2"/>
  <c r="BK84" i="2"/>
  <c r="J84" i="2"/>
  <c r="BI82" i="2"/>
  <c r="F34" i="2" s="1"/>
  <c r="BD52" i="1" s="1"/>
  <c r="BH82" i="2"/>
  <c r="BG82" i="2"/>
  <c r="F32" i="2" s="1"/>
  <c r="BB52" i="1" s="1"/>
  <c r="BF82" i="2"/>
  <c r="BE82" i="2"/>
  <c r="T82" i="2"/>
  <c r="R82" i="2"/>
  <c r="P82" i="2"/>
  <c r="BK82" i="2"/>
  <c r="BK81" i="2" s="1"/>
  <c r="J82" i="2"/>
  <c r="F76" i="2"/>
  <c r="J75" i="2"/>
  <c r="F75" i="2"/>
  <c r="F73" i="2"/>
  <c r="E71" i="2"/>
  <c r="E69" i="2"/>
  <c r="J51" i="2"/>
  <c r="F51" i="2"/>
  <c r="F49" i="2"/>
  <c r="E47" i="2"/>
  <c r="E45" i="2"/>
  <c r="J18" i="2"/>
  <c r="E18" i="2"/>
  <c r="F52" i="2" s="1"/>
  <c r="J17" i="2"/>
  <c r="J12" i="2"/>
  <c r="J73" i="2" s="1"/>
  <c r="E7" i="2"/>
  <c r="AS51" i="1"/>
  <c r="L47" i="1"/>
  <c r="AM46" i="1"/>
  <c r="L46" i="1"/>
  <c r="AM44" i="1"/>
  <c r="L44" i="1"/>
  <c r="L42" i="1"/>
  <c r="L41" i="1"/>
  <c r="F30" i="3" l="1"/>
  <c r="AZ53" i="1" s="1"/>
  <c r="J30" i="3"/>
  <c r="AV53" i="1" s="1"/>
  <c r="R90" i="3"/>
  <c r="P90" i="5"/>
  <c r="AT56" i="1"/>
  <c r="BK80" i="2"/>
  <c r="J81" i="2"/>
  <c r="J58" i="2" s="1"/>
  <c r="J91" i="3"/>
  <c r="J58" i="3" s="1"/>
  <c r="BK90" i="3"/>
  <c r="J49" i="2"/>
  <c r="R145" i="3"/>
  <c r="P154" i="3"/>
  <c r="P153" i="3" s="1"/>
  <c r="T218" i="3"/>
  <c r="J111" i="4"/>
  <c r="J63" i="4" s="1"/>
  <c r="F32" i="5"/>
  <c r="BB55" i="1" s="1"/>
  <c r="J153" i="5"/>
  <c r="J63" i="5" s="1"/>
  <c r="T93" i="6"/>
  <c r="R81" i="2"/>
  <c r="R80" i="2" s="1"/>
  <c r="R79" i="2" s="1"/>
  <c r="J31" i="3"/>
  <c r="AW53" i="1" s="1"/>
  <c r="J30" i="2"/>
  <c r="AV52" i="1" s="1"/>
  <c r="AT52" i="1" s="1"/>
  <c r="F31" i="2"/>
  <c r="BA52" i="1" s="1"/>
  <c r="BA51" i="1" s="1"/>
  <c r="J154" i="3"/>
  <c r="J63" i="3" s="1"/>
  <c r="J175" i="6"/>
  <c r="J65" i="6" s="1"/>
  <c r="T80" i="2"/>
  <c r="T79" i="2" s="1"/>
  <c r="R188" i="3"/>
  <c r="J86" i="4"/>
  <c r="J57" i="4" s="1"/>
  <c r="BK85" i="4"/>
  <c r="J85" i="4" s="1"/>
  <c r="J30" i="4"/>
  <c r="AV54" i="1" s="1"/>
  <c r="AT54" i="1" s="1"/>
  <c r="F30" i="4"/>
  <c r="AZ54" i="1" s="1"/>
  <c r="P111" i="5"/>
  <c r="BK111" i="5"/>
  <c r="J111" i="5" s="1"/>
  <c r="J59" i="5" s="1"/>
  <c r="J49" i="6"/>
  <c r="P91" i="3"/>
  <c r="BK112" i="3"/>
  <c r="J112" i="3" s="1"/>
  <c r="J59" i="3" s="1"/>
  <c r="R154" i="3"/>
  <c r="R153" i="3" s="1"/>
  <c r="T188" i="3"/>
  <c r="F31" i="4"/>
  <c r="BA54" i="1" s="1"/>
  <c r="R111" i="4"/>
  <c r="R110" i="4" s="1"/>
  <c r="P111" i="4"/>
  <c r="P110" i="4" s="1"/>
  <c r="T122" i="4"/>
  <c r="J87" i="4"/>
  <c r="J58" i="4" s="1"/>
  <c r="J49" i="5"/>
  <c r="R91" i="5"/>
  <c r="R90" i="5" s="1"/>
  <c r="F33" i="5"/>
  <c r="BC55" i="1" s="1"/>
  <c r="J31" i="5"/>
  <c r="AW55" i="1" s="1"/>
  <c r="BK93" i="6"/>
  <c r="F33" i="2"/>
  <c r="BC52" i="1" s="1"/>
  <c r="P98" i="2"/>
  <c r="P80" i="2" s="1"/>
  <c r="P79" i="2" s="1"/>
  <c r="AU52" i="1" s="1"/>
  <c r="F30" i="2"/>
  <c r="AZ52" i="1" s="1"/>
  <c r="E45" i="3"/>
  <c r="F32" i="3"/>
  <c r="BB53" i="1" s="1"/>
  <c r="BB51" i="1" s="1"/>
  <c r="P112" i="3"/>
  <c r="T111" i="4"/>
  <c r="T110" i="4" s="1"/>
  <c r="R185" i="5"/>
  <c r="P185" i="5"/>
  <c r="BK220" i="5"/>
  <c r="J220" i="5" s="1"/>
  <c r="J67" i="5" s="1"/>
  <c r="BK218" i="3"/>
  <c r="J218" i="3" s="1"/>
  <c r="J67" i="3" s="1"/>
  <c r="F82" i="4"/>
  <c r="R95" i="4"/>
  <c r="R86" i="4" s="1"/>
  <c r="R85" i="4" s="1"/>
  <c r="J30" i="5"/>
  <c r="AV55" i="1" s="1"/>
  <c r="AT55" i="1" s="1"/>
  <c r="F30" i="5"/>
  <c r="AZ55" i="1" s="1"/>
  <c r="T91" i="5"/>
  <c r="R111" i="5"/>
  <c r="T144" i="5"/>
  <c r="T153" i="5"/>
  <c r="F33" i="6"/>
  <c r="BC56" i="1" s="1"/>
  <c r="T99" i="6"/>
  <c r="T175" i="6"/>
  <c r="T154" i="3"/>
  <c r="T153" i="3" s="1"/>
  <c r="T89" i="3" s="1"/>
  <c r="P188" i="3"/>
  <c r="T87" i="4"/>
  <c r="T86" i="4" s="1"/>
  <c r="F33" i="4"/>
  <c r="BC54" i="1" s="1"/>
  <c r="P102" i="4"/>
  <c r="P86" i="4" s="1"/>
  <c r="P85" i="4" s="1"/>
  <c r="AU54" i="1" s="1"/>
  <c r="BK185" i="5"/>
  <c r="J185" i="5" s="1"/>
  <c r="J65" i="5" s="1"/>
  <c r="P220" i="5"/>
  <c r="R166" i="6"/>
  <c r="F86" i="5"/>
  <c r="BK91" i="5"/>
  <c r="F34" i="5"/>
  <c r="BD55" i="1" s="1"/>
  <c r="BD51" i="1" s="1"/>
  <c r="W30" i="1" s="1"/>
  <c r="P153" i="5"/>
  <c r="P152" i="5" s="1"/>
  <c r="T265" i="5"/>
  <c r="F30" i="6"/>
  <c r="AZ56" i="1" s="1"/>
  <c r="BK99" i="6"/>
  <c r="J99" i="6" s="1"/>
  <c r="J60" i="6" s="1"/>
  <c r="R129" i="6"/>
  <c r="R93" i="6" s="1"/>
  <c r="R92" i="6" s="1"/>
  <c r="T225" i="6"/>
  <c r="T253" i="6"/>
  <c r="R260" i="6"/>
  <c r="R174" i="6" s="1"/>
  <c r="F31" i="5"/>
  <c r="BA55" i="1" s="1"/>
  <c r="R153" i="5"/>
  <c r="R152" i="5" s="1"/>
  <c r="T185" i="5"/>
  <c r="BK265" i="5"/>
  <c r="J265" i="5" s="1"/>
  <c r="J69" i="5" s="1"/>
  <c r="J31" i="6"/>
  <c r="AW56" i="1" s="1"/>
  <c r="P166" i="6"/>
  <c r="P93" i="6" s="1"/>
  <c r="P92" i="6" s="1"/>
  <c r="AU56" i="1" s="1"/>
  <c r="P175" i="6"/>
  <c r="P174" i="6" s="1"/>
  <c r="BK225" i="6"/>
  <c r="J225" i="6" s="1"/>
  <c r="J67" i="6" s="1"/>
  <c r="BK253" i="6"/>
  <c r="J253" i="6" s="1"/>
  <c r="J68" i="6" s="1"/>
  <c r="W28" i="1" l="1"/>
  <c r="AX51" i="1"/>
  <c r="R89" i="5"/>
  <c r="AW51" i="1"/>
  <c r="AK27" i="1" s="1"/>
  <c r="W27" i="1"/>
  <c r="J90" i="3"/>
  <c r="J57" i="3" s="1"/>
  <c r="R89" i="3"/>
  <c r="AZ51" i="1"/>
  <c r="P89" i="5"/>
  <c r="AU55" i="1" s="1"/>
  <c r="T85" i="4"/>
  <c r="P90" i="3"/>
  <c r="P89" i="3" s="1"/>
  <c r="AU53" i="1" s="1"/>
  <c r="AU51" i="1" s="1"/>
  <c r="BK174" i="6"/>
  <c r="J174" i="6" s="1"/>
  <c r="J64" i="6" s="1"/>
  <c r="BK153" i="3"/>
  <c r="J153" i="3" s="1"/>
  <c r="J62" i="3" s="1"/>
  <c r="AT53" i="1"/>
  <c r="T152" i="5"/>
  <c r="J93" i="6"/>
  <c r="J57" i="6" s="1"/>
  <c r="T174" i="6"/>
  <c r="T92" i="6" s="1"/>
  <c r="J56" i="4"/>
  <c r="J27" i="4"/>
  <c r="BK90" i="5"/>
  <c r="J91" i="5"/>
  <c r="J58" i="5" s="1"/>
  <c r="T90" i="5"/>
  <c r="T89" i="5" s="1"/>
  <c r="BC51" i="1"/>
  <c r="BK152" i="5"/>
  <c r="J152" i="5" s="1"/>
  <c r="J62" i="5" s="1"/>
  <c r="J80" i="2"/>
  <c r="J57" i="2" s="1"/>
  <c r="BK79" i="2"/>
  <c r="J79" i="2" s="1"/>
  <c r="J90" i="5" l="1"/>
  <c r="J57" i="5" s="1"/>
  <c r="BK89" i="5"/>
  <c r="J89" i="5" s="1"/>
  <c r="W29" i="1"/>
  <c r="AY51" i="1"/>
  <c r="J36" i="4"/>
  <c r="AG54" i="1"/>
  <c r="AN54" i="1" s="1"/>
  <c r="BK92" i="6"/>
  <c r="J92" i="6" s="1"/>
  <c r="J56" i="2"/>
  <c r="J27" i="2"/>
  <c r="AV51" i="1"/>
  <c r="W26" i="1"/>
  <c r="BK89" i="3"/>
  <c r="J89" i="3" s="1"/>
  <c r="J56" i="3" l="1"/>
  <c r="J27" i="3"/>
  <c r="J56" i="6"/>
  <c r="J27" i="6"/>
  <c r="AK26" i="1"/>
  <c r="AT51" i="1"/>
  <c r="J56" i="5"/>
  <c r="J27" i="5"/>
  <c r="AG52" i="1"/>
  <c r="J36" i="2"/>
  <c r="AG56" i="1" l="1"/>
  <c r="AN56" i="1" s="1"/>
  <c r="J36" i="6"/>
  <c r="AG55" i="1"/>
  <c r="AN55" i="1" s="1"/>
  <c r="J36" i="5"/>
  <c r="J36" i="3"/>
  <c r="AG53" i="1"/>
  <c r="AN53" i="1" s="1"/>
  <c r="AG51" i="1"/>
  <c r="AN52" i="1"/>
  <c r="AK23" i="1" l="1"/>
  <c r="AK32" i="1" s="1"/>
  <c r="AN51" i="1"/>
</calcChain>
</file>

<file path=xl/sharedStrings.xml><?xml version="1.0" encoding="utf-8"?>
<sst xmlns="http://schemas.openxmlformats.org/spreadsheetml/2006/main" count="8520" uniqueCount="1129">
  <si>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</si>
  <si>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</si>
  <si>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</si>
  <si>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</si>
  <si>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</si>
  <si>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</si>
  <si>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</si>
  <si>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{c91e09ed-4359-4de2-8467-539a5d3a89bd}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</si>
  <si>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</si>
  <si>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</si>
  <si>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</si>
  <si>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</si>
  <si>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</si>
  <si>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</si>
  <si>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</si>
  <si>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</si>
  <si>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</si>
  <si>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171102R1</t>
  </si>
  <si>
    <t>Měnit lze pouze buňky se žlutým podbarvením!_x000D_
_x000D_
1) v Rekapitulaci zakázky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</si>
  <si>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Zakázka:</t>
  </si>
  <si>
    <t>Výměna oken v objektu ZŠ n.u. Petra Bezruče</t>
  </si>
  <si>
    <t>0,1</t>
  </si>
  <si>
    <t>KSO:</t>
  </si>
  <si>
    <t>CC-CZ:</t>
  </si>
  <si>
    <t>1</t>
  </si>
  <si>
    <t>Místo:</t>
  </si>
  <si>
    <t>Frýdek-Místek</t>
  </si>
  <si>
    <t>Datum:</t>
  </si>
  <si>
    <t>24. 1. 2018</t>
  </si>
  <si>
    <t>10</t>
  </si>
  <si>
    <t>100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</si>
  <si>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</si>
  <si>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</si>
  <si>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</si>
  <si>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</si>
  <si>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</si>
  <si>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</si>
  <si>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</si>
  <si>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Ing. Pavel Krupička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</si>
  <si>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</si>
  <si>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</si>
  <si>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</si>
  <si>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</si>
  <si>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</si>
  <si>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</si>
  <si>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</si>
  <si>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</si>
  <si>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</si>
  <si>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</si>
  <si>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</si>
  <si>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</si>
  <si>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</si>
  <si>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</si>
  <si>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</si>
  <si>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</si>
  <si>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</si>
  <si>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</si>
  <si>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</si>
  <si>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</si>
  <si>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</si>
  <si>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</si>
  <si>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</si>
  <si>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</si>
  <si>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</si>
  <si>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</si>
  <si>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</si>
  <si>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</si>
  <si>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</si>
  <si>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</si>
  <si>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</si>
  <si>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</si>
  <si>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</si>
  <si>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</si>
  <si>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</si>
  <si>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</si>
  <si>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</si>
  <si>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</si>
  <si>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</si>
  <si>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</si>
  <si>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</si>
  <si>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</si>
  <si>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</si>
  <si>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</si>
  <si>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</si>
  <si>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{a568c358-d597-4d18-a81d-8a2a5dc785cc}</t>
  </si>
  <si>
    <t>2</t>
  </si>
  <si>
    <t>101</t>
  </si>
  <si>
    <t>Stavba - SZ fasáda</t>
  </si>
  <si>
    <t>{bec07f4a-a86d-4d7b-9ec5-efea20569b15}</t>
  </si>
  <si>
    <t>102</t>
  </si>
  <si>
    <t>Stavba - JZ fasáda</t>
  </si>
  <si>
    <t>{472ad1a1-9727-4dd0-94b5-21c13b64db73}</t>
  </si>
  <si>
    <t>103</t>
  </si>
  <si>
    <t>Stavba - JV fasáda</t>
  </si>
  <si>
    <t>{79fbba46-464b-4b8c-82da-b11f4ffb590f}</t>
  </si>
  <si>
    <t>104</t>
  </si>
  <si>
    <t>Stavba - Dvorní fasáda</t>
  </si>
  <si>
    <t>{e8b3a845-565e-4c6e-91b2-6272daac9670}</t>
  </si>
  <si>
    <t>1) Krycí list soupisu</t>
  </si>
  <si>
    <t>2) Rekapitulace</t>
  </si>
  <si>
    <t>3) Soupis prací</t>
  </si>
  <si>
    <t>Zpět na list:</t>
  </si>
  <si>
    <t>Rekapitulace zakázky</t>
  </si>
  <si>
    <t>KRYCÍ LIST SOUPISU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</si>
  <si>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</si>
  <si>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</si>
  <si>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</si>
  <si>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</si>
  <si>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</si>
  <si>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</si>
  <si>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</si>
  <si>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</si>
  <si>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</si>
  <si>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</si>
  <si>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</si>
  <si>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</si>
  <si>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</si>
  <si>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</si>
  <si>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</si>
  <si>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</si>
  <si>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</si>
  <si>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</si>
  <si>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</si>
  <si>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</si>
  <si>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</si>
  <si>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</si>
  <si>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</si>
  <si>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</si>
  <si>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</si>
  <si>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</si>
  <si>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</si>
  <si>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</si>
  <si>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</si>
  <si>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</si>
  <si>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</si>
  <si>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</si>
  <si>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</si>
  <si>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</si>
  <si>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-254075211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</si>
  <si>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</si>
  <si>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</si>
  <si>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</si>
  <si>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</si>
  <si>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-34418906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</si>
  <si>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</si>
  <si>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</si>
  <si>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</si>
  <si>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</si>
  <si>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</si>
  <si>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</si>
  <si>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</si>
  <si>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</si>
  <si>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</si>
  <si>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</si>
  <si>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</si>
  <si>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</si>
  <si>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</si>
  <si>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</si>
  <si>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</si>
  <si>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-1603896953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</si>
  <si>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</si>
  <si>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</si>
  <si>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</si>
  <si>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</si>
  <si>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</si>
  <si>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865251165</t>
  </si>
  <si>
    <t>VRN91-02</t>
  </si>
  <si>
    <t xml:space="preserve">Pravidelné čištění přilehlých / souvisejících komunikací a zpevněných ploch - po celou dobu stavby </t>
  </si>
  <si>
    <t>1703793676</t>
  </si>
  <si>
    <t>6</t>
  </si>
  <si>
    <t>VRN91-03</t>
  </si>
  <si>
    <t>Zábor potřebného veřejného prostranství / pozemků - pro stavbu, zařízení staveniště, vjezdy na stavbu  - POZEMKY KTERÉ NEJSOU VE VLASTNICTVÍ OBJEDNATELE</t>
  </si>
  <si>
    <t>1174523790</t>
  </si>
  <si>
    <t>-zajištění + vyřízení + finanční vyrovnání</t>
  </si>
  <si>
    <t>-zpětné PROTOKOLÁRNÍ předání dotčených ploch, uvedených do původního stavu, jednotlivým zprávcům/majitelům</t>
  </si>
  <si>
    <t>7</t>
  </si>
  <si>
    <t>VRN91-11</t>
  </si>
  <si>
    <t>Zajištění všech dokladů a revizí nutných pro předání stavby a vydání kolaudačního souhlasu</t>
  </si>
  <si>
    <t>211291412</t>
  </si>
  <si>
    <t>8</t>
  </si>
  <si>
    <t>VRN91-12</t>
  </si>
  <si>
    <t>Zajištění splnění podmínek vyplývajících z vydaných rozhodnutí a povolení stavby dle zadávací dokumentace a plánu bezpečnosti</t>
  </si>
  <si>
    <t>-70148511</t>
  </si>
  <si>
    <t>9</t>
  </si>
  <si>
    <t>VRN91-13</t>
  </si>
  <si>
    <t xml:space="preserve">Součinnost s ostatními zúčastněnými stranami : se zástupci objednatele, projektanta, TDI, AD, koordinátora bezpečnosti </t>
  </si>
  <si>
    <t>-1970719910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</si>
  <si>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</si>
  <si>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</si>
  <si>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1649143763</t>
  </si>
  <si>
    <t>11</t>
  </si>
  <si>
    <t>VRN91-21</t>
  </si>
  <si>
    <t xml:space="preserve">Technická řešení - návrh a projednání nutných odchylek a změn oproti PD zjištěných v průběhu stavby </t>
  </si>
  <si>
    <t>-208266905</t>
  </si>
  <si>
    <t>12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</si>
  <si>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</si>
  <si>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</si>
  <si>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1791622514</t>
  </si>
  <si>
    <t>13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</si>
  <si>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</si>
  <si>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</si>
  <si>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75532999</t>
  </si>
  <si>
    <t>14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</si>
  <si>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</si>
  <si>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</si>
  <si>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-410064458</t>
  </si>
  <si>
    <t>VRN91-41</t>
  </si>
  <si>
    <t>Uvedení všech pozemků, konstrukcí a povrchů dotčených stavbou do původního stavu vč. protokolárního zpětného předání jednotlivým vlastníkům.</t>
  </si>
  <si>
    <t>2006004180</t>
  </si>
  <si>
    <t>16</t>
  </si>
  <si>
    <t>VRN91-51</t>
  </si>
  <si>
    <t xml:space="preserve">Náklady na projekční práce </t>
  </si>
  <si>
    <t>1264884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</si>
  <si>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</si>
  <si>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</si>
  <si>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</si>
  <si>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</si>
  <si>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17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</si>
  <si>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</si>
  <si>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</si>
  <si>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-1826736523</t>
  </si>
  <si>
    <t>18</t>
  </si>
  <si>
    <t>VRN91-71</t>
  </si>
  <si>
    <t>Náklady na označení stavby - velkorozměrová tabule umístěná na viditelném místě po celou dobu stavby - provedení DLE ZADÁVACÍCH PODMÍNEK</t>
  </si>
  <si>
    <t>222387979</t>
  </si>
  <si>
    <t>19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</si>
  <si>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</si>
  <si>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</si>
  <si>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-53011691</t>
  </si>
  <si>
    <t>20</t>
  </si>
  <si>
    <t>VRN91-98</t>
  </si>
  <si>
    <t>Ostatní náklady spojené s požadavky objednatele, které jsou uvedeny v jednotlivých článcích smlouvy o dílo, pokud nejsou zahrnuty v soupisech prací</t>
  </si>
  <si>
    <t>113633424</t>
  </si>
  <si>
    <t>101 - Stavba - SZ fasáda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</si>
  <si>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</si>
  <si>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</si>
  <si>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</si>
  <si>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</si>
  <si>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</si>
  <si>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</si>
  <si>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</si>
  <si>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</si>
  <si>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</si>
  <si>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</si>
  <si>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</si>
  <si>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</si>
  <si>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</si>
  <si>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HSV</t>
  </si>
  <si>
    <t>Práce a dodávky HSV</t>
  </si>
  <si>
    <t>Úpravy povrchů, podlahy a osazování výplní</t>
  </si>
  <si>
    <t>619995001</t>
  </si>
  <si>
    <t>Začištění omítek kolem oken, dveří, podlah nebo obkladů</t>
  </si>
  <si>
    <t>m</t>
  </si>
  <si>
    <t>CS ÚRS 2016 01</t>
  </si>
  <si>
    <t>1705680175</t>
  </si>
  <si>
    <t>"1/O" (1,5+2,5)*2*11</t>
  </si>
  <si>
    <t>"2/O" (1,5+2,6)*2*11</t>
  </si>
  <si>
    <t>"6/O" (0,65+0,8)*2*8</t>
  </si>
  <si>
    <t>"7/O" (0,75+0,45)*2*3</t>
  </si>
  <si>
    <t>"19/O" (0,9+0,55)*2</t>
  </si>
  <si>
    <t>"16/O" (1,5+2,3)*2*11</t>
  </si>
  <si>
    <t>"17/O" 2*0,32*3,14*2</t>
  </si>
  <si>
    <t>622321131.1</t>
  </si>
  <si>
    <t>Celoplošné přetmelení fasády renovačním tmelem (např. STO LEVEL UNI), vyrovnání plstěným hladítkem, difúze pro vodní páry µ&lt;12, jemnozrnný, vč. penetrace (např. STO PRIM SILIKAT SIEN)</t>
  </si>
  <si>
    <t>m2</t>
  </si>
  <si>
    <t>-119165179</t>
  </si>
  <si>
    <t>424,41-52,6</t>
  </si>
  <si>
    <t>623135001.1</t>
  </si>
  <si>
    <t>Lokální oprava a vyrovnání omítek vnějších stěn maltou vápenocementovou vč. reprofilace</t>
  </si>
  <si>
    <t>-2097457629</t>
  </si>
  <si>
    <t>371,81*0,1</t>
  </si>
  <si>
    <t>629991019.1</t>
  </si>
  <si>
    <t>Zakrytí výplní otvorů</t>
  </si>
  <si>
    <t>-2129126198</t>
  </si>
  <si>
    <t>"SZ" 122,1+6,568</t>
  </si>
  <si>
    <t>629991019.2</t>
  </si>
  <si>
    <t>Demontáž a zpětná montáž tabulek a přemětů z fasády</t>
  </si>
  <si>
    <t>kpl</t>
  </si>
  <si>
    <t>1686266079</t>
  </si>
  <si>
    <t>629995101</t>
  </si>
  <si>
    <t>Očištění vnějších ploch tlakovou vodou</t>
  </si>
  <si>
    <t>-2004198839</t>
  </si>
  <si>
    <t>371,81+52,6*2</t>
  </si>
  <si>
    <t>636195011.1</t>
  </si>
  <si>
    <t>Provedení kontroly soudržnosti malty ve všech sparách soklu z kamene</t>
  </si>
  <si>
    <t>1576886297</t>
  </si>
  <si>
    <t>636195011.2</t>
  </si>
  <si>
    <t>Oprava spárování soklů z kamene</t>
  </si>
  <si>
    <t>-530205058</t>
  </si>
  <si>
    <t>Ostatní konstrukce a práce, bourání</t>
  </si>
  <si>
    <t>919726121.1</t>
  </si>
  <si>
    <t>Geotextilie pod lešení pro ochranu netkaná měrná hmotnost do 200 g/m2</t>
  </si>
  <si>
    <t>-677146553</t>
  </si>
  <si>
    <t>941311112</t>
  </si>
  <si>
    <t>Montáž lešení řadového modulového lehkého zatížení do 200 kg/m2 š do 0,9 m v do 25 m</t>
  </si>
  <si>
    <t>303160328</t>
  </si>
  <si>
    <t>941311211</t>
  </si>
  <si>
    <t>Příplatek k lešení řadovému modulovému lehkému š 0,9 m v do 25 m za první a ZKD den použití</t>
  </si>
  <si>
    <t>-1718192023</t>
  </si>
  <si>
    <t>800*45 'Přepočtené koeficientem množství</t>
  </si>
  <si>
    <t>941311812</t>
  </si>
  <si>
    <t>Demontáž lešení řadového modulového lehkého zatížení do 200 kg/m2 š do 0,9 m v do 25 m</t>
  </si>
  <si>
    <t>-635637594</t>
  </si>
  <si>
    <t>944511111</t>
  </si>
  <si>
    <t>Montáž ochranné sítě z textilie z umělých vláken</t>
  </si>
  <si>
    <t>574646529</t>
  </si>
  <si>
    <t>944511211</t>
  </si>
  <si>
    <t>Příplatek k ochranné síti za první a ZKD den použití</t>
  </si>
  <si>
    <t>1168342375</t>
  </si>
  <si>
    <t>944511811</t>
  </si>
  <si>
    <t>Demontáž ochranné sítě z textilie z umělých vláken</t>
  </si>
  <si>
    <t>-2127412549</t>
  </si>
  <si>
    <t>949101112.1</t>
  </si>
  <si>
    <t>Lešení vnitřní pomocné pro objekty pozemních staveb s lešeňovou podlahou v do 3,5 m zatížení do 150 kg/m2</t>
  </si>
  <si>
    <t>760556852</t>
  </si>
  <si>
    <t>968062355.1</t>
  </si>
  <si>
    <t>Vybourání dřevěných rámů oken dvojitých včetně křídel</t>
  </si>
  <si>
    <t>1723727637</t>
  </si>
  <si>
    <t>"1/O" 1,5*2,5*11</t>
  </si>
  <si>
    <t>"2/O" 1,5*2,6*11</t>
  </si>
  <si>
    <t>"16/O" 1,5*2,3*11</t>
  </si>
  <si>
    <t>968062374</t>
  </si>
  <si>
    <t>Vybourání dřevěných rámů oken zdvojených včetně křídel pl do 1 m2</t>
  </si>
  <si>
    <t>CS ÚRS 2017 01</t>
  </si>
  <si>
    <t>-154635622</t>
  </si>
  <si>
    <t>"6/O" 0,6*0,85*8</t>
  </si>
  <si>
    <t>"7/O" 0,9*0,5*3</t>
  </si>
  <si>
    <t>"19/O" 0,9*0,55</t>
  </si>
  <si>
    <t>"17/O" 0,32*0,32*3,14*2</t>
  </si>
  <si>
    <t>968072941.1</t>
  </si>
  <si>
    <t>Vybourání kovových mříží oken (pro zpětnou montáž)</t>
  </si>
  <si>
    <t>-2098972580</t>
  </si>
  <si>
    <t>"6/O" 0,65*0,8*8</t>
  </si>
  <si>
    <t>969111901</t>
  </si>
  <si>
    <t>Náklady na manipulaci s opravovanými díly - převoz ze stavby do dílny a zpět</t>
  </si>
  <si>
    <t>1375242598</t>
  </si>
  <si>
    <t>985131111.1</t>
  </si>
  <si>
    <t xml:space="preserve">Aplikace čistící aktivní pěny – očištění fasády </t>
  </si>
  <si>
    <t>1445810725</t>
  </si>
  <si>
    <t>"SZ" 424,41</t>
  </si>
  <si>
    <t>22</t>
  </si>
  <si>
    <t>985131311</t>
  </si>
  <si>
    <t>Ruční dočištění ploch stěn, rubu kleneb a podlah ocelových kartáči</t>
  </si>
  <si>
    <t>2041678907</t>
  </si>
  <si>
    <t>371,81*0,1+52,6</t>
  </si>
  <si>
    <t>23</t>
  </si>
  <si>
    <t>985131311.1</t>
  </si>
  <si>
    <t xml:space="preserve">Celoplošné broušení fasády </t>
  </si>
  <si>
    <t>-930184209</t>
  </si>
  <si>
    <t>24</t>
  </si>
  <si>
    <t>985311113.1</t>
  </si>
  <si>
    <t>Reprofilace říms cementovými sanačními maltami tl 30 mm</t>
  </si>
  <si>
    <t>156412468</t>
  </si>
  <si>
    <t>997</t>
  </si>
  <si>
    <t>Přesun sutě</t>
  </si>
  <si>
    <t>25</t>
  </si>
  <si>
    <t>997013116</t>
  </si>
  <si>
    <t>Vnitrostaveništní doprava suti a vybouraných hmot pro budovy v do 21 m s použitím mechanizace</t>
  </si>
  <si>
    <t>t</t>
  </si>
  <si>
    <t>385343396</t>
  </si>
  <si>
    <t>26</t>
  </si>
  <si>
    <t>997013501</t>
  </si>
  <si>
    <t>Odvoz suti a vybouraných hmot na skládku nebo meziskládku do 1 km se složením</t>
  </si>
  <si>
    <t>-233185029</t>
  </si>
  <si>
    <t>27</t>
  </si>
  <si>
    <t>997013509</t>
  </si>
  <si>
    <t>Příplatek k odvozu suti a vybouraných hmot na skládku ZKD 1 km přes 1 km</t>
  </si>
  <si>
    <t>-410624440</t>
  </si>
  <si>
    <t>12,477*9 'Přepočtené koeficientem množství</t>
  </si>
  <si>
    <t>28</t>
  </si>
  <si>
    <t>997013891</t>
  </si>
  <si>
    <t>Poplatek za uložení stavebního odpadu na skládce (skládkovné)</t>
  </si>
  <si>
    <t>-367897228</t>
  </si>
  <si>
    <t>998</t>
  </si>
  <si>
    <t>Přesun hmot</t>
  </si>
  <si>
    <t>29</t>
  </si>
  <si>
    <t>998011003.1</t>
  </si>
  <si>
    <t>Přesun hmot pro standardní a odvozené položky HSV, PSV a M, budovy zděné v do 6 m, R-položky obsahují PH v jednotkové ceně</t>
  </si>
  <si>
    <t>186934568</t>
  </si>
  <si>
    <t>PSV</t>
  </si>
  <si>
    <t>Práce a dodávky PSV</t>
  </si>
  <si>
    <t>764</t>
  </si>
  <si>
    <t>Konstrukce klempířské</t>
  </si>
  <si>
    <t>30</t>
  </si>
  <si>
    <t>764001911.1</t>
  </si>
  <si>
    <t>Vyspravení nadstřešních plechů – RŠ 600</t>
  </si>
  <si>
    <t>-91828682</t>
  </si>
  <si>
    <t>31</t>
  </si>
  <si>
    <t>764002812</t>
  </si>
  <si>
    <t>Demontáž okapového plechu do suti v krytině skládané</t>
  </si>
  <si>
    <t>-1492349626</t>
  </si>
  <si>
    <t>32</t>
  </si>
  <si>
    <t>764002851.1</t>
  </si>
  <si>
    <t>Ořezání stávajících parapetů tak, aby nepřesahovaly přes hranu omítky</t>
  </si>
  <si>
    <t>1637503552</t>
  </si>
  <si>
    <t>"2/K" 1,3*11</t>
  </si>
  <si>
    <t>"6/K" 2*11</t>
  </si>
  <si>
    <t>33</t>
  </si>
  <si>
    <t>764002861.1</t>
  </si>
  <si>
    <t>Ořezání stávajícího oplechování říms tak, aby nepřesahovalo přes hranu omítky</t>
  </si>
  <si>
    <t>-663033174</t>
  </si>
  <si>
    <t>"7/K" 2,06*11</t>
  </si>
  <si>
    <t>"8/K" 2*1,9</t>
  </si>
  <si>
    <t>"9/K" 31</t>
  </si>
  <si>
    <t>"10/K" 31,5</t>
  </si>
  <si>
    <t>"11/K" 31,3</t>
  </si>
  <si>
    <t>34</t>
  </si>
  <si>
    <t>764004801</t>
  </si>
  <si>
    <t>Demontáž podokapního žlabu do suti</t>
  </si>
  <si>
    <t>1727387570</t>
  </si>
  <si>
    <t>35</t>
  </si>
  <si>
    <t>764004861</t>
  </si>
  <si>
    <t>Demontáž svodu do suti</t>
  </si>
  <si>
    <t>491606759</t>
  </si>
  <si>
    <t>36</t>
  </si>
  <si>
    <t>764212436</t>
  </si>
  <si>
    <t>Oplechování rovné okapové hrany z Pz plechu rš 500 mm</t>
  </si>
  <si>
    <t>1367750259</t>
  </si>
  <si>
    <t>37</t>
  </si>
  <si>
    <t>764216404</t>
  </si>
  <si>
    <t>Oplechování parapetů rovných mechanicky kotvené z Pz plechu rš 330 mm</t>
  </si>
  <si>
    <t>-1915281190</t>
  </si>
  <si>
    <t>38</t>
  </si>
  <si>
    <t>764218404</t>
  </si>
  <si>
    <t>Oplechování rovné římsy mechanicky kotvené z Pz plechu rš 330 mm</t>
  </si>
  <si>
    <t>129627927</t>
  </si>
  <si>
    <t>39</t>
  </si>
  <si>
    <t>764218454</t>
  </si>
  <si>
    <t>Oplechování římsy oblé nebo nebo ze segmentů mechanicky kotvené z Pz plechu rš 330 mm</t>
  </si>
  <si>
    <t>800438857</t>
  </si>
  <si>
    <t>40</t>
  </si>
  <si>
    <t>764511404</t>
  </si>
  <si>
    <t>Žlab podokapní půlkruhový z Pz plechu rš 330 mm</t>
  </si>
  <si>
    <t>54525595</t>
  </si>
  <si>
    <t>41</t>
  </si>
  <si>
    <t>764518424</t>
  </si>
  <si>
    <t>Svody kruhové včetně objímek, kolen, odskoků z Pz plechu průměru 150 mm</t>
  </si>
  <si>
    <t>-774169363</t>
  </si>
  <si>
    <t>42</t>
  </si>
  <si>
    <t>764800101</t>
  </si>
  <si>
    <t>Průzkum pro opravu střešních klempířských prvků a návrh opravy střešní konstrukce</t>
  </si>
  <si>
    <t>-2008830347</t>
  </si>
  <si>
    <t>765</t>
  </si>
  <si>
    <t>Krytina skládaná</t>
  </si>
  <si>
    <t>43</t>
  </si>
  <si>
    <t>765111909.1</t>
  </si>
  <si>
    <t>Vyspravení střešní krytiny</t>
  </si>
  <si>
    <t>-1310660416</t>
  </si>
  <si>
    <t>766</t>
  </si>
  <si>
    <t>Konstrukce truhlářské</t>
  </si>
  <si>
    <t>44</t>
  </si>
  <si>
    <t>766441811.1</t>
  </si>
  <si>
    <t>Demontáž parapetních desek dřevěných nebo plastových šířky do 30 cm</t>
  </si>
  <si>
    <t>45128998</t>
  </si>
  <si>
    <t>"1/O" 1,5*11</t>
  </si>
  <si>
    <t>"2/O" 1,5*11</t>
  </si>
  <si>
    <t>"16/O" 1,5*11</t>
  </si>
  <si>
    <t>45</t>
  </si>
  <si>
    <t>766621112.1</t>
  </si>
  <si>
    <t>D+M dřevěných oken dvojitých s rámem do zdiva, dle stávajících, kompletní provedení dle PD</t>
  </si>
  <si>
    <t>-1045546547</t>
  </si>
  <si>
    <t>"Vnitřní křídla v samostatné položce níže</t>
  </si>
  <si>
    <t>46</t>
  </si>
  <si>
    <t>766621119</t>
  </si>
  <si>
    <t>Příplatek za provedení repliky vnějších oken s poutcem na základě požadavku NPÚ</t>
  </si>
  <si>
    <t>-1204717287</t>
  </si>
  <si>
    <t>47</t>
  </si>
  <si>
    <t>766621622.1</t>
  </si>
  <si>
    <t>D+M dřevěných historizujících oken s rámem do zdiva, dle stávajících, kompletní provedení dle PD</t>
  </si>
  <si>
    <t>-2006288156</t>
  </si>
  <si>
    <t>48</t>
  </si>
  <si>
    <t>766621712.1</t>
  </si>
  <si>
    <t>Montáž oken - okenního pákového otvírače - táhla</t>
  </si>
  <si>
    <t>kus</t>
  </si>
  <si>
    <t>549121555</t>
  </si>
  <si>
    <t>11*3</t>
  </si>
  <si>
    <t>49</t>
  </si>
  <si>
    <t>M</t>
  </si>
  <si>
    <t>549131100.1</t>
  </si>
  <si>
    <t>uzávěr ventilační okenní pákový</t>
  </si>
  <si>
    <t>753453939</t>
  </si>
  <si>
    <t>50</t>
  </si>
  <si>
    <t>766623923.1</t>
  </si>
  <si>
    <t>M+D vnitřních křídel a kování</t>
  </si>
  <si>
    <t>-1935028789</t>
  </si>
  <si>
    <t>51</t>
  </si>
  <si>
    <t>766694111.1</t>
  </si>
  <si>
    <t>Montáž parapetních desek dřevěných šířky do 30 cm vč. dodávky dle stávajících</t>
  </si>
  <si>
    <t>-357526251</t>
  </si>
  <si>
    <t>767</t>
  </si>
  <si>
    <t>Konstrukce zámečnické</t>
  </si>
  <si>
    <t>52</t>
  </si>
  <si>
    <t>767343201</t>
  </si>
  <si>
    <t>Repase, nátěr a zpětná montáž okenní mříže</t>
  </si>
  <si>
    <t>-1986271166</t>
  </si>
  <si>
    <t>783</t>
  </si>
  <si>
    <t>Dokončovací práce - nátěry</t>
  </si>
  <si>
    <t>53</t>
  </si>
  <si>
    <t>783401303</t>
  </si>
  <si>
    <t>Bezoplachové odrezivění klempířských konstrukcí před provedením nátěru</t>
  </si>
  <si>
    <t>-2036324367</t>
  </si>
  <si>
    <t>54</t>
  </si>
  <si>
    <t>783401311</t>
  </si>
  <si>
    <t>Odmaštění klempířských konstrukcí vodou ředitelným odmašťovačem před provedením nátěru</t>
  </si>
  <si>
    <t>-1147014329</t>
  </si>
  <si>
    <t>24+16*0,5*1,5*2+0,5*1,5</t>
  </si>
  <si>
    <t>"2/K" 1,3*11*0,33*1,5</t>
  </si>
  <si>
    <t>"6/K" 2*11*0,33*1,5</t>
  </si>
  <si>
    <t>"7/K" 2,06*11*0,33*1,5</t>
  </si>
  <si>
    <t>"8/K" 2*1,9*0,33*1,5</t>
  </si>
  <si>
    <t>"9/K" 31*0,33*1,5</t>
  </si>
  <si>
    <t>"10/K" 31,5*0,33*1,5</t>
  </si>
  <si>
    <t>"11/K" 31,3*0,33*1,5</t>
  </si>
  <si>
    <t>55</t>
  </si>
  <si>
    <t>783414203</t>
  </si>
  <si>
    <t>Základní antikorozní jednonásobný syntetický samozákladující nátěr klempířských konstrukcí</t>
  </si>
  <si>
    <t>888970887</t>
  </si>
  <si>
    <t>56</t>
  </si>
  <si>
    <t>783415101</t>
  </si>
  <si>
    <t>Syntetický jednonásobný mezinátěr klempířských konstrukcí</t>
  </si>
  <si>
    <t>-1937124989</t>
  </si>
  <si>
    <t>57</t>
  </si>
  <si>
    <t>783417101</t>
  </si>
  <si>
    <t>Krycí jednonásobný syntetický nátěr klempířských konstrukcí</t>
  </si>
  <si>
    <t>-280052300</t>
  </si>
  <si>
    <t>126,249*2</t>
  </si>
  <si>
    <t>58</t>
  </si>
  <si>
    <t>783823133</t>
  </si>
  <si>
    <t>Penetrační silikátový nátěr hladkých, tenkovrstvých zrnitých a štukových omítek (např. STO PLEX W)</t>
  </si>
  <si>
    <t>722191689</t>
  </si>
  <si>
    <t>371,810*1,3</t>
  </si>
  <si>
    <t>59</t>
  </si>
  <si>
    <t>783826665.1</t>
  </si>
  <si>
    <t>Hydrofobizační transparentní silikonový nátěr kamene</t>
  </si>
  <si>
    <t>-428522159</t>
  </si>
  <si>
    <t>52,6*1,3</t>
  </si>
  <si>
    <t>60</t>
  </si>
  <si>
    <t>783827483.1</t>
  </si>
  <si>
    <t>Krycí dvojnásobný nátěr omítek (např. STO COLOR SILL) stupně členitosti 5</t>
  </si>
  <si>
    <t>-322780730</t>
  </si>
  <si>
    <t xml:space="preserve">"Jde o velmi členitou fasádu, do ceny musí zhotovitel zahrnout veškeré náklady, na pozdější reklamace ohledně složitosti nebo spotřeby </t>
  </si>
  <si>
    <t>"materiálu nebude brán zřetel</t>
  </si>
  <si>
    <t>483,535</t>
  </si>
  <si>
    <t>61</t>
  </si>
  <si>
    <t>783897607</t>
  </si>
  <si>
    <t>Příplatek k cenám dvojnásobného krycího nátěru omítek za barevné provedení v odstínu světlém</t>
  </si>
  <si>
    <t>1000810660</t>
  </si>
  <si>
    <t>784</t>
  </si>
  <si>
    <t>Dokončovací práce - malby a tapety</t>
  </si>
  <si>
    <t>62</t>
  </si>
  <si>
    <t>784501201</t>
  </si>
  <si>
    <t>Malba dvojnásobná z malířských směsí vč. penetrace, kompletní provedení dle PD</t>
  </si>
  <si>
    <t>-750146504</t>
  </si>
  <si>
    <t>"v ceně je zahrnuta příprava podkladu, ochrana nemalovaných konstrukcí a ploch a potřebné lešení</t>
  </si>
  <si>
    <t>304,554*1,5</t>
  </si>
  <si>
    <t>787</t>
  </si>
  <si>
    <t>Dokončovací práce - zasklívání</t>
  </si>
  <si>
    <t>63</t>
  </si>
  <si>
    <t>787611214.1</t>
  </si>
  <si>
    <t>Příplatek za neprůhledné sklo (činčila)</t>
  </si>
  <si>
    <t>-1463240195</t>
  </si>
  <si>
    <t>0,705*0,54*2*3</t>
  </si>
  <si>
    <t>64</t>
  </si>
  <si>
    <t>787616331.1</t>
  </si>
  <si>
    <t>Zasklívání oken a dveří dvojsklem izolačním</t>
  </si>
  <si>
    <t>1381903915</t>
  </si>
  <si>
    <t>(122,1+6,568)*0,575</t>
  </si>
  <si>
    <t>102 - Stavba - JZ fasáda</t>
  </si>
  <si>
    <t>-2120675816</t>
  </si>
  <si>
    <t>-1446504707</t>
  </si>
  <si>
    <t>757109427</t>
  </si>
  <si>
    <t>172*2</t>
  </si>
  <si>
    <t>698726776</t>
  </si>
  <si>
    <t>-79861196</t>
  </si>
  <si>
    <t>-324157231</t>
  </si>
  <si>
    <t>949101111</t>
  </si>
  <si>
    <t>Lešení pomocné pro objekty pozemních staveb s lešeňovou podlahou v do 1,9 m zatížení do 150 kg/m2</t>
  </si>
  <si>
    <t>-1779539654</t>
  </si>
  <si>
    <t>-224063953</t>
  </si>
  <si>
    <t>"JZ" 172</t>
  </si>
  <si>
    <t>1851561401</t>
  </si>
  <si>
    <t>172</t>
  </si>
  <si>
    <t>0,427*9 'Přepočtené koeficientem množství</t>
  </si>
  <si>
    <t>-1920579013</t>
  </si>
  <si>
    <t>-1890247431</t>
  </si>
  <si>
    <t>-332376353</t>
  </si>
  <si>
    <t>1812272148</t>
  </si>
  <si>
    <t>-2037296017</t>
  </si>
  <si>
    <t>-1399289646</t>
  </si>
  <si>
    <t>-943643987</t>
  </si>
  <si>
    <t>-2120202055</t>
  </si>
  <si>
    <t>-385615794</t>
  </si>
  <si>
    <t>-1391225303</t>
  </si>
  <si>
    <t>30*0,5*1,5+30*0,33*1,5+0,5*8</t>
  </si>
  <si>
    <t>-1165329587</t>
  </si>
  <si>
    <t>453603488</t>
  </si>
  <si>
    <t>1426667603</t>
  </si>
  <si>
    <t>172*1,3</t>
  </si>
  <si>
    <t>103 - Stavba - JV fasáda</t>
  </si>
  <si>
    <t>1944460131</t>
  </si>
  <si>
    <t>"1/O" (1,5+2,5)*2*8</t>
  </si>
  <si>
    <t>"2/O" (1,5+2,6)*2*8</t>
  </si>
  <si>
    <t>"5/O" (1,2+2,1)*2*7</t>
  </si>
  <si>
    <t>"16/O" (1,5+2,3)*2*8</t>
  </si>
  <si>
    <t>"20/O" 1+2*2,02</t>
  </si>
  <si>
    <t>93021606</t>
  </si>
  <si>
    <t>280,2</t>
  </si>
  <si>
    <t>Lokální oprava a vyrovnání omítek vnějších stěn maltou vápenocementovou</t>
  </si>
  <si>
    <t>280,2*0,1</t>
  </si>
  <si>
    <t>2078346600</t>
  </si>
  <si>
    <t>"JV" 0,32*0,32*3,14+88,8+1,2*2,1*7+2,02</t>
  </si>
  <si>
    <t>430219959</t>
  </si>
  <si>
    <t>280,2+103,8*2</t>
  </si>
  <si>
    <t>627053741</t>
  </si>
  <si>
    <t>-605449823</t>
  </si>
  <si>
    <t>1320583992</t>
  </si>
  <si>
    <t>750*45 'Přepočtené koeficientem množství</t>
  </si>
  <si>
    <t>2023911241</t>
  </si>
  <si>
    <t>1623531638</t>
  </si>
  <si>
    <t>-605074679</t>
  </si>
  <si>
    <t>-320798191</t>
  </si>
  <si>
    <t>"1/O" 1,5*2,5*8</t>
  </si>
  <si>
    <t>"2/O" 1,5*2,6*8</t>
  </si>
  <si>
    <t>"16/O" 1,5*2,3*8</t>
  </si>
  <si>
    <t>-503275127</t>
  </si>
  <si>
    <t>968062376</t>
  </si>
  <si>
    <t>Vybourání dřevěných rámů oken zdvojených včetně křídel pl do 4 m2</t>
  </si>
  <si>
    <t>-2002742197</t>
  </si>
  <si>
    <t>"5/O" 1,2*2,1*7</t>
  </si>
  <si>
    <t>968062455.1</t>
  </si>
  <si>
    <t>Vybourání dveřních zárubní vč. dveří a případných světlíků</t>
  </si>
  <si>
    <t>-1671323362</t>
  </si>
  <si>
    <t>"23/O" 1*2,02</t>
  </si>
  <si>
    <t>1633436864</t>
  </si>
  <si>
    <t>-257850793</t>
  </si>
  <si>
    <t xml:space="preserve">Aplikaci čistící aktivní pěny – očištění fasády </t>
  </si>
  <si>
    <t>2114361635</t>
  </si>
  <si>
    <t>"JV" 280,2+103,8</t>
  </si>
  <si>
    <t>74385276</t>
  </si>
  <si>
    <t>280,2*0,1+103,8</t>
  </si>
  <si>
    <t>755989703</t>
  </si>
  <si>
    <t>1154990530</t>
  </si>
  <si>
    <t>11,715*9 'Přepočtené koeficientem množství</t>
  </si>
  <si>
    <t>1056477022</t>
  </si>
  <si>
    <t>-1054706889</t>
  </si>
  <si>
    <t>764002851</t>
  </si>
  <si>
    <t>Demontáž oplechování parapetů do suti</t>
  </si>
  <si>
    <t>"2/K" 1,3*8</t>
  </si>
  <si>
    <t>"6/K" 2*8</t>
  </si>
  <si>
    <t>764002861</t>
  </si>
  <si>
    <t>Demontáž oplechování říms a ozdobných prvků do suti</t>
  </si>
  <si>
    <t>"1/K" 22,9</t>
  </si>
  <si>
    <t>"3/K" 24</t>
  </si>
  <si>
    <t>"5/K" 23,4</t>
  </si>
  <si>
    <t>"7/K" 2,06*8</t>
  </si>
  <si>
    <t>"8/K" 1,9*2</t>
  </si>
  <si>
    <t>-1837657165</t>
  </si>
  <si>
    <t>240284727</t>
  </si>
  <si>
    <t>-243716004</t>
  </si>
  <si>
    <t>834680043</t>
  </si>
  <si>
    <t>1054314613</t>
  </si>
  <si>
    <t>-520234225</t>
  </si>
  <si>
    <t>1107734078</t>
  </si>
  <si>
    <t>"1/O" 1,5*8</t>
  </si>
  <si>
    <t>"2/O" 1,5*8</t>
  </si>
  <si>
    <t>"5/O" 1,3*7</t>
  </si>
  <si>
    <t>"16/O" 1,5*8</t>
  </si>
  <si>
    <t>1016151286</t>
  </si>
  <si>
    <t>68</t>
  </si>
  <si>
    <t>-1387643688</t>
  </si>
  <si>
    <t>69</t>
  </si>
  <si>
    <t>87678632</t>
  </si>
  <si>
    <t>766622921.1</t>
  </si>
  <si>
    <t>Oprava oken dvojitých vč. nátěru, kompletní provedení dle PD</t>
  </si>
  <si>
    <t>-1835046809</t>
  </si>
  <si>
    <t>"Nová vnitřní křídla a deštění v samostatné položce níže</t>
  </si>
  <si>
    <t>766623923.2</t>
  </si>
  <si>
    <t>M+D vnitřních křídel a kování vč. vnitřního deštění</t>
  </si>
  <si>
    <t>1491313096</t>
  </si>
  <si>
    <t>766669001.1</t>
  </si>
  <si>
    <t>D+M dveří dřevěných vč. rámu, dle stávajících, kompletní provedení dle PD</t>
  </si>
  <si>
    <t>1933333729</t>
  </si>
  <si>
    <t>"20/O" 1*2,02</t>
  </si>
  <si>
    <t>766691912.1</t>
  </si>
  <si>
    <t>Vyvěšení nebo zavěšení dřevěných křídel oken</t>
  </si>
  <si>
    <t>1632139731</t>
  </si>
  <si>
    <t>-447455719</t>
  </si>
  <si>
    <t>-1333094345</t>
  </si>
  <si>
    <t>783106805</t>
  </si>
  <si>
    <t>Odstranění nátěrů z truhlářských konstrukcí opálením</t>
  </si>
  <si>
    <t>1965583541</t>
  </si>
  <si>
    <t>"deštění</t>
  </si>
  <si>
    <t>3,41*8</t>
  </si>
  <si>
    <t>2,97*8</t>
  </si>
  <si>
    <t>3,1*8</t>
  </si>
  <si>
    <t>783164101</t>
  </si>
  <si>
    <t>Základní jednonásobný olejový nátěr truhlářských konstrukcí</t>
  </si>
  <si>
    <t>-1018656594</t>
  </si>
  <si>
    <t>783167101</t>
  </si>
  <si>
    <t>Jednonásobný olejový krycí nátěr truhlářských konstrukcí</t>
  </si>
  <si>
    <t>1176831606</t>
  </si>
  <si>
    <t>75,84</t>
  </si>
  <si>
    <t>75,84*2 'Přepočtené koeficientem množství</t>
  </si>
  <si>
    <t>20+12*0,6*1,5+12*0,33*1,5+12*0,5*1,5</t>
  </si>
  <si>
    <t>"2/K" 1,3*8*0,33*1,5</t>
  </si>
  <si>
    <t>"6/K" 2*8*0,33*1,5</t>
  </si>
  <si>
    <t>"1/K" 22,9*0,33*1,5</t>
  </si>
  <si>
    <t>"3/K" 24*0,33*1,5</t>
  </si>
  <si>
    <t>"5/K" 23,4*0,33*1,5</t>
  </si>
  <si>
    <t>"7/K" 2,06*8*0,33*1,5</t>
  </si>
  <si>
    <t>"8/K" 1,9*2*0,33*1,5</t>
  </si>
  <si>
    <t>103,646</t>
  </si>
  <si>
    <t>103,646*2 'Přepočtené koeficientem množství</t>
  </si>
  <si>
    <t>280,2*1,3</t>
  </si>
  <si>
    <t>1916519119</t>
  </si>
  <si>
    <t>103,8*1,3</t>
  </si>
  <si>
    <t>364,26</t>
  </si>
  <si>
    <t>1599510707</t>
  </si>
  <si>
    <t>242,854*1,5</t>
  </si>
  <si>
    <t>65</t>
  </si>
  <si>
    <t>1219652337</t>
  </si>
  <si>
    <t>(0,46+0,47)*1,215*7</t>
  </si>
  <si>
    <t>66</t>
  </si>
  <si>
    <t>787611224.1</t>
  </si>
  <si>
    <t>Zasklívání oken a dveří s pod(za)tmelením sklem čirým tl 4 mm</t>
  </si>
  <si>
    <t>1343346490</t>
  </si>
  <si>
    <t>"2/O" 2,3*8</t>
  </si>
  <si>
    <t>"5/O" 2,48*8</t>
  </si>
  <si>
    <t>"26/O" 2,13*8</t>
  </si>
  <si>
    <t>67</t>
  </si>
  <si>
    <t>(88,8+18,283)*0,575</t>
  </si>
  <si>
    <t>104 - Stavba - Dvorní fasáda</t>
  </si>
  <si>
    <t xml:space="preserve">    3 - Svislé a kompletní konstrukce</t>
  </si>
  <si>
    <t xml:space="preserve">    5 - Komunikace pozemní</t>
  </si>
  <si>
    <t xml:space="preserve">    786 - Dokončovací práce - čalounické úpravy</t>
  </si>
  <si>
    <t>Svislé a kompletní konstrukce</t>
  </si>
  <si>
    <t>310238211</t>
  </si>
  <si>
    <t>Zazdívka otvorů pl do 1 m2 ve zdivu nadzákladovém cihlami pálenými na MVC</t>
  </si>
  <si>
    <t>m3</t>
  </si>
  <si>
    <t>-1273785446</t>
  </si>
  <si>
    <t>0,28*2,5*0,95</t>
  </si>
  <si>
    <t>Komunikace pozemní</t>
  </si>
  <si>
    <t>598801001</t>
  </si>
  <si>
    <t>Rozebrání zámkové dlažby a zpětná montáž</t>
  </si>
  <si>
    <t>-1970067968</t>
  </si>
  <si>
    <t>612325223</t>
  </si>
  <si>
    <t>Vápenocementová štuková omítka malých ploch do 1,0 m2 na stěnách</t>
  </si>
  <si>
    <t>806140156</t>
  </si>
  <si>
    <t>612325302</t>
  </si>
  <si>
    <t>Vápenocementová štuková omítka ostění nebo nadpraží</t>
  </si>
  <si>
    <t>616797231</t>
  </si>
  <si>
    <t>2,5*0,95</t>
  </si>
  <si>
    <t>1648788160</t>
  </si>
  <si>
    <t>"3/O" (1,5+2,4)*2*51</t>
  </si>
  <si>
    <t>"4/O" (1,5+1,8)*2</t>
  </si>
  <si>
    <t>"8/O" (0,9+0,9)*2*8</t>
  </si>
  <si>
    <t>"9/O" (0,9+0,9)*2*2</t>
  </si>
  <si>
    <t>"10/O" (1,8+2*3,2)</t>
  </si>
  <si>
    <t>"11/O" (1+2*1,9)</t>
  </si>
  <si>
    <t>"12/O" (1,04+2*2,03)</t>
  </si>
  <si>
    <t>"13/O" (1,04+2*2,03)</t>
  </si>
  <si>
    <t>"14/O" (2,3+2*2)</t>
  </si>
  <si>
    <t>"15/O" (1,08+2*2,5)*2</t>
  </si>
  <si>
    <t>"17/O" 0,32*2*3,14</t>
  </si>
  <si>
    <t>"18/O" (1+1,5)*2</t>
  </si>
  <si>
    <t>94738257</t>
  </si>
  <si>
    <t>1591855</t>
  </si>
  <si>
    <t>"Dvorní fasáda" 195,9+17,28+4,6+0,322</t>
  </si>
  <si>
    <t>1563795290</t>
  </si>
  <si>
    <t>629991019.3</t>
  </si>
  <si>
    <t>Oprava fasády spojená s vybouráním prosklené vstupní stěny 15/O</t>
  </si>
  <si>
    <t>1188844571</t>
  </si>
  <si>
    <t>1172,5+164,5*2</t>
  </si>
  <si>
    <t>-463938553</t>
  </si>
  <si>
    <t>-1974249267</t>
  </si>
  <si>
    <t>636195019.1</t>
  </si>
  <si>
    <t>Doplnění kamene soklů</t>
  </si>
  <si>
    <t>469598645</t>
  </si>
  <si>
    <t>164,500*0,05</t>
  </si>
  <si>
    <t>944278021</t>
  </si>
  <si>
    <t>1800*45 'Přepočtené koeficientem množství</t>
  </si>
  <si>
    <t>-1509706986</t>
  </si>
  <si>
    <t>-289362692</t>
  </si>
  <si>
    <t>2095592371</t>
  </si>
  <si>
    <t>1933672008</t>
  </si>
  <si>
    <t>"3/O" (1,5*2,4)*51</t>
  </si>
  <si>
    <t>"4/O" (1,5*1,8)</t>
  </si>
  <si>
    <t>"18/O" (1*1,5)</t>
  </si>
  <si>
    <t>-464389583</t>
  </si>
  <si>
    <t>"8/O" (0,9*0,9)*8</t>
  </si>
  <si>
    <t>"9/O" (0,9*0,9)*2</t>
  </si>
  <si>
    <t>"17/O" 0,32*0,32*3,14</t>
  </si>
  <si>
    <t>-1471416243</t>
  </si>
  <si>
    <t>"10/O" (1,8*3,2)</t>
  </si>
  <si>
    <t>"11/O" (1*1,9)</t>
  </si>
  <si>
    <t>"12/O" (1,04*2,03)</t>
  </si>
  <si>
    <t>"13/O" (1,04*2,03)</t>
  </si>
  <si>
    <t>968072558.1</t>
  </si>
  <si>
    <t>Vybourání roletových vrat pl do 5 m2</t>
  </si>
  <si>
    <t>2017598180</t>
  </si>
  <si>
    <t>"14/O" 2,3*2</t>
  </si>
  <si>
    <t>968072641</t>
  </si>
  <si>
    <t>Vybourání kovových stěn kromě výkladních</t>
  </si>
  <si>
    <t>-1875920742</t>
  </si>
  <si>
    <t>"15/O" (4,33+0,9)*3,15</t>
  </si>
  <si>
    <t>1342021565</t>
  </si>
  <si>
    <t>448165115</t>
  </si>
  <si>
    <t>"Dvorní fasáda" 1172,5+164,5</t>
  </si>
  <si>
    <t>1250747902</t>
  </si>
  <si>
    <t>-31202951</t>
  </si>
  <si>
    <t>15,142*9 'Přepočtené koeficientem množství</t>
  </si>
  <si>
    <t>764001821</t>
  </si>
  <si>
    <t>Demontáž krytiny ze svitků nebo tabulí do suti</t>
  </si>
  <si>
    <t>1714530002</t>
  </si>
  <si>
    <t>"21/K" 2,5</t>
  </si>
  <si>
    <t>"23/K" 1,8*5,7</t>
  </si>
  <si>
    <t>905389048</t>
  </si>
  <si>
    <t>1406528897</t>
  </si>
  <si>
    <t>-1801317582</t>
  </si>
  <si>
    <t>"12/K" 1,4*51</t>
  </si>
  <si>
    <t>"14/K" 1,4</t>
  </si>
  <si>
    <t>"20/K" 0,8</t>
  </si>
  <si>
    <t>-1055326276</t>
  </si>
  <si>
    <t>"8/K" 1,9</t>
  </si>
  <si>
    <t>"13/K" 3,6*4</t>
  </si>
  <si>
    <t>"15/K" 5,5*2</t>
  </si>
  <si>
    <t>"16/K" 13,3</t>
  </si>
  <si>
    <t>"17/K" 13,4</t>
  </si>
  <si>
    <t>"18/K" 12,4*4*1,1</t>
  </si>
  <si>
    <t>"19/K" 5,2*4*1,1</t>
  </si>
  <si>
    <t>"22/K" 8,2</t>
  </si>
  <si>
    <t>"24/K" 12,65*2</t>
  </si>
  <si>
    <t>108222387</t>
  </si>
  <si>
    <t>764111471</t>
  </si>
  <si>
    <t>Krytina železobetonových desek z Pz plechu</t>
  </si>
  <si>
    <t>-1115600916</t>
  </si>
  <si>
    <t>67532849</t>
  </si>
  <si>
    <t>-1280487673</t>
  </si>
  <si>
    <t>-1661352360</t>
  </si>
  <si>
    <t>-1357361913</t>
  </si>
  <si>
    <t>1742873114</t>
  </si>
  <si>
    <t>766441812.1</t>
  </si>
  <si>
    <t>Demontáž parapetních desek dřevěných nebo plastových šířky přes 30 cm</t>
  </si>
  <si>
    <t>2025676343</t>
  </si>
  <si>
    <t>"3/O" 1,5*51</t>
  </si>
  <si>
    <t>"4/O" 1,5</t>
  </si>
  <si>
    <t>766621622.2</t>
  </si>
  <si>
    <t>D+M dřevěných historizujících EURO oken s rámem do zdiva, dle stávajících, kompletní provedení dle PD</t>
  </si>
  <si>
    <t>1547633801</t>
  </si>
  <si>
    <t>-868805964</t>
  </si>
  <si>
    <t>-360764932</t>
  </si>
  <si>
    <t>163911813</t>
  </si>
  <si>
    <t>766669001.2</t>
  </si>
  <si>
    <t>D+M dveří hliníkových vč. rámu, kompletní provedení dle PD</t>
  </si>
  <si>
    <t>-1878646617</t>
  </si>
  <si>
    <t>"15a,b/O" (2,5*1,08)*2</t>
  </si>
  <si>
    <t>766694121.1</t>
  </si>
  <si>
    <t>Montáž parapetních desek dřevěných šířky přes 30 cm vč. dodávky dle stávajících</t>
  </si>
  <si>
    <t>-1337218219</t>
  </si>
  <si>
    <t>78</t>
  </si>
  <si>
    <t>766698111.1</t>
  </si>
  <si>
    <t>D+M sekčních hliníkových zateplených vrat garážových vč. rámu, kompletní provedení dle PD</t>
  </si>
  <si>
    <t>1153452589</t>
  </si>
  <si>
    <t>767531111.1</t>
  </si>
  <si>
    <t>M+D gumová čisticí zóna před vstupními dveřmi 15a/O a 15b/O</t>
  </si>
  <si>
    <t>269771189</t>
  </si>
  <si>
    <t>767810112</t>
  </si>
  <si>
    <t>Montáž mřížek větracích čtyřhranných průřezu do 0,04 m2</t>
  </si>
  <si>
    <t>-1264316965</t>
  </si>
  <si>
    <t>553414100</t>
  </si>
  <si>
    <t>průvětrník mřížový s klapkami 15x15 cm</t>
  </si>
  <si>
    <t>1410027305</t>
  </si>
  <si>
    <t>767810118</t>
  </si>
  <si>
    <t>M+D 26/K - dvířka elektro 150/200 mm</t>
  </si>
  <si>
    <t>1952375993</t>
  </si>
  <si>
    <t>767810119</t>
  </si>
  <si>
    <t>M+D 28/K - krabice instalační elektro</t>
  </si>
  <si>
    <t>2137853361</t>
  </si>
  <si>
    <t>767810120</t>
  </si>
  <si>
    <t>M+D 29/K - dvířka v opěrné zídce 900/750 mm</t>
  </si>
  <si>
    <t>-1203141891</t>
  </si>
  <si>
    <t>783301303</t>
  </si>
  <si>
    <t>Bezoplachové odrezivění zámečnických konstrukcí</t>
  </si>
  <si>
    <t>800144904</t>
  </si>
  <si>
    <t>"4/K" 14,5*0,5*2*2</t>
  </si>
  <si>
    <t>783301313</t>
  </si>
  <si>
    <t>Odmaštění zámečnických konstrukcí ředidlovým odmašťovačem</t>
  </si>
  <si>
    <t>1619386182</t>
  </si>
  <si>
    <t>783314203</t>
  </si>
  <si>
    <t>Základní antikorozní jednonásobný syntetický samozákladující nátěr zámečnických konstrukcí</t>
  </si>
  <si>
    <t>-350385971</t>
  </si>
  <si>
    <t>783315101</t>
  </si>
  <si>
    <t>Mezinátěr jednonásobný syntetický standardní zámečnických konstrukcí</t>
  </si>
  <si>
    <t>-391394982</t>
  </si>
  <si>
    <t>783317101</t>
  </si>
  <si>
    <t>Krycí jednonásobný syntetický standardní nátěr zámečnických konstrukcí</t>
  </si>
  <si>
    <t>2048246259</t>
  </si>
  <si>
    <t>29*2 'Přepočtené koeficientem množství</t>
  </si>
  <si>
    <t>70</t>
  </si>
  <si>
    <t>71</t>
  </si>
  <si>
    <t>60+50*0,5*1,5+50*0,33*1,5</t>
  </si>
  <si>
    <t>"21/K" 2,5*1,33</t>
  </si>
  <si>
    <t>"23/K" 1,8*5,7*1,33</t>
  </si>
  <si>
    <t>"12/K" 1,4*51*0,33*1,5</t>
  </si>
  <si>
    <t>"14/K" 1,4*0,33*1,5</t>
  </si>
  <si>
    <t>"20/K" 0,8*0,33*1,5</t>
  </si>
  <si>
    <t>"13/K" 3,6*4*0,33*1,5</t>
  </si>
  <si>
    <t>"15/K" 5,5*2*0,33*1,5</t>
  </si>
  <si>
    <t>"16/K" 13,3*0,33*1,5</t>
  </si>
  <si>
    <t>"17/K" 13,4*0,33*1,5</t>
  </si>
  <si>
    <t>"18/K" 12,4*4*1,1*0,33*1,5</t>
  </si>
  <si>
    <t>"19/K" 5,2*4*1,1*0,33*1,5</t>
  </si>
  <si>
    <t>"22/K" 8,2*1,33*1,5</t>
  </si>
  <si>
    <t>"24/K" 12,65*2*0,33*1,5</t>
  </si>
  <si>
    <t>"8/K" 1,9*0,33*1,5</t>
  </si>
  <si>
    <t>72</t>
  </si>
  <si>
    <t>73</t>
  </si>
  <si>
    <t>74</t>
  </si>
  <si>
    <t>269,6</t>
  </si>
  <si>
    <t>269,6*2 'Přepočtené koeficientem množství</t>
  </si>
  <si>
    <t>75</t>
  </si>
  <si>
    <t>1172,5*1,3</t>
  </si>
  <si>
    <t>76</t>
  </si>
  <si>
    <t>1036998368</t>
  </si>
  <si>
    <t>164,5*1,3</t>
  </si>
  <si>
    <t>77</t>
  </si>
  <si>
    <t>187894381</t>
  </si>
  <si>
    <t>1524,25</t>
  </si>
  <si>
    <t>79</t>
  </si>
  <si>
    <t>431965147</t>
  </si>
  <si>
    <t>487,697*1,5</t>
  </si>
  <si>
    <t>786</t>
  </si>
  <si>
    <t>Dokončovací práce - čalounické úpravy</t>
  </si>
  <si>
    <t>80</t>
  </si>
  <si>
    <t>786624111.1</t>
  </si>
  <si>
    <t>Montáž lamelové žaluzie do oken dřevěných otevíravých, sklápěcích a vyklápěcích</t>
  </si>
  <si>
    <t>265688236</t>
  </si>
  <si>
    <t>1,5*2,4*15</t>
  </si>
  <si>
    <t>81</t>
  </si>
  <si>
    <t>553462000</t>
  </si>
  <si>
    <t>žaluzie horizontální interiérové</t>
  </si>
  <si>
    <t>1992996071</t>
  </si>
  <si>
    <t>82</t>
  </si>
  <si>
    <t>1360574205</t>
  </si>
  <si>
    <t>0,72*0,72*8+0,61*1,31*2*10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</si>
  <si>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</si>
  <si>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</si>
  <si>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</si>
  <si>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</si>
  <si>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rekonstrukce </t>
    </r>
    <r>
      <rPr>
        <sz val="9"/>
        <rFont val="Trebuchet MS"/>
        <charset val="238"/>
      </rPr>
      <t>obsahuje sestavu Rekapitulace rekonstrukce a Rekapitulace objektů rekonstrukce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</si>
  <si>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rekonstrukce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</si>
  <si>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</si>
  <si>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rekonstrukce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</si>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</sst>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40" fillId="0" borderId="28" xfId="0" applyFont="1" applyBorder="1" applyAlignment="1" applyProtection="1">
      <alignment horizontal="center" vertical="center"/>
      <protection locked="0"/>
    </xf>
    <xf numFmtId="49" fontId="40" fillId="0" borderId="28" xfId="0" applyNumberFormat="1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167" fontId="40" fillId="0" borderId="28" xfId="0" applyNumberFormat="1" applyFont="1" applyBorder="1" applyAlignment="1" applyProtection="1">
      <alignment vertical="center"/>
      <protection locked="0"/>
    </xf>
    <xf numFmtId="4" fontId="40" fillId="5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  <protection locked="0"/>
    </xf>
    <xf numFmtId="0" fontId="40" fillId="0" borderId="5" xfId="0" applyFont="1" applyBorder="1" applyAlignment="1">
      <alignment vertical="center"/>
    </xf>
    <xf numFmtId="0" fontId="40" fillId="5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53" t="s">
        <v>8</v>
      </c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0" t="s">
        <v>17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8"/>
      <c r="AQ5" s="30"/>
      <c r="BE5" s="318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22" t="s">
        <v>20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8"/>
      <c r="AQ6" s="30"/>
      <c r="BE6" s="319"/>
      <c r="BS6" s="23" t="s">
        <v>21</v>
      </c>
    </row>
    <row r="7" spans="1:74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19"/>
      <c r="BS7" s="23" t="s">
        <v>24</v>
      </c>
    </row>
    <row r="8" spans="1:74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19"/>
      <c r="BS8" s="23" t="s">
        <v>29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9"/>
      <c r="BS9" s="23" t="s">
        <v>30</v>
      </c>
    </row>
    <row r="10" spans="1:74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19"/>
      <c r="BS10" s="23" t="s">
        <v>21</v>
      </c>
    </row>
    <row r="11" spans="1:74" ht="18.399999999999999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319"/>
      <c r="BS11" s="23" t="s">
        <v>21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9"/>
      <c r="BS12" s="23" t="s">
        <v>21</v>
      </c>
    </row>
    <row r="13" spans="1:74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19"/>
      <c r="BS13" s="23" t="s">
        <v>21</v>
      </c>
    </row>
    <row r="14" spans="1:74">
      <c r="B14" s="27"/>
      <c r="C14" s="28"/>
      <c r="D14" s="28"/>
      <c r="E14" s="323" t="s">
        <v>36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19"/>
      <c r="BS14" s="23" t="s">
        <v>21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9"/>
      <c r="BS15" s="23" t="s">
        <v>6</v>
      </c>
    </row>
    <row r="16" spans="1:74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19"/>
      <c r="BS16" s="23" t="s">
        <v>6</v>
      </c>
    </row>
    <row r="17" spans="2:71" ht="18.399999999999999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5</v>
      </c>
      <c r="AO17" s="28"/>
      <c r="AP17" s="28"/>
      <c r="AQ17" s="30"/>
      <c r="BE17" s="319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9"/>
      <c r="BS18" s="23" t="s">
        <v>9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9"/>
      <c r="BS19" s="23" t="s">
        <v>9</v>
      </c>
    </row>
    <row r="20" spans="2:71" ht="63" customHeight="1">
      <c r="B20" s="27"/>
      <c r="C20" s="28"/>
      <c r="D20" s="28"/>
      <c r="E20" s="325" t="s">
        <v>41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28"/>
      <c r="AP20" s="28"/>
      <c r="AQ20" s="30"/>
      <c r="BE20" s="319"/>
      <c r="BS20" s="23" t="s">
        <v>39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9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9"/>
    </row>
    <row r="23" spans="2:71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6">
        <f>ROUND(AG51,2)</f>
        <v>0</v>
      </c>
      <c r="AL23" s="327"/>
      <c r="AM23" s="327"/>
      <c r="AN23" s="327"/>
      <c r="AO23" s="327"/>
      <c r="AP23" s="41"/>
      <c r="AQ23" s="44"/>
      <c r="BE23" s="319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9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8" t="s">
        <v>43</v>
      </c>
      <c r="M25" s="328"/>
      <c r="N25" s="328"/>
      <c r="O25" s="328"/>
      <c r="P25" s="41"/>
      <c r="Q25" s="41"/>
      <c r="R25" s="41"/>
      <c r="S25" s="41"/>
      <c r="T25" s="41"/>
      <c r="U25" s="41"/>
      <c r="V25" s="41"/>
      <c r="W25" s="328" t="s">
        <v>44</v>
      </c>
      <c r="X25" s="328"/>
      <c r="Y25" s="328"/>
      <c r="Z25" s="328"/>
      <c r="AA25" s="328"/>
      <c r="AB25" s="328"/>
      <c r="AC25" s="328"/>
      <c r="AD25" s="328"/>
      <c r="AE25" s="328"/>
      <c r="AF25" s="41"/>
      <c r="AG25" s="41"/>
      <c r="AH25" s="41"/>
      <c r="AI25" s="41"/>
      <c r="AJ25" s="41"/>
      <c r="AK25" s="328" t="s">
        <v>45</v>
      </c>
      <c r="AL25" s="328"/>
      <c r="AM25" s="328"/>
      <c r="AN25" s="328"/>
      <c r="AO25" s="328"/>
      <c r="AP25" s="41"/>
      <c r="AQ25" s="44"/>
      <c r="BE25" s="319"/>
    </row>
    <row r="26" spans="2:71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29">
        <v>0.21</v>
      </c>
      <c r="M26" s="330"/>
      <c r="N26" s="330"/>
      <c r="O26" s="330"/>
      <c r="P26" s="47"/>
      <c r="Q26" s="47"/>
      <c r="R26" s="47"/>
      <c r="S26" s="47"/>
      <c r="T26" s="47"/>
      <c r="U26" s="47"/>
      <c r="V26" s="47"/>
      <c r="W26" s="331">
        <f>ROUND(AZ51,2)</f>
        <v>0</v>
      </c>
      <c r="X26" s="330"/>
      <c r="Y26" s="330"/>
      <c r="Z26" s="330"/>
      <c r="AA26" s="330"/>
      <c r="AB26" s="330"/>
      <c r="AC26" s="330"/>
      <c r="AD26" s="330"/>
      <c r="AE26" s="330"/>
      <c r="AF26" s="47"/>
      <c r="AG26" s="47"/>
      <c r="AH26" s="47"/>
      <c r="AI26" s="47"/>
      <c r="AJ26" s="47"/>
      <c r="AK26" s="331">
        <f>ROUND(AV51,2)</f>
        <v>0</v>
      </c>
      <c r="AL26" s="330"/>
      <c r="AM26" s="330"/>
      <c r="AN26" s="330"/>
      <c r="AO26" s="330"/>
      <c r="AP26" s="47"/>
      <c r="AQ26" s="49"/>
      <c r="BE26" s="319"/>
    </row>
    <row r="27" spans="2:71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29">
        <v>0.15</v>
      </c>
      <c r="M27" s="330"/>
      <c r="N27" s="330"/>
      <c r="O27" s="330"/>
      <c r="P27" s="47"/>
      <c r="Q27" s="47"/>
      <c r="R27" s="47"/>
      <c r="S27" s="47"/>
      <c r="T27" s="47"/>
      <c r="U27" s="47"/>
      <c r="V27" s="47"/>
      <c r="W27" s="331">
        <f>ROUND(BA51,2)</f>
        <v>0</v>
      </c>
      <c r="X27" s="330"/>
      <c r="Y27" s="330"/>
      <c r="Z27" s="330"/>
      <c r="AA27" s="330"/>
      <c r="AB27" s="330"/>
      <c r="AC27" s="330"/>
      <c r="AD27" s="330"/>
      <c r="AE27" s="330"/>
      <c r="AF27" s="47"/>
      <c r="AG27" s="47"/>
      <c r="AH27" s="47"/>
      <c r="AI27" s="47"/>
      <c r="AJ27" s="47"/>
      <c r="AK27" s="331">
        <f>ROUND(AW51,2)</f>
        <v>0</v>
      </c>
      <c r="AL27" s="330"/>
      <c r="AM27" s="330"/>
      <c r="AN27" s="330"/>
      <c r="AO27" s="330"/>
      <c r="AP27" s="47"/>
      <c r="AQ27" s="49"/>
      <c r="BE27" s="319"/>
    </row>
    <row r="28" spans="2:71" s="2" customFormat="1" ht="14.45" hidden="1" customHeight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29">
        <v>0.21</v>
      </c>
      <c r="M28" s="330"/>
      <c r="N28" s="330"/>
      <c r="O28" s="330"/>
      <c r="P28" s="47"/>
      <c r="Q28" s="47"/>
      <c r="R28" s="47"/>
      <c r="S28" s="47"/>
      <c r="T28" s="47"/>
      <c r="U28" s="47"/>
      <c r="V28" s="47"/>
      <c r="W28" s="331">
        <f>ROUND(BB51,2)</f>
        <v>0</v>
      </c>
      <c r="X28" s="330"/>
      <c r="Y28" s="330"/>
      <c r="Z28" s="330"/>
      <c r="AA28" s="330"/>
      <c r="AB28" s="330"/>
      <c r="AC28" s="330"/>
      <c r="AD28" s="330"/>
      <c r="AE28" s="330"/>
      <c r="AF28" s="47"/>
      <c r="AG28" s="47"/>
      <c r="AH28" s="47"/>
      <c r="AI28" s="47"/>
      <c r="AJ28" s="47"/>
      <c r="AK28" s="331">
        <v>0</v>
      </c>
      <c r="AL28" s="330"/>
      <c r="AM28" s="330"/>
      <c r="AN28" s="330"/>
      <c r="AO28" s="330"/>
      <c r="AP28" s="47"/>
      <c r="AQ28" s="49"/>
      <c r="BE28" s="319"/>
    </row>
    <row r="29" spans="2:71" s="2" customFormat="1" ht="14.45" hidden="1" customHeight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29">
        <v>0.15</v>
      </c>
      <c r="M29" s="330"/>
      <c r="N29" s="330"/>
      <c r="O29" s="330"/>
      <c r="P29" s="47"/>
      <c r="Q29" s="47"/>
      <c r="R29" s="47"/>
      <c r="S29" s="47"/>
      <c r="T29" s="47"/>
      <c r="U29" s="47"/>
      <c r="V29" s="47"/>
      <c r="W29" s="331">
        <f>ROUND(BC51,2)</f>
        <v>0</v>
      </c>
      <c r="X29" s="330"/>
      <c r="Y29" s="330"/>
      <c r="Z29" s="330"/>
      <c r="AA29" s="330"/>
      <c r="AB29" s="330"/>
      <c r="AC29" s="330"/>
      <c r="AD29" s="330"/>
      <c r="AE29" s="330"/>
      <c r="AF29" s="47"/>
      <c r="AG29" s="47"/>
      <c r="AH29" s="47"/>
      <c r="AI29" s="47"/>
      <c r="AJ29" s="47"/>
      <c r="AK29" s="331">
        <v>0</v>
      </c>
      <c r="AL29" s="330"/>
      <c r="AM29" s="330"/>
      <c r="AN29" s="330"/>
      <c r="AO29" s="330"/>
      <c r="AP29" s="47"/>
      <c r="AQ29" s="49"/>
      <c r="BE29" s="319"/>
    </row>
    <row r="30" spans="2:71" s="2" customFormat="1" ht="14.45" hidden="1" customHeight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29">
        <v>0</v>
      </c>
      <c r="M30" s="330"/>
      <c r="N30" s="330"/>
      <c r="O30" s="330"/>
      <c r="P30" s="47"/>
      <c r="Q30" s="47"/>
      <c r="R30" s="47"/>
      <c r="S30" s="47"/>
      <c r="T30" s="47"/>
      <c r="U30" s="47"/>
      <c r="V30" s="47"/>
      <c r="W30" s="331">
        <f>ROUND(BD51,2)</f>
        <v>0</v>
      </c>
      <c r="X30" s="330"/>
      <c r="Y30" s="330"/>
      <c r="Z30" s="330"/>
      <c r="AA30" s="330"/>
      <c r="AB30" s="330"/>
      <c r="AC30" s="330"/>
      <c r="AD30" s="330"/>
      <c r="AE30" s="330"/>
      <c r="AF30" s="47"/>
      <c r="AG30" s="47"/>
      <c r="AH30" s="47"/>
      <c r="AI30" s="47"/>
      <c r="AJ30" s="47"/>
      <c r="AK30" s="331">
        <v>0</v>
      </c>
      <c r="AL30" s="330"/>
      <c r="AM30" s="330"/>
      <c r="AN30" s="330"/>
      <c r="AO30" s="330"/>
      <c r="AP30" s="47"/>
      <c r="AQ30" s="49"/>
      <c r="BE30" s="319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9"/>
    </row>
    <row r="32" spans="2:71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32" t="s">
        <v>54</v>
      </c>
      <c r="Y32" s="333"/>
      <c r="Z32" s="333"/>
      <c r="AA32" s="333"/>
      <c r="AB32" s="333"/>
      <c r="AC32" s="52"/>
      <c r="AD32" s="52"/>
      <c r="AE32" s="52"/>
      <c r="AF32" s="52"/>
      <c r="AG32" s="52"/>
      <c r="AH32" s="52"/>
      <c r="AI32" s="52"/>
      <c r="AJ32" s="52"/>
      <c r="AK32" s="334">
        <f>SUM(AK23:AK30)</f>
        <v>0</v>
      </c>
      <c r="AL32" s="333"/>
      <c r="AM32" s="333"/>
      <c r="AN32" s="333"/>
      <c r="AO32" s="335"/>
      <c r="AP32" s="50"/>
      <c r="AQ32" s="54"/>
      <c r="BE32" s="319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55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 t="str">
        <f>K5</f>
        <v>171102R1</v>
      </c>
      <c r="AR41" s="61"/>
    </row>
    <row r="42" spans="2:56" s="4" customFormat="1" ht="36.950000000000003" customHeight="1">
      <c r="B42" s="63"/>
      <c r="C42" s="64" t="s">
        <v>19</v>
      </c>
      <c r="L42" s="336" t="str">
        <f>K6</f>
        <v>Výměna oken v objektu ZŠ n.u. Petra Bezruče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R42" s="63"/>
    </row>
    <row r="43" spans="2:56" s="1" customFormat="1" ht="6.95" customHeight="1">
      <c r="B43" s="40"/>
      <c r="AR43" s="40"/>
    </row>
    <row r="44" spans="2:56" s="1" customFormat="1">
      <c r="B44" s="40"/>
      <c r="C44" s="62" t="s">
        <v>25</v>
      </c>
      <c r="L44" s="65" t="str">
        <f>IF(K8="","",K8)</f>
        <v>Frýdek-Místek</v>
      </c>
      <c r="AI44" s="62" t="s">
        <v>27</v>
      </c>
      <c r="AM44" s="338" t="str">
        <f>IF(AN8= "","",AN8)</f>
        <v>24. 1. 2018</v>
      </c>
      <c r="AN44" s="338"/>
      <c r="AR44" s="40"/>
    </row>
    <row r="45" spans="2:56" s="1" customFormat="1" ht="6.95" customHeight="1">
      <c r="B45" s="40"/>
      <c r="AR45" s="40"/>
    </row>
    <row r="46" spans="2:56" s="1" customFormat="1">
      <c r="B46" s="40"/>
      <c r="C46" s="62" t="s">
        <v>31</v>
      </c>
      <c r="L46" s="3" t="str">
        <f>IF(E11= "","",E11)</f>
        <v>Statutární město Frýdek-Místek</v>
      </c>
      <c r="AI46" s="62" t="s">
        <v>37</v>
      </c>
      <c r="AM46" s="339" t="str">
        <f>IF(E17="","",E17)</f>
        <v>Ing. Pavel Krupička</v>
      </c>
      <c r="AN46" s="339"/>
      <c r="AO46" s="339"/>
      <c r="AP46" s="339"/>
      <c r="AR46" s="40"/>
      <c r="AS46" s="340" t="s">
        <v>56</v>
      </c>
      <c r="AT46" s="34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>
      <c r="B47" s="40"/>
      <c r="C47" s="62" t="s">
        <v>35</v>
      </c>
      <c r="L47" s="3" t="str">
        <f>IF(E14= "Vyplň údaj","",E14)</f>
        <v/>
      </c>
      <c r="AR47" s="40"/>
      <c r="AS47" s="342"/>
      <c r="AT47" s="34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42"/>
      <c r="AT48" s="34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44" t="s">
        <v>57</v>
      </c>
      <c r="D49" s="345"/>
      <c r="E49" s="345"/>
      <c r="F49" s="345"/>
      <c r="G49" s="345"/>
      <c r="H49" s="70"/>
      <c r="I49" s="346" t="s">
        <v>58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59</v>
      </c>
      <c r="AH49" s="345"/>
      <c r="AI49" s="345"/>
      <c r="AJ49" s="345"/>
      <c r="AK49" s="345"/>
      <c r="AL49" s="345"/>
      <c r="AM49" s="345"/>
      <c r="AN49" s="346" t="s">
        <v>60</v>
      </c>
      <c r="AO49" s="345"/>
      <c r="AP49" s="345"/>
      <c r="AQ49" s="71" t="s">
        <v>61</v>
      </c>
      <c r="AR49" s="40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74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51">
        <f>ROUND(SUM(AG52:AG56),2)</f>
        <v>0</v>
      </c>
      <c r="AH51" s="351"/>
      <c r="AI51" s="351"/>
      <c r="AJ51" s="351"/>
      <c r="AK51" s="351"/>
      <c r="AL51" s="351"/>
      <c r="AM51" s="351"/>
      <c r="AN51" s="352">
        <f t="shared" ref="AN51:AN56" si="0">SUM(AG51,AT51)</f>
        <v>0</v>
      </c>
      <c r="AO51" s="352"/>
      <c r="AP51" s="352"/>
      <c r="AQ51" s="78" t="s">
        <v>5</v>
      </c>
      <c r="AR51" s="63"/>
      <c r="AS51" s="79">
        <f>ROUND(SUM(AS52:AS56),2)</f>
        <v>0</v>
      </c>
      <c r="AT51" s="80">
        <f t="shared" ref="AT51:AT56" si="1">ROUND(SUM(AV51:AW51),2)</f>
        <v>0</v>
      </c>
      <c r="AU51" s="81">
        <f>ROUND(SUM(AU52:AU56),5)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ROUND(SUM(AZ52:AZ56),2)</f>
        <v>0</v>
      </c>
      <c r="BA51" s="80">
        <f>ROUND(SUM(BA52:BA56),2)</f>
        <v>0</v>
      </c>
      <c r="BB51" s="80">
        <f>ROUND(SUM(BB52:BB56),2)</f>
        <v>0</v>
      </c>
      <c r="BC51" s="80">
        <f>ROUND(SUM(BC52:BC56),2)</f>
        <v>0</v>
      </c>
      <c r="BD51" s="82">
        <f>ROUND(SUM(BD52:BD56),2)</f>
        <v>0</v>
      </c>
      <c r="BS51" s="64" t="s">
        <v>75</v>
      </c>
      <c r="BT51" s="64" t="s">
        <v>76</v>
      </c>
      <c r="BU51" s="83" t="s">
        <v>77</v>
      </c>
      <c r="BV51" s="64" t="s">
        <v>78</v>
      </c>
      <c r="BW51" s="64" t="s">
        <v>7</v>
      </c>
      <c r="BX51" s="64" t="s">
        <v>79</v>
      </c>
      <c r="CL51" s="64" t="s">
        <v>5</v>
      </c>
    </row>
    <row r="52" spans="1:91" s="5" customFormat="1" ht="22.5" customHeight="1">
      <c r="A52" s="84" t="s">
        <v>80</v>
      </c>
      <c r="B52" s="85"/>
      <c r="C52" s="86"/>
      <c r="D52" s="350" t="s">
        <v>81</v>
      </c>
      <c r="E52" s="350"/>
      <c r="F52" s="350"/>
      <c r="G52" s="350"/>
      <c r="H52" s="350"/>
      <c r="I52" s="87"/>
      <c r="J52" s="350" t="s">
        <v>82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8">
        <f>'000 - VEDLEJŠÍ A OSTATNÍ ...'!J27</f>
        <v>0</v>
      </c>
      <c r="AH52" s="349"/>
      <c r="AI52" s="349"/>
      <c r="AJ52" s="349"/>
      <c r="AK52" s="349"/>
      <c r="AL52" s="349"/>
      <c r="AM52" s="349"/>
      <c r="AN52" s="348">
        <f t="shared" si="0"/>
        <v>0</v>
      </c>
      <c r="AO52" s="349"/>
      <c r="AP52" s="349"/>
      <c r="AQ52" s="88" t="s">
        <v>83</v>
      </c>
      <c r="AR52" s="85"/>
      <c r="AS52" s="89">
        <v>0</v>
      </c>
      <c r="AT52" s="90">
        <f t="shared" si="1"/>
        <v>0</v>
      </c>
      <c r="AU52" s="91">
        <f>'000 - VEDLEJŠÍ A OSTATNÍ ...'!P79</f>
        <v>0</v>
      </c>
      <c r="AV52" s="90">
        <f>'000 - VEDLEJŠÍ A OSTATNÍ ...'!J30</f>
        <v>0</v>
      </c>
      <c r="AW52" s="90">
        <f>'000 - VEDLEJŠÍ A OSTATNÍ ...'!J31</f>
        <v>0</v>
      </c>
      <c r="AX52" s="90">
        <f>'000 - VEDLEJŠÍ A OSTATNÍ ...'!J32</f>
        <v>0</v>
      </c>
      <c r="AY52" s="90">
        <f>'000 - VEDLEJŠÍ A OSTATNÍ ...'!J33</f>
        <v>0</v>
      </c>
      <c r="AZ52" s="90">
        <f>'000 - VEDLEJŠÍ A OSTATNÍ ...'!F30</f>
        <v>0</v>
      </c>
      <c r="BA52" s="90">
        <f>'000 - VEDLEJŠÍ A OSTATNÍ ...'!F31</f>
        <v>0</v>
      </c>
      <c r="BB52" s="90">
        <f>'000 - VEDLEJŠÍ A OSTATNÍ ...'!F32</f>
        <v>0</v>
      </c>
      <c r="BC52" s="90">
        <f>'000 - VEDLEJŠÍ A OSTATNÍ ...'!F33</f>
        <v>0</v>
      </c>
      <c r="BD52" s="92">
        <f>'000 - VEDLEJŠÍ A OSTATNÍ ...'!F34</f>
        <v>0</v>
      </c>
      <c r="BT52" s="93" t="s">
        <v>24</v>
      </c>
      <c r="BV52" s="93" t="s">
        <v>78</v>
      </c>
      <c r="BW52" s="93" t="s">
        <v>84</v>
      </c>
      <c r="BX52" s="93" t="s">
        <v>7</v>
      </c>
      <c r="CL52" s="93" t="s">
        <v>5</v>
      </c>
      <c r="CM52" s="93" t="s">
        <v>85</v>
      </c>
    </row>
    <row r="53" spans="1:91" s="5" customFormat="1" ht="22.5" customHeight="1">
      <c r="A53" s="84" t="s">
        <v>80</v>
      </c>
      <c r="B53" s="85"/>
      <c r="C53" s="86"/>
      <c r="D53" s="350" t="s">
        <v>86</v>
      </c>
      <c r="E53" s="350"/>
      <c r="F53" s="350"/>
      <c r="G53" s="350"/>
      <c r="H53" s="350"/>
      <c r="I53" s="87"/>
      <c r="J53" s="350" t="s">
        <v>87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48">
        <f>'101 - Stavba - SZ fasáda'!J27</f>
        <v>0</v>
      </c>
      <c r="AH53" s="349"/>
      <c r="AI53" s="349"/>
      <c r="AJ53" s="349"/>
      <c r="AK53" s="349"/>
      <c r="AL53" s="349"/>
      <c r="AM53" s="349"/>
      <c r="AN53" s="348">
        <f t="shared" si="0"/>
        <v>0</v>
      </c>
      <c r="AO53" s="349"/>
      <c r="AP53" s="349"/>
      <c r="AQ53" s="88" t="s">
        <v>83</v>
      </c>
      <c r="AR53" s="85"/>
      <c r="AS53" s="89">
        <v>0</v>
      </c>
      <c r="AT53" s="90">
        <f t="shared" si="1"/>
        <v>0</v>
      </c>
      <c r="AU53" s="91">
        <f>'101 - Stavba - SZ fasáda'!P89</f>
        <v>0</v>
      </c>
      <c r="AV53" s="90">
        <f>'101 - Stavba - SZ fasáda'!J30</f>
        <v>0</v>
      </c>
      <c r="AW53" s="90">
        <f>'101 - Stavba - SZ fasáda'!J31</f>
        <v>0</v>
      </c>
      <c r="AX53" s="90">
        <f>'101 - Stavba - SZ fasáda'!J32</f>
        <v>0</v>
      </c>
      <c r="AY53" s="90">
        <f>'101 - Stavba - SZ fasáda'!J33</f>
        <v>0</v>
      </c>
      <c r="AZ53" s="90">
        <f>'101 - Stavba - SZ fasáda'!F30</f>
        <v>0</v>
      </c>
      <c r="BA53" s="90">
        <f>'101 - Stavba - SZ fasáda'!F31</f>
        <v>0</v>
      </c>
      <c r="BB53" s="90">
        <f>'101 - Stavba - SZ fasáda'!F32</f>
        <v>0</v>
      </c>
      <c r="BC53" s="90">
        <f>'101 - Stavba - SZ fasáda'!F33</f>
        <v>0</v>
      </c>
      <c r="BD53" s="92">
        <f>'101 - Stavba - SZ fasáda'!F34</f>
        <v>0</v>
      </c>
      <c r="BT53" s="93" t="s">
        <v>24</v>
      </c>
      <c r="BV53" s="93" t="s">
        <v>78</v>
      </c>
      <c r="BW53" s="93" t="s">
        <v>88</v>
      </c>
      <c r="BX53" s="93" t="s">
        <v>7</v>
      </c>
      <c r="CL53" s="93" t="s">
        <v>5</v>
      </c>
      <c r="CM53" s="93" t="s">
        <v>85</v>
      </c>
    </row>
    <row r="54" spans="1:91" s="5" customFormat="1" ht="22.5" customHeight="1">
      <c r="A54" s="84" t="s">
        <v>80</v>
      </c>
      <c r="B54" s="85"/>
      <c r="C54" s="86"/>
      <c r="D54" s="350" t="s">
        <v>89</v>
      </c>
      <c r="E54" s="350"/>
      <c r="F54" s="350"/>
      <c r="G54" s="350"/>
      <c r="H54" s="350"/>
      <c r="I54" s="87"/>
      <c r="J54" s="350" t="s">
        <v>90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48">
        <f>'102 - Stavba - JZ fasáda'!J27</f>
        <v>0</v>
      </c>
      <c r="AH54" s="349"/>
      <c r="AI54" s="349"/>
      <c r="AJ54" s="349"/>
      <c r="AK54" s="349"/>
      <c r="AL54" s="349"/>
      <c r="AM54" s="349"/>
      <c r="AN54" s="348">
        <f t="shared" si="0"/>
        <v>0</v>
      </c>
      <c r="AO54" s="349"/>
      <c r="AP54" s="349"/>
      <c r="AQ54" s="88" t="s">
        <v>83</v>
      </c>
      <c r="AR54" s="85"/>
      <c r="AS54" s="89">
        <v>0</v>
      </c>
      <c r="AT54" s="90">
        <f t="shared" si="1"/>
        <v>0</v>
      </c>
      <c r="AU54" s="91">
        <f>'102 - Stavba - JZ fasáda'!P85</f>
        <v>0</v>
      </c>
      <c r="AV54" s="90">
        <f>'102 - Stavba - JZ fasáda'!J30</f>
        <v>0</v>
      </c>
      <c r="AW54" s="90">
        <f>'102 - Stavba - JZ fasáda'!J31</f>
        <v>0</v>
      </c>
      <c r="AX54" s="90">
        <f>'102 - Stavba - JZ fasáda'!J32</f>
        <v>0</v>
      </c>
      <c r="AY54" s="90">
        <f>'102 - Stavba - JZ fasáda'!J33</f>
        <v>0</v>
      </c>
      <c r="AZ54" s="90">
        <f>'102 - Stavba - JZ fasáda'!F30</f>
        <v>0</v>
      </c>
      <c r="BA54" s="90">
        <f>'102 - Stavba - JZ fasáda'!F31</f>
        <v>0</v>
      </c>
      <c r="BB54" s="90">
        <f>'102 - Stavba - JZ fasáda'!F32</f>
        <v>0</v>
      </c>
      <c r="BC54" s="90">
        <f>'102 - Stavba - JZ fasáda'!F33</f>
        <v>0</v>
      </c>
      <c r="BD54" s="92">
        <f>'102 - Stavba - JZ fasáda'!F34</f>
        <v>0</v>
      </c>
      <c r="BT54" s="93" t="s">
        <v>24</v>
      </c>
      <c r="BV54" s="93" t="s">
        <v>78</v>
      </c>
      <c r="BW54" s="93" t="s">
        <v>91</v>
      </c>
      <c r="BX54" s="93" t="s">
        <v>7</v>
      </c>
      <c r="CL54" s="93" t="s">
        <v>5</v>
      </c>
      <c r="CM54" s="93" t="s">
        <v>85</v>
      </c>
    </row>
    <row r="55" spans="1:91" s="5" customFormat="1" ht="22.5" customHeight="1">
      <c r="A55" s="84" t="s">
        <v>80</v>
      </c>
      <c r="B55" s="85"/>
      <c r="C55" s="86"/>
      <c r="D55" s="350" t="s">
        <v>92</v>
      </c>
      <c r="E55" s="350"/>
      <c r="F55" s="350"/>
      <c r="G55" s="350"/>
      <c r="H55" s="350"/>
      <c r="I55" s="87"/>
      <c r="J55" s="350" t="s">
        <v>93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8">
        <f>'103 - Stavba - JV fasáda'!J27</f>
        <v>0</v>
      </c>
      <c r="AH55" s="349"/>
      <c r="AI55" s="349"/>
      <c r="AJ55" s="349"/>
      <c r="AK55" s="349"/>
      <c r="AL55" s="349"/>
      <c r="AM55" s="349"/>
      <c r="AN55" s="348">
        <f t="shared" si="0"/>
        <v>0</v>
      </c>
      <c r="AO55" s="349"/>
      <c r="AP55" s="349"/>
      <c r="AQ55" s="88" t="s">
        <v>83</v>
      </c>
      <c r="AR55" s="85"/>
      <c r="AS55" s="89">
        <v>0</v>
      </c>
      <c r="AT55" s="90">
        <f t="shared" si="1"/>
        <v>0</v>
      </c>
      <c r="AU55" s="91">
        <f>'103 - Stavba - JV fasáda'!P89</f>
        <v>0</v>
      </c>
      <c r="AV55" s="90">
        <f>'103 - Stavba - JV fasáda'!J30</f>
        <v>0</v>
      </c>
      <c r="AW55" s="90">
        <f>'103 - Stavba - JV fasáda'!J31</f>
        <v>0</v>
      </c>
      <c r="AX55" s="90">
        <f>'103 - Stavba - JV fasáda'!J32</f>
        <v>0</v>
      </c>
      <c r="AY55" s="90">
        <f>'103 - Stavba - JV fasáda'!J33</f>
        <v>0</v>
      </c>
      <c r="AZ55" s="90">
        <f>'103 - Stavba - JV fasáda'!F30</f>
        <v>0</v>
      </c>
      <c r="BA55" s="90">
        <f>'103 - Stavba - JV fasáda'!F31</f>
        <v>0</v>
      </c>
      <c r="BB55" s="90">
        <f>'103 - Stavba - JV fasáda'!F32</f>
        <v>0</v>
      </c>
      <c r="BC55" s="90">
        <f>'103 - Stavba - JV fasáda'!F33</f>
        <v>0</v>
      </c>
      <c r="BD55" s="92">
        <f>'103 - Stavba - JV fasáda'!F34</f>
        <v>0</v>
      </c>
      <c r="BT55" s="93" t="s">
        <v>24</v>
      </c>
      <c r="BV55" s="93" t="s">
        <v>78</v>
      </c>
      <c r="BW55" s="93" t="s">
        <v>94</v>
      </c>
      <c r="BX55" s="93" t="s">
        <v>7</v>
      </c>
      <c r="CL55" s="93" t="s">
        <v>5</v>
      </c>
      <c r="CM55" s="93" t="s">
        <v>85</v>
      </c>
    </row>
    <row r="56" spans="1:91" s="5" customFormat="1" ht="22.5" customHeight="1">
      <c r="A56" s="84" t="s">
        <v>80</v>
      </c>
      <c r="B56" s="85"/>
      <c r="C56" s="86"/>
      <c r="D56" s="350" t="s">
        <v>95</v>
      </c>
      <c r="E56" s="350"/>
      <c r="F56" s="350"/>
      <c r="G56" s="350"/>
      <c r="H56" s="350"/>
      <c r="I56" s="87"/>
      <c r="J56" s="350" t="s">
        <v>96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48">
        <f>'104 - Stavba - Dvorní fasáda'!J27</f>
        <v>0</v>
      </c>
      <c r="AH56" s="349"/>
      <c r="AI56" s="349"/>
      <c r="AJ56" s="349"/>
      <c r="AK56" s="349"/>
      <c r="AL56" s="349"/>
      <c r="AM56" s="349"/>
      <c r="AN56" s="348">
        <f t="shared" si="0"/>
        <v>0</v>
      </c>
      <c r="AO56" s="349"/>
      <c r="AP56" s="349"/>
      <c r="AQ56" s="88" t="s">
        <v>83</v>
      </c>
      <c r="AR56" s="85"/>
      <c r="AS56" s="94">
        <v>0</v>
      </c>
      <c r="AT56" s="95">
        <f t="shared" si="1"/>
        <v>0</v>
      </c>
      <c r="AU56" s="96">
        <f>'104 - Stavba - Dvorní fasáda'!P92</f>
        <v>0</v>
      </c>
      <c r="AV56" s="95">
        <f>'104 - Stavba - Dvorní fasáda'!J30</f>
        <v>0</v>
      </c>
      <c r="AW56" s="95">
        <f>'104 - Stavba - Dvorní fasáda'!J31</f>
        <v>0</v>
      </c>
      <c r="AX56" s="95">
        <f>'104 - Stavba - Dvorní fasáda'!J32</f>
        <v>0</v>
      </c>
      <c r="AY56" s="95">
        <f>'104 - Stavba - Dvorní fasáda'!J33</f>
        <v>0</v>
      </c>
      <c r="AZ56" s="95">
        <f>'104 - Stavba - Dvorní fasáda'!F30</f>
        <v>0</v>
      </c>
      <c r="BA56" s="95">
        <f>'104 - Stavba - Dvorní fasáda'!F31</f>
        <v>0</v>
      </c>
      <c r="BB56" s="95">
        <f>'104 - Stavba - Dvorní fasáda'!F32</f>
        <v>0</v>
      </c>
      <c r="BC56" s="95">
        <f>'104 - Stavba - Dvorní fasáda'!F33</f>
        <v>0</v>
      </c>
      <c r="BD56" s="97">
        <f>'104 - Stavba - Dvorní fasáda'!F34</f>
        <v>0</v>
      </c>
      <c r="BT56" s="93" t="s">
        <v>24</v>
      </c>
      <c r="BV56" s="93" t="s">
        <v>78</v>
      </c>
      <c r="BW56" s="93" t="s">
        <v>97</v>
      </c>
      <c r="BX56" s="93" t="s">
        <v>7</v>
      </c>
      <c r="CL56" s="93" t="s">
        <v>5</v>
      </c>
      <c r="CM56" s="93" t="s">
        <v>85</v>
      </c>
    </row>
    <row r="57" spans="1:91" s="1" customFormat="1" ht="30" customHeight="1">
      <c r="B57" s="40"/>
      <c r="AR57" s="40"/>
    </row>
    <row r="58" spans="1:91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0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0 - VEDLEJŠÍ A OSTATNÍ ...'!C2" display="/"/>
    <hyperlink ref="A53" location="'101 - Stavba - SZ fasáda'!C2" display="/"/>
    <hyperlink ref="A54" location="'102 - Stavba - JZ fasáda'!C2" display="/"/>
    <hyperlink ref="A55" location="'103 - Stavba - JV fasáda'!C2" display="/"/>
    <hyperlink ref="A56" location="'104 - Stavba - Dvorní fasáda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1:70" s="1" customFormat="1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57" t="s">
        <v>105</v>
      </c>
      <c r="F9" s="358"/>
      <c r="G9" s="358"/>
      <c r="H9" s="358"/>
      <c r="I9" s="105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ROUND(SUM(BE79:BE125), 2)</f>
        <v>0</v>
      </c>
      <c r="G30" s="41"/>
      <c r="H30" s="41"/>
      <c r="I30" s="118">
        <v>0.21</v>
      </c>
      <c r="J30" s="117">
        <f>ROUND(ROUND((SUM(BE79:BE125)),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ROUND(SUM(BF79:BF125), 2)</f>
        <v>0</v>
      </c>
      <c r="G31" s="41"/>
      <c r="H31" s="41"/>
      <c r="I31" s="118">
        <v>0.15</v>
      </c>
      <c r="J31" s="117">
        <f>ROUND(ROUND((SUM(BF79:BF125)),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49</v>
      </c>
      <c r="F32" s="117">
        <f>ROUND(SUM(BG79:BG125),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50</v>
      </c>
      <c r="F33" s="117">
        <f>ROUND(SUM(BH79:BH125),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51</v>
      </c>
      <c r="F34" s="117">
        <f>ROUND(SUM(BI79:BI125),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000 - VEDLEJŠÍ A OSTATNÍ NÁKLADY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J79</f>
        <v>0</v>
      </c>
      <c r="K56" s="44"/>
      <c r="AU56" s="23" t="s">
        <v>110</v>
      </c>
    </row>
    <row r="57" spans="2:47" s="7" customFormat="1" ht="24.95" customHeight="1">
      <c r="B57" s="134"/>
      <c r="C57" s="135"/>
      <c r="D57" s="136" t="s">
        <v>111</v>
      </c>
      <c r="E57" s="137"/>
      <c r="F57" s="137"/>
      <c r="G57" s="137"/>
      <c r="H57" s="137"/>
      <c r="I57" s="138"/>
      <c r="J57" s="139">
        <f>J80</f>
        <v>0</v>
      </c>
      <c r="K57" s="140"/>
    </row>
    <row r="58" spans="2:47" s="8" customFormat="1" ht="19.899999999999999" customHeight="1">
      <c r="B58" s="141"/>
      <c r="C58" s="142"/>
      <c r="D58" s="143" t="s">
        <v>112</v>
      </c>
      <c r="E58" s="144"/>
      <c r="F58" s="144"/>
      <c r="G58" s="144"/>
      <c r="H58" s="144"/>
      <c r="I58" s="145"/>
      <c r="J58" s="146">
        <f>J81</f>
        <v>0</v>
      </c>
      <c r="K58" s="147"/>
    </row>
    <row r="59" spans="2:47" s="8" customFormat="1" ht="19.899999999999999" customHeight="1">
      <c r="B59" s="141"/>
      <c r="C59" s="142"/>
      <c r="D59" s="143" t="s">
        <v>113</v>
      </c>
      <c r="E59" s="144"/>
      <c r="F59" s="144"/>
      <c r="G59" s="144"/>
      <c r="H59" s="144"/>
      <c r="I59" s="145"/>
      <c r="J59" s="146">
        <f>J98</f>
        <v>0</v>
      </c>
      <c r="K59" s="147"/>
    </row>
    <row r="60" spans="2:47" s="1" customFormat="1" ht="21.75" customHeight="1">
      <c r="B60" s="40"/>
      <c r="C60" s="41"/>
      <c r="D60" s="41"/>
      <c r="E60" s="41"/>
      <c r="F60" s="41"/>
      <c r="G60" s="41"/>
      <c r="H60" s="41"/>
      <c r="I60" s="105"/>
      <c r="J60" s="41"/>
      <c r="K60" s="44"/>
    </row>
    <row r="61" spans="2:47" s="1" customFormat="1" ht="6.95" customHeight="1">
      <c r="B61" s="55"/>
      <c r="C61" s="56"/>
      <c r="D61" s="56"/>
      <c r="E61" s="56"/>
      <c r="F61" s="56"/>
      <c r="G61" s="56"/>
      <c r="H61" s="56"/>
      <c r="I61" s="126"/>
      <c r="J61" s="56"/>
      <c r="K61" s="57"/>
    </row>
    <row r="65" spans="2:63" s="1" customFormat="1" ht="6.95" customHeight="1">
      <c r="B65" s="58"/>
      <c r="C65" s="59"/>
      <c r="D65" s="59"/>
      <c r="E65" s="59"/>
      <c r="F65" s="59"/>
      <c r="G65" s="59"/>
      <c r="H65" s="59"/>
      <c r="I65" s="127"/>
      <c r="J65" s="59"/>
      <c r="K65" s="59"/>
      <c r="L65" s="40"/>
    </row>
    <row r="66" spans="2:63" s="1" customFormat="1" ht="36.950000000000003" customHeight="1">
      <c r="B66" s="40"/>
      <c r="C66" s="60" t="s">
        <v>114</v>
      </c>
      <c r="L66" s="40"/>
    </row>
    <row r="67" spans="2:63" s="1" customFormat="1" ht="6.95" customHeight="1">
      <c r="B67" s="40"/>
      <c r="L67" s="40"/>
    </row>
    <row r="68" spans="2:63" s="1" customFormat="1" ht="14.45" customHeight="1">
      <c r="B68" s="40"/>
      <c r="C68" s="62" t="s">
        <v>19</v>
      </c>
      <c r="L68" s="40"/>
    </row>
    <row r="69" spans="2:63" s="1" customFormat="1" ht="22.5" customHeight="1">
      <c r="B69" s="40"/>
      <c r="E69" s="359" t="str">
        <f>E7</f>
        <v>Výměna oken v objektu ZŠ n.u. Petra Bezruče</v>
      </c>
      <c r="F69" s="360"/>
      <c r="G69" s="360"/>
      <c r="H69" s="360"/>
      <c r="L69" s="40"/>
    </row>
    <row r="70" spans="2:63" s="1" customFormat="1" ht="14.45" customHeight="1">
      <c r="B70" s="40"/>
      <c r="C70" s="62" t="s">
        <v>104</v>
      </c>
      <c r="L70" s="40"/>
    </row>
    <row r="71" spans="2:63" s="1" customFormat="1" ht="23.25" customHeight="1">
      <c r="B71" s="40"/>
      <c r="E71" s="336" t="str">
        <f>E9</f>
        <v>000 - VEDLEJŠÍ A OSTATNÍ NÁKLADY</v>
      </c>
      <c r="F71" s="361"/>
      <c r="G71" s="361"/>
      <c r="H71" s="361"/>
      <c r="L71" s="40"/>
    </row>
    <row r="72" spans="2:63" s="1" customFormat="1" ht="6.95" customHeight="1">
      <c r="B72" s="40"/>
      <c r="L72" s="40"/>
    </row>
    <row r="73" spans="2:63" s="1" customFormat="1" ht="18" customHeight="1">
      <c r="B73" s="40"/>
      <c r="C73" s="62" t="s">
        <v>25</v>
      </c>
      <c r="F73" s="148" t="str">
        <f>F12</f>
        <v>Frýdek-Místek</v>
      </c>
      <c r="I73" s="149" t="s">
        <v>27</v>
      </c>
      <c r="J73" s="66" t="str">
        <f>IF(J12="","",J12)</f>
        <v>24. 1. 2018</v>
      </c>
      <c r="L73" s="40"/>
    </row>
    <row r="74" spans="2:63" s="1" customFormat="1" ht="6.95" customHeight="1">
      <c r="B74" s="40"/>
      <c r="L74" s="40"/>
    </row>
    <row r="75" spans="2:63" s="1" customFormat="1">
      <c r="B75" s="40"/>
      <c r="C75" s="62" t="s">
        <v>31</v>
      </c>
      <c r="F75" s="148" t="str">
        <f>E15</f>
        <v>Statutární město Frýdek-Místek</v>
      </c>
      <c r="I75" s="149" t="s">
        <v>37</v>
      </c>
      <c r="J75" s="148" t="str">
        <f>E21</f>
        <v>Ing. Pavel Krupička</v>
      </c>
      <c r="L75" s="40"/>
    </row>
    <row r="76" spans="2:63" s="1" customFormat="1" ht="14.45" customHeight="1">
      <c r="B76" s="40"/>
      <c r="C76" s="62" t="s">
        <v>35</v>
      </c>
      <c r="F76" s="148" t="str">
        <f>IF(E18="","",E18)</f>
        <v/>
      </c>
      <c r="L76" s="40"/>
    </row>
    <row r="77" spans="2:63" s="1" customFormat="1" ht="10.35" customHeight="1">
      <c r="B77" s="40"/>
      <c r="L77" s="40"/>
    </row>
    <row r="78" spans="2:63" s="9" customFormat="1" ht="29.25" customHeight="1">
      <c r="B78" s="150"/>
      <c r="C78" s="151" t="s">
        <v>115</v>
      </c>
      <c r="D78" s="152" t="s">
        <v>61</v>
      </c>
      <c r="E78" s="152" t="s">
        <v>57</v>
      </c>
      <c r="F78" s="152" t="s">
        <v>116</v>
      </c>
      <c r="G78" s="152" t="s">
        <v>117</v>
      </c>
      <c r="H78" s="152" t="s">
        <v>118</v>
      </c>
      <c r="I78" s="153" t="s">
        <v>119</v>
      </c>
      <c r="J78" s="152" t="s">
        <v>108</v>
      </c>
      <c r="K78" s="154" t="s">
        <v>120</v>
      </c>
      <c r="L78" s="150"/>
      <c r="M78" s="72" t="s">
        <v>121</v>
      </c>
      <c r="N78" s="73" t="s">
        <v>46</v>
      </c>
      <c r="O78" s="73" t="s">
        <v>122</v>
      </c>
      <c r="P78" s="73" t="s">
        <v>123</v>
      </c>
      <c r="Q78" s="73" t="s">
        <v>124</v>
      </c>
      <c r="R78" s="73" t="s">
        <v>125</v>
      </c>
      <c r="S78" s="73" t="s">
        <v>126</v>
      </c>
      <c r="T78" s="74" t="s">
        <v>127</v>
      </c>
    </row>
    <row r="79" spans="2:63" s="1" customFormat="1" ht="29.25" customHeight="1">
      <c r="B79" s="40"/>
      <c r="C79" s="76" t="s">
        <v>109</v>
      </c>
      <c r="J79" s="155">
        <f>BK79</f>
        <v>0</v>
      </c>
      <c r="L79" s="40"/>
      <c r="M79" s="75"/>
      <c r="N79" s="67"/>
      <c r="O79" s="67"/>
      <c r="P79" s="156">
        <f>P80</f>
        <v>0</v>
      </c>
      <c r="Q79" s="67"/>
      <c r="R79" s="156">
        <f>R80</f>
        <v>0</v>
      </c>
      <c r="S79" s="67"/>
      <c r="T79" s="157">
        <f>T80</f>
        <v>0</v>
      </c>
      <c r="AT79" s="23" t="s">
        <v>75</v>
      </c>
      <c r="AU79" s="23" t="s">
        <v>110</v>
      </c>
      <c r="BK79" s="158">
        <f>BK80</f>
        <v>0</v>
      </c>
    </row>
    <row r="80" spans="2:63" s="10" customFormat="1" ht="37.35" customHeight="1">
      <c r="B80" s="159"/>
      <c r="D80" s="160" t="s">
        <v>75</v>
      </c>
      <c r="E80" s="161" t="s">
        <v>128</v>
      </c>
      <c r="F80" s="161" t="s">
        <v>128</v>
      </c>
      <c r="I80" s="162"/>
      <c r="J80" s="163">
        <f>BK80</f>
        <v>0</v>
      </c>
      <c r="L80" s="159"/>
      <c r="M80" s="164"/>
      <c r="N80" s="165"/>
      <c r="O80" s="165"/>
      <c r="P80" s="166">
        <f>P81+P98</f>
        <v>0</v>
      </c>
      <c r="Q80" s="165"/>
      <c r="R80" s="166">
        <f>R81+R98</f>
        <v>0</v>
      </c>
      <c r="S80" s="165"/>
      <c r="T80" s="167">
        <f>T81+T98</f>
        <v>0</v>
      </c>
      <c r="AR80" s="160" t="s">
        <v>129</v>
      </c>
      <c r="AT80" s="168" t="s">
        <v>75</v>
      </c>
      <c r="AU80" s="168" t="s">
        <v>76</v>
      </c>
      <c r="AY80" s="160" t="s">
        <v>130</v>
      </c>
      <c r="BK80" s="169">
        <f>BK81+BK98</f>
        <v>0</v>
      </c>
    </row>
    <row r="81" spans="2:65" s="10" customFormat="1" ht="19.899999999999999" customHeight="1">
      <c r="B81" s="159"/>
      <c r="D81" s="170" t="s">
        <v>75</v>
      </c>
      <c r="E81" s="171" t="s">
        <v>131</v>
      </c>
      <c r="F81" s="171" t="s">
        <v>132</v>
      </c>
      <c r="I81" s="162"/>
      <c r="J81" s="172">
        <f>BK81</f>
        <v>0</v>
      </c>
      <c r="L81" s="159"/>
      <c r="M81" s="164"/>
      <c r="N81" s="165"/>
      <c r="O81" s="165"/>
      <c r="P81" s="166">
        <f>SUM(P82:P97)</f>
        <v>0</v>
      </c>
      <c r="Q81" s="165"/>
      <c r="R81" s="166">
        <f>SUM(R82:R97)</f>
        <v>0</v>
      </c>
      <c r="S81" s="165"/>
      <c r="T81" s="167">
        <f>SUM(T82:T97)</f>
        <v>0</v>
      </c>
      <c r="AR81" s="160" t="s">
        <v>129</v>
      </c>
      <c r="AT81" s="168" t="s">
        <v>75</v>
      </c>
      <c r="AU81" s="168" t="s">
        <v>24</v>
      </c>
      <c r="AY81" s="160" t="s">
        <v>130</v>
      </c>
      <c r="BK81" s="169">
        <f>SUM(BK82:BK97)</f>
        <v>0</v>
      </c>
    </row>
    <row r="82" spans="2:65" s="1" customFormat="1" ht="31.5" customHeight="1">
      <c r="B82" s="173"/>
      <c r="C82" s="174" t="s">
        <v>24</v>
      </c>
      <c r="D82" s="174" t="s">
        <v>133</v>
      </c>
      <c r="E82" s="175" t="s">
        <v>134</v>
      </c>
      <c r="F82" s="176" t="s">
        <v>135</v>
      </c>
      <c r="G82" s="177" t="s">
        <v>136</v>
      </c>
      <c r="H82" s="178">
        <v>1</v>
      </c>
      <c r="I82" s="179"/>
      <c r="J82" s="180">
        <f>ROUND(I82*H82,2)</f>
        <v>0</v>
      </c>
      <c r="K82" s="176" t="s">
        <v>5</v>
      </c>
      <c r="L82" s="40"/>
      <c r="M82" s="181" t="s">
        <v>5</v>
      </c>
      <c r="N82" s="182" t="s">
        <v>47</v>
      </c>
      <c r="O82" s="41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AR82" s="23" t="s">
        <v>137</v>
      </c>
      <c r="AT82" s="23" t="s">
        <v>133</v>
      </c>
      <c r="AU82" s="23" t="s">
        <v>85</v>
      </c>
      <c r="AY82" s="23" t="s">
        <v>130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23" t="s">
        <v>24</v>
      </c>
      <c r="BK82" s="185">
        <f>ROUND(I82*H82,2)</f>
        <v>0</v>
      </c>
      <c r="BL82" s="23" t="s">
        <v>137</v>
      </c>
      <c r="BM82" s="23" t="s">
        <v>138</v>
      </c>
    </row>
    <row r="83" spans="2:65" s="1" customFormat="1" ht="54">
      <c r="B83" s="40"/>
      <c r="D83" s="186" t="s">
        <v>139</v>
      </c>
      <c r="F83" s="187" t="s">
        <v>140</v>
      </c>
      <c r="I83" s="188"/>
      <c r="L83" s="40"/>
      <c r="M83" s="189"/>
      <c r="N83" s="41"/>
      <c r="O83" s="41"/>
      <c r="P83" s="41"/>
      <c r="Q83" s="41"/>
      <c r="R83" s="41"/>
      <c r="S83" s="41"/>
      <c r="T83" s="69"/>
      <c r="AT83" s="23" t="s">
        <v>139</v>
      </c>
      <c r="AU83" s="23" t="s">
        <v>85</v>
      </c>
    </row>
    <row r="84" spans="2:65" s="1" customFormat="1" ht="31.5" customHeight="1">
      <c r="B84" s="173"/>
      <c r="C84" s="174" t="s">
        <v>85</v>
      </c>
      <c r="D84" s="174" t="s">
        <v>133</v>
      </c>
      <c r="E84" s="175" t="s">
        <v>141</v>
      </c>
      <c r="F84" s="176" t="s">
        <v>142</v>
      </c>
      <c r="G84" s="177" t="s">
        <v>136</v>
      </c>
      <c r="H84" s="178">
        <v>1</v>
      </c>
      <c r="I84" s="179"/>
      <c r="J84" s="180">
        <f>ROUND(I84*H84,2)</f>
        <v>0</v>
      </c>
      <c r="K84" s="176" t="s">
        <v>5</v>
      </c>
      <c r="L84" s="40"/>
      <c r="M84" s="181" t="s">
        <v>5</v>
      </c>
      <c r="N84" s="182" t="s">
        <v>47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137</v>
      </c>
      <c r="AT84" s="23" t="s">
        <v>133</v>
      </c>
      <c r="AU84" s="23" t="s">
        <v>85</v>
      </c>
      <c r="AY84" s="23" t="s">
        <v>130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137</v>
      </c>
      <c r="BM84" s="23" t="s">
        <v>143</v>
      </c>
    </row>
    <row r="85" spans="2:65" s="11" customFormat="1" ht="13.5">
      <c r="B85" s="190"/>
      <c r="D85" s="191" t="s">
        <v>144</v>
      </c>
      <c r="E85" s="192" t="s">
        <v>5</v>
      </c>
      <c r="F85" s="193" t="s">
        <v>145</v>
      </c>
      <c r="H85" s="194" t="s">
        <v>5</v>
      </c>
      <c r="I85" s="195"/>
      <c r="L85" s="190"/>
      <c r="M85" s="196"/>
      <c r="N85" s="197"/>
      <c r="O85" s="197"/>
      <c r="P85" s="197"/>
      <c r="Q85" s="197"/>
      <c r="R85" s="197"/>
      <c r="S85" s="197"/>
      <c r="T85" s="198"/>
      <c r="AT85" s="194" t="s">
        <v>144</v>
      </c>
      <c r="AU85" s="194" t="s">
        <v>85</v>
      </c>
      <c r="AV85" s="11" t="s">
        <v>24</v>
      </c>
      <c r="AW85" s="11" t="s">
        <v>39</v>
      </c>
      <c r="AX85" s="11" t="s">
        <v>76</v>
      </c>
      <c r="AY85" s="194" t="s">
        <v>130</v>
      </c>
    </row>
    <row r="86" spans="2:65" s="11" customFormat="1" ht="13.5">
      <c r="B86" s="190"/>
      <c r="D86" s="191" t="s">
        <v>144</v>
      </c>
      <c r="E86" s="192" t="s">
        <v>5</v>
      </c>
      <c r="F86" s="193" t="s">
        <v>146</v>
      </c>
      <c r="H86" s="194" t="s">
        <v>5</v>
      </c>
      <c r="I86" s="195"/>
      <c r="L86" s="190"/>
      <c r="M86" s="196"/>
      <c r="N86" s="197"/>
      <c r="O86" s="197"/>
      <c r="P86" s="197"/>
      <c r="Q86" s="197"/>
      <c r="R86" s="197"/>
      <c r="S86" s="197"/>
      <c r="T86" s="198"/>
      <c r="AT86" s="194" t="s">
        <v>144</v>
      </c>
      <c r="AU86" s="194" t="s">
        <v>85</v>
      </c>
      <c r="AV86" s="11" t="s">
        <v>24</v>
      </c>
      <c r="AW86" s="11" t="s">
        <v>39</v>
      </c>
      <c r="AX86" s="11" t="s">
        <v>76</v>
      </c>
      <c r="AY86" s="194" t="s">
        <v>130</v>
      </c>
    </row>
    <row r="87" spans="2:65" s="11" customFormat="1" ht="27">
      <c r="B87" s="190"/>
      <c r="D87" s="191" t="s">
        <v>144</v>
      </c>
      <c r="E87" s="192" t="s">
        <v>5</v>
      </c>
      <c r="F87" s="193" t="s">
        <v>147</v>
      </c>
      <c r="H87" s="194" t="s">
        <v>5</v>
      </c>
      <c r="I87" s="195"/>
      <c r="L87" s="190"/>
      <c r="M87" s="196"/>
      <c r="N87" s="197"/>
      <c r="O87" s="197"/>
      <c r="P87" s="197"/>
      <c r="Q87" s="197"/>
      <c r="R87" s="197"/>
      <c r="S87" s="197"/>
      <c r="T87" s="198"/>
      <c r="AT87" s="194" t="s">
        <v>144</v>
      </c>
      <c r="AU87" s="194" t="s">
        <v>85</v>
      </c>
      <c r="AV87" s="11" t="s">
        <v>24</v>
      </c>
      <c r="AW87" s="11" t="s">
        <v>39</v>
      </c>
      <c r="AX87" s="11" t="s">
        <v>76</v>
      </c>
      <c r="AY87" s="194" t="s">
        <v>130</v>
      </c>
    </row>
    <row r="88" spans="2:65" s="11" customFormat="1" ht="13.5">
      <c r="B88" s="190"/>
      <c r="D88" s="191" t="s">
        <v>144</v>
      </c>
      <c r="E88" s="192" t="s">
        <v>5</v>
      </c>
      <c r="F88" s="193" t="s">
        <v>148</v>
      </c>
      <c r="H88" s="194" t="s">
        <v>5</v>
      </c>
      <c r="I88" s="195"/>
      <c r="L88" s="190"/>
      <c r="M88" s="196"/>
      <c r="N88" s="197"/>
      <c r="O88" s="197"/>
      <c r="P88" s="197"/>
      <c r="Q88" s="197"/>
      <c r="R88" s="197"/>
      <c r="S88" s="197"/>
      <c r="T88" s="198"/>
      <c r="AT88" s="194" t="s">
        <v>144</v>
      </c>
      <c r="AU88" s="194" t="s">
        <v>85</v>
      </c>
      <c r="AV88" s="11" t="s">
        <v>24</v>
      </c>
      <c r="AW88" s="11" t="s">
        <v>39</v>
      </c>
      <c r="AX88" s="11" t="s">
        <v>76</v>
      </c>
      <c r="AY88" s="194" t="s">
        <v>130</v>
      </c>
    </row>
    <row r="89" spans="2:65" s="11" customFormat="1" ht="27">
      <c r="B89" s="190"/>
      <c r="D89" s="191" t="s">
        <v>144</v>
      </c>
      <c r="E89" s="192" t="s">
        <v>5</v>
      </c>
      <c r="F89" s="193" t="s">
        <v>149</v>
      </c>
      <c r="H89" s="194" t="s">
        <v>5</v>
      </c>
      <c r="I89" s="195"/>
      <c r="L89" s="190"/>
      <c r="M89" s="196"/>
      <c r="N89" s="197"/>
      <c r="O89" s="197"/>
      <c r="P89" s="197"/>
      <c r="Q89" s="197"/>
      <c r="R89" s="197"/>
      <c r="S89" s="197"/>
      <c r="T89" s="198"/>
      <c r="AT89" s="194" t="s">
        <v>144</v>
      </c>
      <c r="AU89" s="194" t="s">
        <v>85</v>
      </c>
      <c r="AV89" s="11" t="s">
        <v>24</v>
      </c>
      <c r="AW89" s="11" t="s">
        <v>39</v>
      </c>
      <c r="AX89" s="11" t="s">
        <v>76</v>
      </c>
      <c r="AY89" s="194" t="s">
        <v>130</v>
      </c>
    </row>
    <row r="90" spans="2:65" s="11" customFormat="1" ht="13.5">
      <c r="B90" s="190"/>
      <c r="D90" s="191" t="s">
        <v>144</v>
      </c>
      <c r="E90" s="192" t="s">
        <v>5</v>
      </c>
      <c r="F90" s="193" t="s">
        <v>150</v>
      </c>
      <c r="H90" s="194" t="s">
        <v>5</v>
      </c>
      <c r="I90" s="195"/>
      <c r="L90" s="190"/>
      <c r="M90" s="196"/>
      <c r="N90" s="197"/>
      <c r="O90" s="197"/>
      <c r="P90" s="197"/>
      <c r="Q90" s="197"/>
      <c r="R90" s="197"/>
      <c r="S90" s="197"/>
      <c r="T90" s="198"/>
      <c r="AT90" s="194" t="s">
        <v>144</v>
      </c>
      <c r="AU90" s="194" t="s">
        <v>85</v>
      </c>
      <c r="AV90" s="11" t="s">
        <v>24</v>
      </c>
      <c r="AW90" s="11" t="s">
        <v>39</v>
      </c>
      <c r="AX90" s="11" t="s">
        <v>76</v>
      </c>
      <c r="AY90" s="194" t="s">
        <v>130</v>
      </c>
    </row>
    <row r="91" spans="2:65" s="11" customFormat="1" ht="13.5">
      <c r="B91" s="190"/>
      <c r="D91" s="191" t="s">
        <v>144</v>
      </c>
      <c r="E91" s="192" t="s">
        <v>5</v>
      </c>
      <c r="F91" s="193" t="s">
        <v>151</v>
      </c>
      <c r="H91" s="194" t="s">
        <v>5</v>
      </c>
      <c r="I91" s="195"/>
      <c r="L91" s="190"/>
      <c r="M91" s="196"/>
      <c r="N91" s="197"/>
      <c r="O91" s="197"/>
      <c r="P91" s="197"/>
      <c r="Q91" s="197"/>
      <c r="R91" s="197"/>
      <c r="S91" s="197"/>
      <c r="T91" s="198"/>
      <c r="AT91" s="194" t="s">
        <v>144</v>
      </c>
      <c r="AU91" s="194" t="s">
        <v>85</v>
      </c>
      <c r="AV91" s="11" t="s">
        <v>24</v>
      </c>
      <c r="AW91" s="11" t="s">
        <v>39</v>
      </c>
      <c r="AX91" s="11" t="s">
        <v>76</v>
      </c>
      <c r="AY91" s="194" t="s">
        <v>130</v>
      </c>
    </row>
    <row r="92" spans="2:65" s="11" customFormat="1" ht="27">
      <c r="B92" s="190"/>
      <c r="D92" s="191" t="s">
        <v>144</v>
      </c>
      <c r="E92" s="192" t="s">
        <v>5</v>
      </c>
      <c r="F92" s="193" t="s">
        <v>152</v>
      </c>
      <c r="H92" s="194" t="s">
        <v>5</v>
      </c>
      <c r="I92" s="195"/>
      <c r="L92" s="190"/>
      <c r="M92" s="196"/>
      <c r="N92" s="197"/>
      <c r="O92" s="197"/>
      <c r="P92" s="197"/>
      <c r="Q92" s="197"/>
      <c r="R92" s="197"/>
      <c r="S92" s="197"/>
      <c r="T92" s="198"/>
      <c r="AT92" s="194" t="s">
        <v>144</v>
      </c>
      <c r="AU92" s="194" t="s">
        <v>85</v>
      </c>
      <c r="AV92" s="11" t="s">
        <v>24</v>
      </c>
      <c r="AW92" s="11" t="s">
        <v>39</v>
      </c>
      <c r="AX92" s="11" t="s">
        <v>76</v>
      </c>
      <c r="AY92" s="194" t="s">
        <v>130</v>
      </c>
    </row>
    <row r="93" spans="2:65" s="11" customFormat="1" ht="27">
      <c r="B93" s="190"/>
      <c r="D93" s="191" t="s">
        <v>144</v>
      </c>
      <c r="E93" s="192" t="s">
        <v>5</v>
      </c>
      <c r="F93" s="193" t="s">
        <v>153</v>
      </c>
      <c r="H93" s="194" t="s">
        <v>5</v>
      </c>
      <c r="I93" s="195"/>
      <c r="L93" s="190"/>
      <c r="M93" s="196"/>
      <c r="N93" s="197"/>
      <c r="O93" s="197"/>
      <c r="P93" s="197"/>
      <c r="Q93" s="197"/>
      <c r="R93" s="197"/>
      <c r="S93" s="197"/>
      <c r="T93" s="198"/>
      <c r="AT93" s="194" t="s">
        <v>144</v>
      </c>
      <c r="AU93" s="194" t="s">
        <v>85</v>
      </c>
      <c r="AV93" s="11" t="s">
        <v>24</v>
      </c>
      <c r="AW93" s="11" t="s">
        <v>39</v>
      </c>
      <c r="AX93" s="11" t="s">
        <v>76</v>
      </c>
      <c r="AY93" s="194" t="s">
        <v>130</v>
      </c>
    </row>
    <row r="94" spans="2:65" s="12" customFormat="1" ht="13.5">
      <c r="B94" s="199"/>
      <c r="D94" s="191" t="s">
        <v>144</v>
      </c>
      <c r="E94" s="200" t="s">
        <v>5</v>
      </c>
      <c r="F94" s="201" t="s">
        <v>154</v>
      </c>
      <c r="H94" s="202">
        <v>1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65" s="13" customFormat="1" ht="13.5">
      <c r="B95" s="207"/>
      <c r="D95" s="186" t="s">
        <v>144</v>
      </c>
      <c r="E95" s="208" t="s">
        <v>5</v>
      </c>
      <c r="F95" s="209" t="s">
        <v>155</v>
      </c>
      <c r="H95" s="210">
        <v>1</v>
      </c>
      <c r="I95" s="211"/>
      <c r="L95" s="207"/>
      <c r="M95" s="212"/>
      <c r="N95" s="213"/>
      <c r="O95" s="213"/>
      <c r="P95" s="213"/>
      <c r="Q95" s="213"/>
      <c r="R95" s="213"/>
      <c r="S95" s="213"/>
      <c r="T95" s="214"/>
      <c r="AT95" s="215" t="s">
        <v>144</v>
      </c>
      <c r="AU95" s="215" t="s">
        <v>85</v>
      </c>
      <c r="AV95" s="13" t="s">
        <v>137</v>
      </c>
      <c r="AW95" s="13" t="s">
        <v>39</v>
      </c>
      <c r="AX95" s="13" t="s">
        <v>24</v>
      </c>
      <c r="AY95" s="215" t="s">
        <v>130</v>
      </c>
    </row>
    <row r="96" spans="2:65" s="1" customFormat="1" ht="31.5" customHeight="1">
      <c r="B96" s="173"/>
      <c r="C96" s="174" t="s">
        <v>156</v>
      </c>
      <c r="D96" s="174" t="s">
        <v>133</v>
      </c>
      <c r="E96" s="175" t="s">
        <v>157</v>
      </c>
      <c r="F96" s="176" t="s">
        <v>158</v>
      </c>
      <c r="G96" s="177" t="s">
        <v>136</v>
      </c>
      <c r="H96" s="178">
        <v>1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137</v>
      </c>
      <c r="AT96" s="23" t="s">
        <v>133</v>
      </c>
      <c r="AU96" s="23" t="s">
        <v>85</v>
      </c>
      <c r="AY96" s="23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137</v>
      </c>
      <c r="BM96" s="23" t="s">
        <v>159</v>
      </c>
    </row>
    <row r="97" spans="2:65" s="1" customFormat="1" ht="40.5">
      <c r="B97" s="40"/>
      <c r="D97" s="191" t="s">
        <v>139</v>
      </c>
      <c r="F97" s="216" t="s">
        <v>160</v>
      </c>
      <c r="I97" s="188"/>
      <c r="L97" s="40"/>
      <c r="M97" s="189"/>
      <c r="N97" s="41"/>
      <c r="O97" s="41"/>
      <c r="P97" s="41"/>
      <c r="Q97" s="41"/>
      <c r="R97" s="41"/>
      <c r="S97" s="41"/>
      <c r="T97" s="69"/>
      <c r="AT97" s="23" t="s">
        <v>139</v>
      </c>
      <c r="AU97" s="23" t="s">
        <v>85</v>
      </c>
    </row>
    <row r="98" spans="2:65" s="10" customFormat="1" ht="29.85" customHeight="1">
      <c r="B98" s="159"/>
      <c r="D98" s="170" t="s">
        <v>75</v>
      </c>
      <c r="E98" s="171" t="s">
        <v>161</v>
      </c>
      <c r="F98" s="171" t="s">
        <v>162</v>
      </c>
      <c r="I98" s="162"/>
      <c r="J98" s="172">
        <f>BK98</f>
        <v>0</v>
      </c>
      <c r="L98" s="159"/>
      <c r="M98" s="164"/>
      <c r="N98" s="165"/>
      <c r="O98" s="165"/>
      <c r="P98" s="166">
        <f>SUM(P99:P125)</f>
        <v>0</v>
      </c>
      <c r="Q98" s="165"/>
      <c r="R98" s="166">
        <f>SUM(R99:R125)</f>
        <v>0</v>
      </c>
      <c r="S98" s="165"/>
      <c r="T98" s="167">
        <f>SUM(T99:T125)</f>
        <v>0</v>
      </c>
      <c r="AR98" s="160" t="s">
        <v>129</v>
      </c>
      <c r="AT98" s="168" t="s">
        <v>75</v>
      </c>
      <c r="AU98" s="168" t="s">
        <v>24</v>
      </c>
      <c r="AY98" s="160" t="s">
        <v>130</v>
      </c>
      <c r="BK98" s="169">
        <f>SUM(BK99:BK125)</f>
        <v>0</v>
      </c>
    </row>
    <row r="99" spans="2:65" s="1" customFormat="1" ht="31.5" customHeight="1">
      <c r="B99" s="173"/>
      <c r="C99" s="174" t="s">
        <v>137</v>
      </c>
      <c r="D99" s="174" t="s">
        <v>133</v>
      </c>
      <c r="E99" s="175" t="s">
        <v>163</v>
      </c>
      <c r="F99" s="176" t="s">
        <v>164</v>
      </c>
      <c r="G99" s="177" t="s">
        <v>136</v>
      </c>
      <c r="H99" s="178">
        <v>1</v>
      </c>
      <c r="I99" s="179"/>
      <c r="J99" s="180">
        <f>ROUND(I99*H99,2)</f>
        <v>0</v>
      </c>
      <c r="K99" s="176" t="s">
        <v>5</v>
      </c>
      <c r="L99" s="40"/>
      <c r="M99" s="181" t="s">
        <v>5</v>
      </c>
      <c r="N99" s="182" t="s">
        <v>47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137</v>
      </c>
      <c r="AT99" s="23" t="s">
        <v>133</v>
      </c>
      <c r="AU99" s="23" t="s">
        <v>85</v>
      </c>
      <c r="AY99" s="23" t="s">
        <v>130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137</v>
      </c>
      <c r="BM99" s="23" t="s">
        <v>165</v>
      </c>
    </row>
    <row r="100" spans="2:65" s="1" customFormat="1" ht="31.5" customHeight="1">
      <c r="B100" s="173"/>
      <c r="C100" s="174" t="s">
        <v>129</v>
      </c>
      <c r="D100" s="174" t="s">
        <v>133</v>
      </c>
      <c r="E100" s="175" t="s">
        <v>166</v>
      </c>
      <c r="F100" s="176" t="s">
        <v>167</v>
      </c>
      <c r="G100" s="177" t="s">
        <v>136</v>
      </c>
      <c r="H100" s="178">
        <v>1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168</v>
      </c>
    </row>
    <row r="101" spans="2:65" s="1" customFormat="1" ht="31.5" customHeight="1">
      <c r="B101" s="173"/>
      <c r="C101" s="174" t="s">
        <v>169</v>
      </c>
      <c r="D101" s="174" t="s">
        <v>133</v>
      </c>
      <c r="E101" s="175" t="s">
        <v>170</v>
      </c>
      <c r="F101" s="176" t="s">
        <v>171</v>
      </c>
      <c r="G101" s="177" t="s">
        <v>136</v>
      </c>
      <c r="H101" s="178">
        <v>1</v>
      </c>
      <c r="I101" s="179"/>
      <c r="J101" s="180">
        <f>ROUND(I101*H101,2)</f>
        <v>0</v>
      </c>
      <c r="K101" s="176" t="s">
        <v>5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172</v>
      </c>
    </row>
    <row r="102" spans="2:65" s="11" customFormat="1" ht="13.5">
      <c r="B102" s="190"/>
      <c r="D102" s="191" t="s">
        <v>144</v>
      </c>
      <c r="E102" s="192" t="s">
        <v>5</v>
      </c>
      <c r="F102" s="193" t="s">
        <v>173</v>
      </c>
      <c r="H102" s="194" t="s">
        <v>5</v>
      </c>
      <c r="I102" s="195"/>
      <c r="L102" s="190"/>
      <c r="M102" s="196"/>
      <c r="N102" s="197"/>
      <c r="O102" s="197"/>
      <c r="P102" s="197"/>
      <c r="Q102" s="197"/>
      <c r="R102" s="197"/>
      <c r="S102" s="197"/>
      <c r="T102" s="198"/>
      <c r="AT102" s="194" t="s">
        <v>144</v>
      </c>
      <c r="AU102" s="194" t="s">
        <v>85</v>
      </c>
      <c r="AV102" s="11" t="s">
        <v>24</v>
      </c>
      <c r="AW102" s="11" t="s">
        <v>39</v>
      </c>
      <c r="AX102" s="11" t="s">
        <v>76</v>
      </c>
      <c r="AY102" s="194" t="s">
        <v>130</v>
      </c>
    </row>
    <row r="103" spans="2:65" s="11" customFormat="1" ht="27">
      <c r="B103" s="190"/>
      <c r="D103" s="191" t="s">
        <v>144</v>
      </c>
      <c r="E103" s="192" t="s">
        <v>5</v>
      </c>
      <c r="F103" s="193" t="s">
        <v>174</v>
      </c>
      <c r="H103" s="194" t="s">
        <v>5</v>
      </c>
      <c r="I103" s="195"/>
      <c r="L103" s="190"/>
      <c r="M103" s="196"/>
      <c r="N103" s="197"/>
      <c r="O103" s="197"/>
      <c r="P103" s="197"/>
      <c r="Q103" s="197"/>
      <c r="R103" s="197"/>
      <c r="S103" s="197"/>
      <c r="T103" s="198"/>
      <c r="AT103" s="194" t="s">
        <v>144</v>
      </c>
      <c r="AU103" s="194" t="s">
        <v>85</v>
      </c>
      <c r="AV103" s="11" t="s">
        <v>24</v>
      </c>
      <c r="AW103" s="11" t="s">
        <v>39</v>
      </c>
      <c r="AX103" s="11" t="s">
        <v>76</v>
      </c>
      <c r="AY103" s="194" t="s">
        <v>130</v>
      </c>
    </row>
    <row r="104" spans="2:65" s="12" customFormat="1" ht="13.5">
      <c r="B104" s="199"/>
      <c r="D104" s="191" t="s">
        <v>144</v>
      </c>
      <c r="E104" s="200" t="s">
        <v>5</v>
      </c>
      <c r="F104" s="201" t="s">
        <v>154</v>
      </c>
      <c r="H104" s="202">
        <v>1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76</v>
      </c>
      <c r="AY104" s="200" t="s">
        <v>130</v>
      </c>
    </row>
    <row r="105" spans="2:65" s="13" customFormat="1" ht="13.5">
      <c r="B105" s="207"/>
      <c r="D105" s="186" t="s">
        <v>144</v>
      </c>
      <c r="E105" s="208" t="s">
        <v>5</v>
      </c>
      <c r="F105" s="209" t="s">
        <v>155</v>
      </c>
      <c r="H105" s="210">
        <v>1</v>
      </c>
      <c r="I105" s="211"/>
      <c r="L105" s="207"/>
      <c r="M105" s="212"/>
      <c r="N105" s="213"/>
      <c r="O105" s="213"/>
      <c r="P105" s="213"/>
      <c r="Q105" s="213"/>
      <c r="R105" s="213"/>
      <c r="S105" s="213"/>
      <c r="T105" s="214"/>
      <c r="AT105" s="215" t="s">
        <v>144</v>
      </c>
      <c r="AU105" s="215" t="s">
        <v>85</v>
      </c>
      <c r="AV105" s="13" t="s">
        <v>137</v>
      </c>
      <c r="AW105" s="13" t="s">
        <v>39</v>
      </c>
      <c r="AX105" s="13" t="s">
        <v>24</v>
      </c>
      <c r="AY105" s="215" t="s">
        <v>130</v>
      </c>
    </row>
    <row r="106" spans="2:65" s="1" customFormat="1" ht="31.5" customHeight="1">
      <c r="B106" s="173"/>
      <c r="C106" s="174" t="s">
        <v>175</v>
      </c>
      <c r="D106" s="174" t="s">
        <v>133</v>
      </c>
      <c r="E106" s="175" t="s">
        <v>176</v>
      </c>
      <c r="F106" s="176" t="s">
        <v>177</v>
      </c>
      <c r="G106" s="177" t="s">
        <v>136</v>
      </c>
      <c r="H106" s="178">
        <v>1</v>
      </c>
      <c r="I106" s="179"/>
      <c r="J106" s="180">
        <f t="shared" ref="J106:J115" si="0">ROUND(I106*H106,2)</f>
        <v>0</v>
      </c>
      <c r="K106" s="176" t="s">
        <v>5</v>
      </c>
      <c r="L106" s="40"/>
      <c r="M106" s="181" t="s">
        <v>5</v>
      </c>
      <c r="N106" s="182" t="s">
        <v>47</v>
      </c>
      <c r="O106" s="41"/>
      <c r="P106" s="183">
        <f t="shared" ref="P106:P115" si="1">O106*H106</f>
        <v>0</v>
      </c>
      <c r="Q106" s="183">
        <v>0</v>
      </c>
      <c r="R106" s="183">
        <f t="shared" ref="R106:R115" si="2">Q106*H106</f>
        <v>0</v>
      </c>
      <c r="S106" s="183">
        <v>0</v>
      </c>
      <c r="T106" s="184">
        <f t="shared" ref="T106:T115" si="3">S106*H106</f>
        <v>0</v>
      </c>
      <c r="AR106" s="23" t="s">
        <v>137</v>
      </c>
      <c r="AT106" s="23" t="s">
        <v>133</v>
      </c>
      <c r="AU106" s="23" t="s">
        <v>85</v>
      </c>
      <c r="AY106" s="23" t="s">
        <v>130</v>
      </c>
      <c r="BE106" s="185">
        <f t="shared" ref="BE106:BE115" si="4">IF(N106="základní",J106,0)</f>
        <v>0</v>
      </c>
      <c r="BF106" s="185">
        <f t="shared" ref="BF106:BF115" si="5">IF(N106="snížená",J106,0)</f>
        <v>0</v>
      </c>
      <c r="BG106" s="185">
        <f t="shared" ref="BG106:BG115" si="6">IF(N106="zákl. přenesená",J106,0)</f>
        <v>0</v>
      </c>
      <c r="BH106" s="185">
        <f t="shared" ref="BH106:BH115" si="7">IF(N106="sníž. přenesená",J106,0)</f>
        <v>0</v>
      </c>
      <c r="BI106" s="185">
        <f t="shared" ref="BI106:BI115" si="8">IF(N106="nulová",J106,0)</f>
        <v>0</v>
      </c>
      <c r="BJ106" s="23" t="s">
        <v>24</v>
      </c>
      <c r="BK106" s="185">
        <f t="shared" ref="BK106:BK115" si="9">ROUND(I106*H106,2)</f>
        <v>0</v>
      </c>
      <c r="BL106" s="23" t="s">
        <v>137</v>
      </c>
      <c r="BM106" s="23" t="s">
        <v>178</v>
      </c>
    </row>
    <row r="107" spans="2:65" s="1" customFormat="1" ht="31.5" customHeight="1">
      <c r="B107" s="173"/>
      <c r="C107" s="174" t="s">
        <v>179</v>
      </c>
      <c r="D107" s="174" t="s">
        <v>133</v>
      </c>
      <c r="E107" s="175" t="s">
        <v>180</v>
      </c>
      <c r="F107" s="176" t="s">
        <v>181</v>
      </c>
      <c r="G107" s="177" t="s">
        <v>136</v>
      </c>
      <c r="H107" s="178">
        <v>1</v>
      </c>
      <c r="I107" s="179"/>
      <c r="J107" s="180">
        <f t="shared" si="0"/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23" t="s">
        <v>24</v>
      </c>
      <c r="BK107" s="185">
        <f t="shared" si="9"/>
        <v>0</v>
      </c>
      <c r="BL107" s="23" t="s">
        <v>137</v>
      </c>
      <c r="BM107" s="23" t="s">
        <v>182</v>
      </c>
    </row>
    <row r="108" spans="2:65" s="1" customFormat="1" ht="31.5" customHeight="1">
      <c r="B108" s="173"/>
      <c r="C108" s="174" t="s">
        <v>183</v>
      </c>
      <c r="D108" s="174" t="s">
        <v>133</v>
      </c>
      <c r="E108" s="175" t="s">
        <v>184</v>
      </c>
      <c r="F108" s="176" t="s">
        <v>185</v>
      </c>
      <c r="G108" s="177" t="s">
        <v>136</v>
      </c>
      <c r="H108" s="178">
        <v>1</v>
      </c>
      <c r="I108" s="179"/>
      <c r="J108" s="180">
        <f t="shared" si="0"/>
        <v>0</v>
      </c>
      <c r="K108" s="176" t="s">
        <v>5</v>
      </c>
      <c r="L108" s="40"/>
      <c r="M108" s="181" t="s">
        <v>5</v>
      </c>
      <c r="N108" s="182" t="s">
        <v>47</v>
      </c>
      <c r="O108" s="41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AR108" s="23" t="s">
        <v>137</v>
      </c>
      <c r="AT108" s="23" t="s">
        <v>133</v>
      </c>
      <c r="AU108" s="23" t="s">
        <v>85</v>
      </c>
      <c r="AY108" s="23" t="s">
        <v>130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23" t="s">
        <v>24</v>
      </c>
      <c r="BK108" s="185">
        <f t="shared" si="9"/>
        <v>0</v>
      </c>
      <c r="BL108" s="23" t="s">
        <v>137</v>
      </c>
      <c r="BM108" s="23" t="s">
        <v>186</v>
      </c>
    </row>
    <row r="109" spans="2:65" s="1" customFormat="1" ht="44.25" customHeight="1">
      <c r="B109" s="173"/>
      <c r="C109" s="174" t="s">
        <v>29</v>
      </c>
      <c r="D109" s="174" t="s">
        <v>133</v>
      </c>
      <c r="E109" s="175" t="s">
        <v>187</v>
      </c>
      <c r="F109" s="176" t="s">
        <v>188</v>
      </c>
      <c r="G109" s="177" t="s">
        <v>136</v>
      </c>
      <c r="H109" s="178">
        <v>1</v>
      </c>
      <c r="I109" s="179"/>
      <c r="J109" s="180">
        <f t="shared" si="0"/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23" t="s">
        <v>24</v>
      </c>
      <c r="BK109" s="185">
        <f t="shared" si="9"/>
        <v>0</v>
      </c>
      <c r="BL109" s="23" t="s">
        <v>137</v>
      </c>
      <c r="BM109" s="23" t="s">
        <v>189</v>
      </c>
    </row>
    <row r="110" spans="2:65" s="1" customFormat="1" ht="31.5" customHeight="1">
      <c r="B110" s="173"/>
      <c r="C110" s="174" t="s">
        <v>190</v>
      </c>
      <c r="D110" s="174" t="s">
        <v>133</v>
      </c>
      <c r="E110" s="175" t="s">
        <v>191</v>
      </c>
      <c r="F110" s="176" t="s">
        <v>192</v>
      </c>
      <c r="G110" s="177" t="s">
        <v>136</v>
      </c>
      <c r="H110" s="178">
        <v>1</v>
      </c>
      <c r="I110" s="179"/>
      <c r="J110" s="180">
        <f t="shared" si="0"/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23" t="s">
        <v>24</v>
      </c>
      <c r="BK110" s="185">
        <f t="shared" si="9"/>
        <v>0</v>
      </c>
      <c r="BL110" s="23" t="s">
        <v>137</v>
      </c>
      <c r="BM110" s="23" t="s">
        <v>193</v>
      </c>
    </row>
    <row r="111" spans="2:65" s="1" customFormat="1" ht="44.25" customHeight="1">
      <c r="B111" s="173"/>
      <c r="C111" s="174" t="s">
        <v>194</v>
      </c>
      <c r="D111" s="174" t="s">
        <v>133</v>
      </c>
      <c r="E111" s="175" t="s">
        <v>195</v>
      </c>
      <c r="F111" s="176" t="s">
        <v>196</v>
      </c>
      <c r="G111" s="177" t="s">
        <v>136</v>
      </c>
      <c r="H111" s="178">
        <v>1</v>
      </c>
      <c r="I111" s="179"/>
      <c r="J111" s="180">
        <f t="shared" si="0"/>
        <v>0</v>
      </c>
      <c r="K111" s="176" t="s">
        <v>5</v>
      </c>
      <c r="L111" s="40"/>
      <c r="M111" s="181" t="s">
        <v>5</v>
      </c>
      <c r="N111" s="182" t="s">
        <v>47</v>
      </c>
      <c r="O111" s="41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AR111" s="23" t="s">
        <v>137</v>
      </c>
      <c r="AT111" s="23" t="s">
        <v>133</v>
      </c>
      <c r="AU111" s="23" t="s">
        <v>85</v>
      </c>
      <c r="AY111" s="23" t="s">
        <v>130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23" t="s">
        <v>24</v>
      </c>
      <c r="BK111" s="185">
        <f t="shared" si="9"/>
        <v>0</v>
      </c>
      <c r="BL111" s="23" t="s">
        <v>137</v>
      </c>
      <c r="BM111" s="23" t="s">
        <v>197</v>
      </c>
    </row>
    <row r="112" spans="2:65" s="1" customFormat="1" ht="57" customHeight="1">
      <c r="B112" s="173"/>
      <c r="C112" s="174" t="s">
        <v>198</v>
      </c>
      <c r="D112" s="174" t="s">
        <v>133</v>
      </c>
      <c r="E112" s="175" t="s">
        <v>199</v>
      </c>
      <c r="F112" s="176" t="s">
        <v>200</v>
      </c>
      <c r="G112" s="177" t="s">
        <v>136</v>
      </c>
      <c r="H112" s="178">
        <v>1</v>
      </c>
      <c r="I112" s="179"/>
      <c r="J112" s="180">
        <f t="shared" si="0"/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AR112" s="23" t="s">
        <v>137</v>
      </c>
      <c r="AT112" s="23" t="s">
        <v>133</v>
      </c>
      <c r="AU112" s="23" t="s">
        <v>85</v>
      </c>
      <c r="AY112" s="23" t="s">
        <v>130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23" t="s">
        <v>24</v>
      </c>
      <c r="BK112" s="185">
        <f t="shared" si="9"/>
        <v>0</v>
      </c>
      <c r="BL112" s="23" t="s">
        <v>137</v>
      </c>
      <c r="BM112" s="23" t="s">
        <v>201</v>
      </c>
    </row>
    <row r="113" spans="2:65" s="1" customFormat="1" ht="31.5" customHeight="1">
      <c r="B113" s="173"/>
      <c r="C113" s="174" t="s">
        <v>202</v>
      </c>
      <c r="D113" s="174" t="s">
        <v>133</v>
      </c>
      <c r="E113" s="175" t="s">
        <v>203</v>
      </c>
      <c r="F113" s="176" t="s">
        <v>204</v>
      </c>
      <c r="G113" s="177" t="s">
        <v>136</v>
      </c>
      <c r="H113" s="178">
        <v>1</v>
      </c>
      <c r="I113" s="179"/>
      <c r="J113" s="180">
        <f t="shared" si="0"/>
        <v>0</v>
      </c>
      <c r="K113" s="176" t="s">
        <v>5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3" t="s">
        <v>24</v>
      </c>
      <c r="BK113" s="185">
        <f t="shared" si="9"/>
        <v>0</v>
      </c>
      <c r="BL113" s="23" t="s">
        <v>137</v>
      </c>
      <c r="BM113" s="23" t="s">
        <v>205</v>
      </c>
    </row>
    <row r="114" spans="2:65" s="1" customFormat="1" ht="31.5" customHeight="1">
      <c r="B114" s="173"/>
      <c r="C114" s="174" t="s">
        <v>11</v>
      </c>
      <c r="D114" s="174" t="s">
        <v>133</v>
      </c>
      <c r="E114" s="175" t="s">
        <v>206</v>
      </c>
      <c r="F114" s="176" t="s">
        <v>207</v>
      </c>
      <c r="G114" s="177" t="s">
        <v>136</v>
      </c>
      <c r="H114" s="178">
        <v>1</v>
      </c>
      <c r="I114" s="179"/>
      <c r="J114" s="180">
        <f t="shared" si="0"/>
        <v>0</v>
      </c>
      <c r="K114" s="176" t="s">
        <v>5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3" t="s">
        <v>24</v>
      </c>
      <c r="BK114" s="185">
        <f t="shared" si="9"/>
        <v>0</v>
      </c>
      <c r="BL114" s="23" t="s">
        <v>137</v>
      </c>
      <c r="BM114" s="23" t="s">
        <v>208</v>
      </c>
    </row>
    <row r="115" spans="2:65" s="1" customFormat="1" ht="22.5" customHeight="1">
      <c r="B115" s="173"/>
      <c r="C115" s="174" t="s">
        <v>209</v>
      </c>
      <c r="D115" s="174" t="s">
        <v>133</v>
      </c>
      <c r="E115" s="175" t="s">
        <v>210</v>
      </c>
      <c r="F115" s="176" t="s">
        <v>211</v>
      </c>
      <c r="G115" s="177" t="s">
        <v>136</v>
      </c>
      <c r="H115" s="178">
        <v>1</v>
      </c>
      <c r="I115" s="179"/>
      <c r="J115" s="180">
        <f t="shared" si="0"/>
        <v>0</v>
      </c>
      <c r="K115" s="176" t="s">
        <v>5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AR115" s="23" t="s">
        <v>137</v>
      </c>
      <c r="AT115" s="23" t="s">
        <v>133</v>
      </c>
      <c r="AU115" s="23" t="s">
        <v>85</v>
      </c>
      <c r="AY115" s="23" t="s">
        <v>130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3" t="s">
        <v>24</v>
      </c>
      <c r="BK115" s="185">
        <f t="shared" si="9"/>
        <v>0</v>
      </c>
      <c r="BL115" s="23" t="s">
        <v>137</v>
      </c>
      <c r="BM115" s="23" t="s">
        <v>212</v>
      </c>
    </row>
    <row r="116" spans="2:65" s="11" customFormat="1" ht="27">
      <c r="B116" s="190"/>
      <c r="D116" s="191" t="s">
        <v>144</v>
      </c>
      <c r="E116" s="192" t="s">
        <v>5</v>
      </c>
      <c r="F116" s="193" t="s">
        <v>213</v>
      </c>
      <c r="H116" s="194" t="s">
        <v>5</v>
      </c>
      <c r="I116" s="195"/>
      <c r="L116" s="190"/>
      <c r="M116" s="196"/>
      <c r="N116" s="197"/>
      <c r="O116" s="197"/>
      <c r="P116" s="197"/>
      <c r="Q116" s="197"/>
      <c r="R116" s="197"/>
      <c r="S116" s="197"/>
      <c r="T116" s="198"/>
      <c r="AT116" s="194" t="s">
        <v>144</v>
      </c>
      <c r="AU116" s="194" t="s">
        <v>85</v>
      </c>
      <c r="AV116" s="11" t="s">
        <v>24</v>
      </c>
      <c r="AW116" s="11" t="s">
        <v>39</v>
      </c>
      <c r="AX116" s="11" t="s">
        <v>76</v>
      </c>
      <c r="AY116" s="194" t="s">
        <v>130</v>
      </c>
    </row>
    <row r="117" spans="2:65" s="11" customFormat="1" ht="27">
      <c r="B117" s="190"/>
      <c r="D117" s="191" t="s">
        <v>144</v>
      </c>
      <c r="E117" s="192" t="s">
        <v>5</v>
      </c>
      <c r="F117" s="193" t="s">
        <v>214</v>
      </c>
      <c r="H117" s="194" t="s">
        <v>5</v>
      </c>
      <c r="I117" s="195"/>
      <c r="L117" s="190"/>
      <c r="M117" s="196"/>
      <c r="N117" s="197"/>
      <c r="O117" s="197"/>
      <c r="P117" s="197"/>
      <c r="Q117" s="197"/>
      <c r="R117" s="197"/>
      <c r="S117" s="197"/>
      <c r="T117" s="198"/>
      <c r="AT117" s="194" t="s">
        <v>144</v>
      </c>
      <c r="AU117" s="194" t="s">
        <v>85</v>
      </c>
      <c r="AV117" s="11" t="s">
        <v>24</v>
      </c>
      <c r="AW117" s="11" t="s">
        <v>39</v>
      </c>
      <c r="AX117" s="11" t="s">
        <v>76</v>
      </c>
      <c r="AY117" s="194" t="s">
        <v>130</v>
      </c>
    </row>
    <row r="118" spans="2:65" s="11" customFormat="1" ht="27">
      <c r="B118" s="190"/>
      <c r="D118" s="191" t="s">
        <v>144</v>
      </c>
      <c r="E118" s="192" t="s">
        <v>5</v>
      </c>
      <c r="F118" s="193" t="s">
        <v>215</v>
      </c>
      <c r="H118" s="194" t="s">
        <v>5</v>
      </c>
      <c r="I118" s="195"/>
      <c r="L118" s="190"/>
      <c r="M118" s="196"/>
      <c r="N118" s="197"/>
      <c r="O118" s="197"/>
      <c r="P118" s="197"/>
      <c r="Q118" s="197"/>
      <c r="R118" s="197"/>
      <c r="S118" s="197"/>
      <c r="T118" s="198"/>
      <c r="AT118" s="194" t="s">
        <v>144</v>
      </c>
      <c r="AU118" s="194" t="s">
        <v>85</v>
      </c>
      <c r="AV118" s="11" t="s">
        <v>24</v>
      </c>
      <c r="AW118" s="11" t="s">
        <v>39</v>
      </c>
      <c r="AX118" s="11" t="s">
        <v>76</v>
      </c>
      <c r="AY118" s="194" t="s">
        <v>130</v>
      </c>
    </row>
    <row r="119" spans="2:65" s="11" customFormat="1" ht="13.5">
      <c r="B119" s="190"/>
      <c r="D119" s="191" t="s">
        <v>144</v>
      </c>
      <c r="E119" s="192" t="s">
        <v>5</v>
      </c>
      <c r="F119" s="193" t="s">
        <v>216</v>
      </c>
      <c r="H119" s="194" t="s">
        <v>5</v>
      </c>
      <c r="I119" s="195"/>
      <c r="L119" s="190"/>
      <c r="M119" s="196"/>
      <c r="N119" s="197"/>
      <c r="O119" s="197"/>
      <c r="P119" s="197"/>
      <c r="Q119" s="197"/>
      <c r="R119" s="197"/>
      <c r="S119" s="197"/>
      <c r="T119" s="198"/>
      <c r="AT119" s="194" t="s">
        <v>144</v>
      </c>
      <c r="AU119" s="194" t="s">
        <v>85</v>
      </c>
      <c r="AV119" s="11" t="s">
        <v>24</v>
      </c>
      <c r="AW119" s="11" t="s">
        <v>39</v>
      </c>
      <c r="AX119" s="11" t="s">
        <v>76</v>
      </c>
      <c r="AY119" s="194" t="s">
        <v>130</v>
      </c>
    </row>
    <row r="120" spans="2:65" s="12" customFormat="1" ht="13.5">
      <c r="B120" s="199"/>
      <c r="D120" s="191" t="s">
        <v>144</v>
      </c>
      <c r="E120" s="200" t="s">
        <v>5</v>
      </c>
      <c r="F120" s="201" t="s">
        <v>154</v>
      </c>
      <c r="H120" s="202">
        <v>1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39</v>
      </c>
      <c r="AX120" s="12" t="s">
        <v>76</v>
      </c>
      <c r="AY120" s="200" t="s">
        <v>130</v>
      </c>
    </row>
    <row r="121" spans="2:65" s="13" customFormat="1" ht="13.5">
      <c r="B121" s="207"/>
      <c r="D121" s="186" t="s">
        <v>144</v>
      </c>
      <c r="E121" s="208" t="s">
        <v>5</v>
      </c>
      <c r="F121" s="209" t="s">
        <v>155</v>
      </c>
      <c r="H121" s="210">
        <v>1</v>
      </c>
      <c r="I121" s="211"/>
      <c r="L121" s="207"/>
      <c r="M121" s="212"/>
      <c r="N121" s="213"/>
      <c r="O121" s="213"/>
      <c r="P121" s="213"/>
      <c r="Q121" s="213"/>
      <c r="R121" s="213"/>
      <c r="S121" s="213"/>
      <c r="T121" s="214"/>
      <c r="AT121" s="215" t="s">
        <v>144</v>
      </c>
      <c r="AU121" s="215" t="s">
        <v>85</v>
      </c>
      <c r="AV121" s="13" t="s">
        <v>137</v>
      </c>
      <c r="AW121" s="13" t="s">
        <v>39</v>
      </c>
      <c r="AX121" s="13" t="s">
        <v>24</v>
      </c>
      <c r="AY121" s="215" t="s">
        <v>130</v>
      </c>
    </row>
    <row r="122" spans="2:65" s="1" customFormat="1" ht="57" customHeight="1">
      <c r="B122" s="173"/>
      <c r="C122" s="174" t="s">
        <v>217</v>
      </c>
      <c r="D122" s="174" t="s">
        <v>133</v>
      </c>
      <c r="E122" s="175" t="s">
        <v>218</v>
      </c>
      <c r="F122" s="176" t="s">
        <v>219</v>
      </c>
      <c r="G122" s="177" t="s">
        <v>136</v>
      </c>
      <c r="H122" s="178">
        <v>1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220</v>
      </c>
    </row>
    <row r="123" spans="2:65" s="1" customFormat="1" ht="31.5" customHeight="1">
      <c r="B123" s="173"/>
      <c r="C123" s="174" t="s">
        <v>221</v>
      </c>
      <c r="D123" s="174" t="s">
        <v>133</v>
      </c>
      <c r="E123" s="175" t="s">
        <v>222</v>
      </c>
      <c r="F123" s="176" t="s">
        <v>223</v>
      </c>
      <c r="G123" s="177" t="s">
        <v>136</v>
      </c>
      <c r="H123" s="178">
        <v>1</v>
      </c>
      <c r="I123" s="179"/>
      <c r="J123" s="180">
        <f>ROUND(I123*H123,2)</f>
        <v>0</v>
      </c>
      <c r="K123" s="176" t="s">
        <v>5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224</v>
      </c>
    </row>
    <row r="124" spans="2:65" s="1" customFormat="1" ht="44.25" customHeight="1">
      <c r="B124" s="173"/>
      <c r="C124" s="174" t="s">
        <v>225</v>
      </c>
      <c r="D124" s="174" t="s">
        <v>133</v>
      </c>
      <c r="E124" s="175" t="s">
        <v>226</v>
      </c>
      <c r="F124" s="176" t="s">
        <v>227</v>
      </c>
      <c r="G124" s="177" t="s">
        <v>136</v>
      </c>
      <c r="H124" s="178">
        <v>1</v>
      </c>
      <c r="I124" s="179"/>
      <c r="J124" s="180">
        <f>ROUND(I124*H124,2)</f>
        <v>0</v>
      </c>
      <c r="K124" s="176" t="s">
        <v>5</v>
      </c>
      <c r="L124" s="40"/>
      <c r="M124" s="181" t="s">
        <v>5</v>
      </c>
      <c r="N124" s="182" t="s">
        <v>47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137</v>
      </c>
      <c r="AT124" s="23" t="s">
        <v>133</v>
      </c>
      <c r="AU124" s="23" t="s">
        <v>85</v>
      </c>
      <c r="AY124" s="23" t="s">
        <v>130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137</v>
      </c>
      <c r="BM124" s="23" t="s">
        <v>228</v>
      </c>
    </row>
    <row r="125" spans="2:65" s="1" customFormat="1" ht="31.5" customHeight="1">
      <c r="B125" s="173"/>
      <c r="C125" s="174" t="s">
        <v>229</v>
      </c>
      <c r="D125" s="174" t="s">
        <v>133</v>
      </c>
      <c r="E125" s="175" t="s">
        <v>230</v>
      </c>
      <c r="F125" s="176" t="s">
        <v>231</v>
      </c>
      <c r="G125" s="177" t="s">
        <v>136</v>
      </c>
      <c r="H125" s="178">
        <v>1</v>
      </c>
      <c r="I125" s="179"/>
      <c r="J125" s="180">
        <f>ROUND(I125*H125,2)</f>
        <v>0</v>
      </c>
      <c r="K125" s="176" t="s">
        <v>5</v>
      </c>
      <c r="L125" s="40"/>
      <c r="M125" s="181" t="s">
        <v>5</v>
      </c>
      <c r="N125" s="217" t="s">
        <v>47</v>
      </c>
      <c r="O125" s="218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3" t="s">
        <v>137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137</v>
      </c>
      <c r="BM125" s="23" t="s">
        <v>232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126"/>
      <c r="J126" s="56"/>
      <c r="K126" s="56"/>
      <c r="L126" s="40"/>
    </row>
  </sheetData>
  <autoFilter ref="C78:K12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1:70" s="1" customFormat="1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57" t="s">
        <v>233</v>
      </c>
      <c r="F9" s="358"/>
      <c r="G9" s="358"/>
      <c r="H9" s="358"/>
      <c r="I9" s="105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ROUND(SUM(BE89:BE251), 2)</f>
        <v>0</v>
      </c>
      <c r="G30" s="41"/>
      <c r="H30" s="41"/>
      <c r="I30" s="118">
        <v>0.21</v>
      </c>
      <c r="J30" s="117">
        <f>ROUND(ROUND((SUM(BE89:BE251)),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ROUND(SUM(BF89:BF251), 2)</f>
        <v>0</v>
      </c>
      <c r="G31" s="41"/>
      <c r="H31" s="41"/>
      <c r="I31" s="118">
        <v>0.15</v>
      </c>
      <c r="J31" s="117">
        <f>ROUND(ROUND((SUM(BF89:BF251)),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49</v>
      </c>
      <c r="F32" s="117">
        <f>ROUND(SUM(BG89:BG251),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50</v>
      </c>
      <c r="F33" s="117">
        <f>ROUND(SUM(BH89:BH251),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51</v>
      </c>
      <c r="F34" s="117">
        <f>ROUND(SUM(BI89:BI251),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101 - Stavba - SZ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110</v>
      </c>
    </row>
    <row r="57" spans="2:47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J90</f>
        <v>0</v>
      </c>
      <c r="K57" s="140"/>
    </row>
    <row r="58" spans="2:47" s="8" customFormat="1" ht="19.89999999999999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J91</f>
        <v>0</v>
      </c>
      <c r="K58" s="147"/>
    </row>
    <row r="59" spans="2:47" s="8" customFormat="1" ht="19.89999999999999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J112</f>
        <v>0</v>
      </c>
      <c r="K59" s="147"/>
    </row>
    <row r="60" spans="2:47" s="8" customFormat="1" ht="19.89999999999999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J145</f>
        <v>0</v>
      </c>
      <c r="K60" s="147"/>
    </row>
    <row r="61" spans="2:47" s="8" customFormat="1" ht="19.89999999999999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J151</f>
        <v>0</v>
      </c>
      <c r="K61" s="147"/>
    </row>
    <row r="62" spans="2:47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J153</f>
        <v>0</v>
      </c>
      <c r="K62" s="140"/>
    </row>
    <row r="63" spans="2:47" s="8" customFormat="1" ht="19.89999999999999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J154</f>
        <v>0</v>
      </c>
      <c r="K63" s="147"/>
    </row>
    <row r="64" spans="2:47" s="8" customFormat="1" ht="19.89999999999999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J186</f>
        <v>0</v>
      </c>
      <c r="K64" s="147"/>
    </row>
    <row r="65" spans="2:12" s="8" customFormat="1" ht="19.899999999999999" customHeight="1">
      <c r="B65" s="141"/>
      <c r="C65" s="142"/>
      <c r="D65" s="143" t="s">
        <v>242</v>
      </c>
      <c r="E65" s="144"/>
      <c r="F65" s="144"/>
      <c r="G65" s="144"/>
      <c r="H65" s="144"/>
      <c r="I65" s="145"/>
      <c r="J65" s="146">
        <f>J188</f>
        <v>0</v>
      </c>
      <c r="K65" s="147"/>
    </row>
    <row r="66" spans="2:12" s="8" customFormat="1" ht="19.899999999999999" customHeight="1">
      <c r="B66" s="141"/>
      <c r="C66" s="142"/>
      <c r="D66" s="143" t="s">
        <v>243</v>
      </c>
      <c r="E66" s="144"/>
      <c r="F66" s="144"/>
      <c r="G66" s="144"/>
      <c r="H66" s="144"/>
      <c r="I66" s="145"/>
      <c r="J66" s="146">
        <f>J216</f>
        <v>0</v>
      </c>
      <c r="K66" s="147"/>
    </row>
    <row r="67" spans="2:12" s="8" customFormat="1" ht="19.899999999999999" customHeight="1">
      <c r="B67" s="141"/>
      <c r="C67" s="142"/>
      <c r="D67" s="143" t="s">
        <v>244</v>
      </c>
      <c r="E67" s="144"/>
      <c r="F67" s="144"/>
      <c r="G67" s="144"/>
      <c r="H67" s="144"/>
      <c r="I67" s="145"/>
      <c r="J67" s="146">
        <f>J218</f>
        <v>0</v>
      </c>
      <c r="K67" s="147"/>
    </row>
    <row r="68" spans="2:12" s="8" customFormat="1" ht="19.899999999999999" customHeight="1">
      <c r="B68" s="141"/>
      <c r="C68" s="142"/>
      <c r="D68" s="143" t="s">
        <v>245</v>
      </c>
      <c r="E68" s="144"/>
      <c r="F68" s="144"/>
      <c r="G68" s="144"/>
      <c r="H68" s="144"/>
      <c r="I68" s="145"/>
      <c r="J68" s="146">
        <f>J243</f>
        <v>0</v>
      </c>
      <c r="K68" s="147"/>
    </row>
    <row r="69" spans="2:12" s="8" customFormat="1" ht="19.899999999999999" customHeight="1">
      <c r="B69" s="141"/>
      <c r="C69" s="142"/>
      <c r="D69" s="143" t="s">
        <v>246</v>
      </c>
      <c r="E69" s="144"/>
      <c r="F69" s="144"/>
      <c r="G69" s="144"/>
      <c r="H69" s="144"/>
      <c r="I69" s="145"/>
      <c r="J69" s="146">
        <f>J247</f>
        <v>0</v>
      </c>
      <c r="K69" s="147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26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7"/>
      <c r="J75" s="59"/>
      <c r="K75" s="59"/>
      <c r="L75" s="40"/>
    </row>
    <row r="76" spans="2:12" s="1" customFormat="1" ht="36.950000000000003" customHeight="1">
      <c r="B76" s="40"/>
      <c r="C76" s="60" t="s">
        <v>114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59" t="str">
        <f>E7</f>
        <v>Výměna oken v objektu ZŠ n.u. Petra Bezruče</v>
      </c>
      <c r="F79" s="360"/>
      <c r="G79" s="360"/>
      <c r="H79" s="360"/>
      <c r="L79" s="40"/>
    </row>
    <row r="80" spans="2:12" s="1" customFormat="1" ht="14.45" customHeight="1">
      <c r="B80" s="40"/>
      <c r="C80" s="62" t="s">
        <v>104</v>
      </c>
      <c r="L80" s="40"/>
    </row>
    <row r="81" spans="2:65" s="1" customFormat="1" ht="23.25" customHeight="1">
      <c r="B81" s="40"/>
      <c r="E81" s="336" t="str">
        <f>E9</f>
        <v>101 - Stavba - SZ fasáda</v>
      </c>
      <c r="F81" s="361"/>
      <c r="G81" s="361"/>
      <c r="H81" s="361"/>
      <c r="L81" s="40"/>
    </row>
    <row r="82" spans="2:65" s="1" customFormat="1" ht="6.95" customHeight="1">
      <c r="B82" s="40"/>
      <c r="L82" s="40"/>
    </row>
    <row r="83" spans="2:65" s="1" customFormat="1" ht="18" customHeight="1">
      <c r="B83" s="40"/>
      <c r="C83" s="62" t="s">
        <v>25</v>
      </c>
      <c r="F83" s="148" t="str">
        <f>F12</f>
        <v>Frýdek-Místek</v>
      </c>
      <c r="I83" s="149" t="s">
        <v>27</v>
      </c>
      <c r="J83" s="66" t="str">
        <f>IF(J12="","",J12)</f>
        <v>24. 1. 2018</v>
      </c>
      <c r="L83" s="40"/>
    </row>
    <row r="84" spans="2:65" s="1" customFormat="1" ht="6.95" customHeight="1">
      <c r="B84" s="40"/>
      <c r="L84" s="40"/>
    </row>
    <row r="85" spans="2:65" s="1" customFormat="1">
      <c r="B85" s="40"/>
      <c r="C85" s="62" t="s">
        <v>31</v>
      </c>
      <c r="F85" s="148" t="str">
        <f>E15</f>
        <v>Statutární město Frýdek-Místek</v>
      </c>
      <c r="I85" s="149" t="s">
        <v>37</v>
      </c>
      <c r="J85" s="148" t="str">
        <f>E21</f>
        <v>Ing. Pavel Krupička</v>
      </c>
      <c r="L85" s="40"/>
    </row>
    <row r="86" spans="2:65" s="1" customFormat="1" ht="14.45" customHeight="1">
      <c r="B86" s="40"/>
      <c r="C86" s="62" t="s">
        <v>35</v>
      </c>
      <c r="F86" s="148" t="str">
        <f>IF(E18="","",E18)</f>
        <v/>
      </c>
      <c r="L86" s="40"/>
    </row>
    <row r="87" spans="2:65" s="1" customFormat="1" ht="10.35" customHeight="1">
      <c r="B87" s="40"/>
      <c r="L87" s="40"/>
    </row>
    <row r="88" spans="2:65" s="9" customFormat="1" ht="29.25" customHeight="1">
      <c r="B88" s="150"/>
      <c r="C88" s="151" t="s">
        <v>115</v>
      </c>
      <c r="D88" s="152" t="s">
        <v>61</v>
      </c>
      <c r="E88" s="152" t="s">
        <v>57</v>
      </c>
      <c r="F88" s="152" t="s">
        <v>116</v>
      </c>
      <c r="G88" s="152" t="s">
        <v>117</v>
      </c>
      <c r="H88" s="152" t="s">
        <v>118</v>
      </c>
      <c r="I88" s="153" t="s">
        <v>119</v>
      </c>
      <c r="J88" s="152" t="s">
        <v>108</v>
      </c>
      <c r="K88" s="154" t="s">
        <v>120</v>
      </c>
      <c r="L88" s="150"/>
      <c r="M88" s="72" t="s">
        <v>121</v>
      </c>
      <c r="N88" s="73" t="s">
        <v>46</v>
      </c>
      <c r="O88" s="73" t="s">
        <v>122</v>
      </c>
      <c r="P88" s="73" t="s">
        <v>123</v>
      </c>
      <c r="Q88" s="73" t="s">
        <v>124</v>
      </c>
      <c r="R88" s="73" t="s">
        <v>125</v>
      </c>
      <c r="S88" s="73" t="s">
        <v>126</v>
      </c>
      <c r="T88" s="74" t="s">
        <v>127</v>
      </c>
    </row>
    <row r="89" spans="2:65" s="1" customFormat="1" ht="29.25" customHeight="1">
      <c r="B89" s="40"/>
      <c r="C89" s="76" t="s">
        <v>109</v>
      </c>
      <c r="J89" s="155">
        <f>BK89</f>
        <v>0</v>
      </c>
      <c r="L89" s="40"/>
      <c r="M89" s="75"/>
      <c r="N89" s="67"/>
      <c r="O89" s="67"/>
      <c r="P89" s="156">
        <f>P90+P153</f>
        <v>0</v>
      </c>
      <c r="Q89" s="67"/>
      <c r="R89" s="156">
        <f>R90+R153</f>
        <v>10.369273659999999</v>
      </c>
      <c r="S89" s="67"/>
      <c r="T89" s="157">
        <f>T90+T153</f>
        <v>12.477334800000001</v>
      </c>
      <c r="AT89" s="23" t="s">
        <v>75</v>
      </c>
      <c r="AU89" s="23" t="s">
        <v>110</v>
      </c>
      <c r="BK89" s="158">
        <f>BK90+BK153</f>
        <v>0</v>
      </c>
    </row>
    <row r="90" spans="2:65" s="10" customFormat="1" ht="37.35" customHeight="1">
      <c r="B90" s="159"/>
      <c r="D90" s="160" t="s">
        <v>75</v>
      </c>
      <c r="E90" s="161" t="s">
        <v>247</v>
      </c>
      <c r="F90" s="161" t="s">
        <v>248</v>
      </c>
      <c r="I90" s="162"/>
      <c r="J90" s="163">
        <f>BK90</f>
        <v>0</v>
      </c>
      <c r="L90" s="159"/>
      <c r="M90" s="164"/>
      <c r="N90" s="165"/>
      <c r="O90" s="165"/>
      <c r="P90" s="166">
        <f>P91+P112+P145+P151</f>
        <v>0</v>
      </c>
      <c r="Q90" s="165"/>
      <c r="R90" s="166">
        <f>R91+R112+R145+R151</f>
        <v>7.5819388399999994</v>
      </c>
      <c r="S90" s="165"/>
      <c r="T90" s="167">
        <f>T91+T112+T145+T151</f>
        <v>8.0437340000000006</v>
      </c>
      <c r="AR90" s="160" t="s">
        <v>24</v>
      </c>
      <c r="AT90" s="168" t="s">
        <v>75</v>
      </c>
      <c r="AU90" s="168" t="s">
        <v>76</v>
      </c>
      <c r="AY90" s="160" t="s">
        <v>130</v>
      </c>
      <c r="BK90" s="169">
        <f>BK91+BK112+BK145+BK151</f>
        <v>0</v>
      </c>
    </row>
    <row r="91" spans="2:65" s="10" customFormat="1" ht="19.899999999999999" customHeight="1">
      <c r="B91" s="159"/>
      <c r="D91" s="170" t="s">
        <v>75</v>
      </c>
      <c r="E91" s="171" t="s">
        <v>169</v>
      </c>
      <c r="F91" s="171" t="s">
        <v>249</v>
      </c>
      <c r="I91" s="162"/>
      <c r="J91" s="172">
        <f>BK91</f>
        <v>0</v>
      </c>
      <c r="L91" s="159"/>
      <c r="M91" s="164"/>
      <c r="N91" s="165"/>
      <c r="O91" s="165"/>
      <c r="P91" s="166">
        <f>SUM(P92:P111)</f>
        <v>0</v>
      </c>
      <c r="Q91" s="165"/>
      <c r="R91" s="166">
        <f>SUM(R92:R111)</f>
        <v>6.8653388399999997</v>
      </c>
      <c r="S91" s="165"/>
      <c r="T91" s="167">
        <f>SUM(T92:T111)</f>
        <v>0</v>
      </c>
      <c r="AR91" s="160" t="s">
        <v>24</v>
      </c>
      <c r="AT91" s="168" t="s">
        <v>75</v>
      </c>
      <c r="AU91" s="168" t="s">
        <v>24</v>
      </c>
      <c r="AY91" s="160" t="s">
        <v>130</v>
      </c>
      <c r="BK91" s="169">
        <f>SUM(BK92:BK111)</f>
        <v>0</v>
      </c>
    </row>
    <row r="92" spans="2:65" s="1" customFormat="1" ht="22.5" customHeight="1">
      <c r="B92" s="173"/>
      <c r="C92" s="174" t="s">
        <v>24</v>
      </c>
      <c r="D92" s="174" t="s">
        <v>133</v>
      </c>
      <c r="E92" s="175" t="s">
        <v>250</v>
      </c>
      <c r="F92" s="176" t="s">
        <v>251</v>
      </c>
      <c r="G92" s="177" t="s">
        <v>252</v>
      </c>
      <c r="H92" s="178">
        <v>299.11900000000003</v>
      </c>
      <c r="I92" s="179"/>
      <c r="J92" s="180">
        <f>ROUND(I92*H92,2)</f>
        <v>0</v>
      </c>
      <c r="K92" s="176" t="s">
        <v>253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1.5E-3</v>
      </c>
      <c r="R92" s="183">
        <f>Q92*H92</f>
        <v>0.44867850000000004</v>
      </c>
      <c r="S92" s="183">
        <v>0</v>
      </c>
      <c r="T92" s="184">
        <f>S92*H92</f>
        <v>0</v>
      </c>
      <c r="AR92" s="23" t="s">
        <v>137</v>
      </c>
      <c r="AT92" s="23" t="s">
        <v>133</v>
      </c>
      <c r="AU92" s="23" t="s">
        <v>85</v>
      </c>
      <c r="AY92" s="23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137</v>
      </c>
      <c r="BM92" s="23" t="s">
        <v>254</v>
      </c>
    </row>
    <row r="93" spans="2:65" s="12" customFormat="1" ht="13.5">
      <c r="B93" s="199"/>
      <c r="D93" s="191" t="s">
        <v>144</v>
      </c>
      <c r="E93" s="200" t="s">
        <v>5</v>
      </c>
      <c r="F93" s="201" t="s">
        <v>255</v>
      </c>
      <c r="H93" s="202">
        <v>88</v>
      </c>
      <c r="I93" s="203"/>
      <c r="L93" s="199"/>
      <c r="M93" s="204"/>
      <c r="N93" s="205"/>
      <c r="O93" s="205"/>
      <c r="P93" s="205"/>
      <c r="Q93" s="205"/>
      <c r="R93" s="205"/>
      <c r="S93" s="205"/>
      <c r="T93" s="206"/>
      <c r="AT93" s="200" t="s">
        <v>144</v>
      </c>
      <c r="AU93" s="200" t="s">
        <v>85</v>
      </c>
      <c r="AV93" s="12" t="s">
        <v>85</v>
      </c>
      <c r="AW93" s="12" t="s">
        <v>39</v>
      </c>
      <c r="AX93" s="12" t="s">
        <v>76</v>
      </c>
      <c r="AY93" s="200" t="s">
        <v>130</v>
      </c>
    </row>
    <row r="94" spans="2:65" s="12" customFormat="1" ht="13.5">
      <c r="B94" s="199"/>
      <c r="D94" s="191" t="s">
        <v>144</v>
      </c>
      <c r="E94" s="200" t="s">
        <v>5</v>
      </c>
      <c r="F94" s="201" t="s">
        <v>256</v>
      </c>
      <c r="H94" s="202">
        <v>90.2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65" s="12" customFormat="1" ht="13.5">
      <c r="B95" s="199"/>
      <c r="D95" s="191" t="s">
        <v>144</v>
      </c>
      <c r="E95" s="200" t="s">
        <v>5</v>
      </c>
      <c r="F95" s="201" t="s">
        <v>257</v>
      </c>
      <c r="H95" s="202">
        <v>23.2</v>
      </c>
      <c r="I95" s="203"/>
      <c r="L95" s="199"/>
      <c r="M95" s="204"/>
      <c r="N95" s="205"/>
      <c r="O95" s="205"/>
      <c r="P95" s="205"/>
      <c r="Q95" s="205"/>
      <c r="R95" s="205"/>
      <c r="S95" s="205"/>
      <c r="T95" s="206"/>
      <c r="AT95" s="200" t="s">
        <v>144</v>
      </c>
      <c r="AU95" s="200" t="s">
        <v>85</v>
      </c>
      <c r="AV95" s="12" t="s">
        <v>85</v>
      </c>
      <c r="AW95" s="12" t="s">
        <v>39</v>
      </c>
      <c r="AX95" s="12" t="s">
        <v>76</v>
      </c>
      <c r="AY95" s="200" t="s">
        <v>130</v>
      </c>
    </row>
    <row r="96" spans="2:65" s="12" customFormat="1" ht="13.5">
      <c r="B96" s="199"/>
      <c r="D96" s="191" t="s">
        <v>144</v>
      </c>
      <c r="E96" s="200" t="s">
        <v>5</v>
      </c>
      <c r="F96" s="201" t="s">
        <v>258</v>
      </c>
      <c r="H96" s="202">
        <v>7.2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76</v>
      </c>
      <c r="AY96" s="200" t="s">
        <v>130</v>
      </c>
    </row>
    <row r="97" spans="2:65" s="12" customFormat="1" ht="13.5">
      <c r="B97" s="199"/>
      <c r="D97" s="191" t="s">
        <v>144</v>
      </c>
      <c r="E97" s="200" t="s">
        <v>5</v>
      </c>
      <c r="F97" s="201" t="s">
        <v>259</v>
      </c>
      <c r="H97" s="202">
        <v>2.9</v>
      </c>
      <c r="I97" s="203"/>
      <c r="L97" s="199"/>
      <c r="M97" s="204"/>
      <c r="N97" s="205"/>
      <c r="O97" s="205"/>
      <c r="P97" s="205"/>
      <c r="Q97" s="205"/>
      <c r="R97" s="205"/>
      <c r="S97" s="205"/>
      <c r="T97" s="206"/>
      <c r="AT97" s="200" t="s">
        <v>144</v>
      </c>
      <c r="AU97" s="200" t="s">
        <v>85</v>
      </c>
      <c r="AV97" s="12" t="s">
        <v>85</v>
      </c>
      <c r="AW97" s="12" t="s">
        <v>39</v>
      </c>
      <c r="AX97" s="12" t="s">
        <v>76</v>
      </c>
      <c r="AY97" s="200" t="s">
        <v>130</v>
      </c>
    </row>
    <row r="98" spans="2:65" s="12" customFormat="1" ht="13.5">
      <c r="B98" s="199"/>
      <c r="D98" s="191" t="s">
        <v>144</v>
      </c>
      <c r="E98" s="200" t="s">
        <v>5</v>
      </c>
      <c r="F98" s="201" t="s">
        <v>260</v>
      </c>
      <c r="H98" s="202">
        <v>83.6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0" t="s">
        <v>144</v>
      </c>
      <c r="AU98" s="200" t="s">
        <v>85</v>
      </c>
      <c r="AV98" s="12" t="s">
        <v>85</v>
      </c>
      <c r="AW98" s="12" t="s">
        <v>39</v>
      </c>
      <c r="AX98" s="12" t="s">
        <v>76</v>
      </c>
      <c r="AY98" s="200" t="s">
        <v>130</v>
      </c>
    </row>
    <row r="99" spans="2:65" s="12" customFormat="1" ht="13.5">
      <c r="B99" s="199"/>
      <c r="D99" s="191" t="s">
        <v>144</v>
      </c>
      <c r="E99" s="200" t="s">
        <v>5</v>
      </c>
      <c r="F99" s="201" t="s">
        <v>261</v>
      </c>
      <c r="H99" s="202">
        <v>4.0190000000000001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144</v>
      </c>
      <c r="AU99" s="200" t="s">
        <v>85</v>
      </c>
      <c r="AV99" s="12" t="s">
        <v>85</v>
      </c>
      <c r="AW99" s="12" t="s">
        <v>39</v>
      </c>
      <c r="AX99" s="12" t="s">
        <v>76</v>
      </c>
      <c r="AY99" s="200" t="s">
        <v>130</v>
      </c>
    </row>
    <row r="100" spans="2:65" s="13" customFormat="1" ht="13.5">
      <c r="B100" s="207"/>
      <c r="D100" s="186" t="s">
        <v>144</v>
      </c>
      <c r="E100" s="208" t="s">
        <v>5</v>
      </c>
      <c r="F100" s="209" t="s">
        <v>155</v>
      </c>
      <c r="H100" s="210">
        <v>299.11900000000003</v>
      </c>
      <c r="I100" s="211"/>
      <c r="L100" s="207"/>
      <c r="M100" s="212"/>
      <c r="N100" s="213"/>
      <c r="O100" s="213"/>
      <c r="P100" s="213"/>
      <c r="Q100" s="213"/>
      <c r="R100" s="213"/>
      <c r="S100" s="213"/>
      <c r="T100" s="214"/>
      <c r="AT100" s="215" t="s">
        <v>144</v>
      </c>
      <c r="AU100" s="215" t="s">
        <v>85</v>
      </c>
      <c r="AV100" s="13" t="s">
        <v>137</v>
      </c>
      <c r="AW100" s="13" t="s">
        <v>39</v>
      </c>
      <c r="AX100" s="13" t="s">
        <v>24</v>
      </c>
      <c r="AY100" s="215" t="s">
        <v>130</v>
      </c>
    </row>
    <row r="101" spans="2:65" s="1" customFormat="1" ht="44.25" customHeight="1">
      <c r="B101" s="173"/>
      <c r="C101" s="174" t="s">
        <v>85</v>
      </c>
      <c r="D101" s="174" t="s">
        <v>133</v>
      </c>
      <c r="E101" s="175" t="s">
        <v>262</v>
      </c>
      <c r="F101" s="176" t="s">
        <v>263</v>
      </c>
      <c r="G101" s="177" t="s">
        <v>264</v>
      </c>
      <c r="H101" s="178">
        <v>371.81</v>
      </c>
      <c r="I101" s="179"/>
      <c r="J101" s="180">
        <f>ROUND(I101*H101,2)</f>
        <v>0</v>
      </c>
      <c r="K101" s="176" t="s">
        <v>5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2.7299999999999998E-3</v>
      </c>
      <c r="R101" s="183">
        <f>Q101*H101</f>
        <v>1.0150413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265</v>
      </c>
    </row>
    <row r="102" spans="2:65" s="12" customFormat="1" ht="13.5">
      <c r="B102" s="199"/>
      <c r="D102" s="186" t="s">
        <v>144</v>
      </c>
      <c r="E102" s="221" t="s">
        <v>5</v>
      </c>
      <c r="F102" s="222" t="s">
        <v>266</v>
      </c>
      <c r="H102" s="223">
        <v>371.81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144</v>
      </c>
      <c r="AU102" s="200" t="s">
        <v>85</v>
      </c>
      <c r="AV102" s="12" t="s">
        <v>85</v>
      </c>
      <c r="AW102" s="12" t="s">
        <v>39</v>
      </c>
      <c r="AX102" s="12" t="s">
        <v>24</v>
      </c>
      <c r="AY102" s="200" t="s">
        <v>130</v>
      </c>
    </row>
    <row r="103" spans="2:65" s="1" customFormat="1" ht="31.5" customHeight="1">
      <c r="B103" s="173"/>
      <c r="C103" s="174" t="s">
        <v>156</v>
      </c>
      <c r="D103" s="174" t="s">
        <v>133</v>
      </c>
      <c r="E103" s="175" t="s">
        <v>267</v>
      </c>
      <c r="F103" s="176" t="s">
        <v>268</v>
      </c>
      <c r="G103" s="177" t="s">
        <v>264</v>
      </c>
      <c r="H103" s="178">
        <v>37.180999999999997</v>
      </c>
      <c r="I103" s="179"/>
      <c r="J103" s="180">
        <f>ROUND(I103*H103,2)</f>
        <v>0</v>
      </c>
      <c r="K103" s="176" t="s">
        <v>5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2.0480000000000002E-2</v>
      </c>
      <c r="R103" s="183">
        <f>Q103*H103</f>
        <v>0.76146687999999996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269</v>
      </c>
    </row>
    <row r="104" spans="2:65" s="12" customFormat="1" ht="13.5">
      <c r="B104" s="199"/>
      <c r="D104" s="186" t="s">
        <v>144</v>
      </c>
      <c r="E104" s="221" t="s">
        <v>5</v>
      </c>
      <c r="F104" s="222" t="s">
        <v>270</v>
      </c>
      <c r="H104" s="223">
        <v>37.180999999999997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24</v>
      </c>
      <c r="AY104" s="200" t="s">
        <v>130</v>
      </c>
    </row>
    <row r="105" spans="2:65" s="1" customFormat="1" ht="22.5" customHeight="1">
      <c r="B105" s="173"/>
      <c r="C105" s="174" t="s">
        <v>137</v>
      </c>
      <c r="D105" s="174" t="s">
        <v>133</v>
      </c>
      <c r="E105" s="175" t="s">
        <v>271</v>
      </c>
      <c r="F105" s="176" t="s">
        <v>272</v>
      </c>
      <c r="G105" s="177" t="s">
        <v>264</v>
      </c>
      <c r="H105" s="178">
        <v>128.66800000000001</v>
      </c>
      <c r="I105" s="179"/>
      <c r="J105" s="180">
        <f>ROUND(I105*H105,2)</f>
        <v>0</v>
      </c>
      <c r="K105" s="176" t="s">
        <v>5</v>
      </c>
      <c r="L105" s="40"/>
      <c r="M105" s="181" t="s">
        <v>5</v>
      </c>
      <c r="N105" s="182" t="s">
        <v>47</v>
      </c>
      <c r="O105" s="41"/>
      <c r="P105" s="183">
        <f>O105*H105</f>
        <v>0</v>
      </c>
      <c r="Q105" s="183">
        <v>1.2E-4</v>
      </c>
      <c r="R105" s="183">
        <f>Q105*H105</f>
        <v>1.5440160000000001E-2</v>
      </c>
      <c r="S105" s="183">
        <v>0</v>
      </c>
      <c r="T105" s="184">
        <f>S105*H105</f>
        <v>0</v>
      </c>
      <c r="AR105" s="23" t="s">
        <v>137</v>
      </c>
      <c r="AT105" s="23" t="s">
        <v>133</v>
      </c>
      <c r="AU105" s="23" t="s">
        <v>85</v>
      </c>
      <c r="AY105" s="23" t="s">
        <v>130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137</v>
      </c>
      <c r="BM105" s="23" t="s">
        <v>273</v>
      </c>
    </row>
    <row r="106" spans="2:65" s="12" customFormat="1" ht="13.5">
      <c r="B106" s="199"/>
      <c r="D106" s="186" t="s">
        <v>144</v>
      </c>
      <c r="E106" s="221" t="s">
        <v>5</v>
      </c>
      <c r="F106" s="222" t="s">
        <v>274</v>
      </c>
      <c r="H106" s="223">
        <v>128.66800000000001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39</v>
      </c>
      <c r="AX106" s="12" t="s">
        <v>24</v>
      </c>
      <c r="AY106" s="200" t="s">
        <v>130</v>
      </c>
    </row>
    <row r="107" spans="2:65" s="1" customFormat="1" ht="22.5" customHeight="1">
      <c r="B107" s="173"/>
      <c r="C107" s="174" t="s">
        <v>129</v>
      </c>
      <c r="D107" s="174" t="s">
        <v>133</v>
      </c>
      <c r="E107" s="175" t="s">
        <v>275</v>
      </c>
      <c r="F107" s="176" t="s">
        <v>276</v>
      </c>
      <c r="G107" s="177" t="s">
        <v>277</v>
      </c>
      <c r="H107" s="178">
        <v>1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1.2E-4</v>
      </c>
      <c r="R107" s="183">
        <f>Q107*H107</f>
        <v>1.2E-4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278</v>
      </c>
    </row>
    <row r="108" spans="2:65" s="1" customFormat="1" ht="22.5" customHeight="1">
      <c r="B108" s="173"/>
      <c r="C108" s="174" t="s">
        <v>169</v>
      </c>
      <c r="D108" s="174" t="s">
        <v>133</v>
      </c>
      <c r="E108" s="175" t="s">
        <v>279</v>
      </c>
      <c r="F108" s="176" t="s">
        <v>280</v>
      </c>
      <c r="G108" s="177" t="s">
        <v>264</v>
      </c>
      <c r="H108" s="178">
        <v>477.01</v>
      </c>
      <c r="I108" s="179"/>
      <c r="J108" s="180">
        <f>ROUND(I108*H108,2)</f>
        <v>0</v>
      </c>
      <c r="K108" s="176" t="s">
        <v>253</v>
      </c>
      <c r="L108" s="40"/>
      <c r="M108" s="181" t="s">
        <v>5</v>
      </c>
      <c r="N108" s="182" t="s">
        <v>47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137</v>
      </c>
      <c r="AT108" s="23" t="s">
        <v>133</v>
      </c>
      <c r="AU108" s="23" t="s">
        <v>85</v>
      </c>
      <c r="AY108" s="23" t="s">
        <v>130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137</v>
      </c>
      <c r="BM108" s="23" t="s">
        <v>281</v>
      </c>
    </row>
    <row r="109" spans="2:65" s="12" customFormat="1" ht="13.5">
      <c r="B109" s="199"/>
      <c r="D109" s="186" t="s">
        <v>144</v>
      </c>
      <c r="E109" s="221" t="s">
        <v>5</v>
      </c>
      <c r="F109" s="222" t="s">
        <v>282</v>
      </c>
      <c r="H109" s="223">
        <v>477.01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144</v>
      </c>
      <c r="AU109" s="200" t="s">
        <v>85</v>
      </c>
      <c r="AV109" s="12" t="s">
        <v>85</v>
      </c>
      <c r="AW109" s="12" t="s">
        <v>39</v>
      </c>
      <c r="AX109" s="12" t="s">
        <v>24</v>
      </c>
      <c r="AY109" s="200" t="s">
        <v>130</v>
      </c>
    </row>
    <row r="110" spans="2:65" s="1" customFormat="1" ht="22.5" customHeight="1">
      <c r="B110" s="173"/>
      <c r="C110" s="174" t="s">
        <v>175</v>
      </c>
      <c r="D110" s="174" t="s">
        <v>133</v>
      </c>
      <c r="E110" s="175" t="s">
        <v>283</v>
      </c>
      <c r="F110" s="176" t="s">
        <v>284</v>
      </c>
      <c r="G110" s="177" t="s">
        <v>264</v>
      </c>
      <c r="H110" s="178">
        <v>52.6</v>
      </c>
      <c r="I110" s="179"/>
      <c r="J110" s="180">
        <f>ROUND(I110*H110,2)</f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>O110*H110</f>
        <v>0</v>
      </c>
      <c r="Q110" s="183">
        <v>4.3959999999999999E-2</v>
      </c>
      <c r="R110" s="183">
        <f>Q110*H110</f>
        <v>2.3122959999999999</v>
      </c>
      <c r="S110" s="183">
        <v>0</v>
      </c>
      <c r="T110" s="184">
        <f>S110*H110</f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24</v>
      </c>
      <c r="BK110" s="185">
        <f>ROUND(I110*H110,2)</f>
        <v>0</v>
      </c>
      <c r="BL110" s="23" t="s">
        <v>137</v>
      </c>
      <c r="BM110" s="23" t="s">
        <v>285</v>
      </c>
    </row>
    <row r="111" spans="2:65" s="1" customFormat="1" ht="22.5" customHeight="1">
      <c r="B111" s="173"/>
      <c r="C111" s="174" t="s">
        <v>179</v>
      </c>
      <c r="D111" s="174" t="s">
        <v>133</v>
      </c>
      <c r="E111" s="175" t="s">
        <v>286</v>
      </c>
      <c r="F111" s="176" t="s">
        <v>287</v>
      </c>
      <c r="G111" s="177" t="s">
        <v>264</v>
      </c>
      <c r="H111" s="178">
        <v>52.6</v>
      </c>
      <c r="I111" s="179"/>
      <c r="J111" s="180">
        <f>ROUND(I111*H111,2)</f>
        <v>0</v>
      </c>
      <c r="K111" s="176" t="s">
        <v>5</v>
      </c>
      <c r="L111" s="40"/>
      <c r="M111" s="181" t="s">
        <v>5</v>
      </c>
      <c r="N111" s="182" t="s">
        <v>47</v>
      </c>
      <c r="O111" s="41"/>
      <c r="P111" s="183">
        <f>O111*H111</f>
        <v>0</v>
      </c>
      <c r="Q111" s="183">
        <v>4.3959999999999999E-2</v>
      </c>
      <c r="R111" s="183">
        <f>Q111*H111</f>
        <v>2.3122959999999999</v>
      </c>
      <c r="S111" s="183">
        <v>0</v>
      </c>
      <c r="T111" s="184">
        <f>S111*H111</f>
        <v>0</v>
      </c>
      <c r="AR111" s="23" t="s">
        <v>137</v>
      </c>
      <c r="AT111" s="23" t="s">
        <v>133</v>
      </c>
      <c r="AU111" s="23" t="s">
        <v>85</v>
      </c>
      <c r="AY111" s="23" t="s">
        <v>130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24</v>
      </c>
      <c r="BK111" s="185">
        <f>ROUND(I111*H111,2)</f>
        <v>0</v>
      </c>
      <c r="BL111" s="23" t="s">
        <v>137</v>
      </c>
      <c r="BM111" s="23" t="s">
        <v>288</v>
      </c>
    </row>
    <row r="112" spans="2:65" s="10" customFormat="1" ht="29.85" customHeight="1">
      <c r="B112" s="159"/>
      <c r="D112" s="170" t="s">
        <v>75</v>
      </c>
      <c r="E112" s="171" t="s">
        <v>183</v>
      </c>
      <c r="F112" s="171" t="s">
        <v>289</v>
      </c>
      <c r="I112" s="162"/>
      <c r="J112" s="172">
        <f>BK112</f>
        <v>0</v>
      </c>
      <c r="L112" s="159"/>
      <c r="M112" s="164"/>
      <c r="N112" s="165"/>
      <c r="O112" s="165"/>
      <c r="P112" s="166">
        <f>SUM(P113:P144)</f>
        <v>0</v>
      </c>
      <c r="Q112" s="165"/>
      <c r="R112" s="166">
        <f>SUM(R113:R144)</f>
        <v>0.71660000000000001</v>
      </c>
      <c r="S112" s="165"/>
      <c r="T112" s="167">
        <f>SUM(T113:T144)</f>
        <v>8.0437340000000006</v>
      </c>
      <c r="AR112" s="160" t="s">
        <v>24</v>
      </c>
      <c r="AT112" s="168" t="s">
        <v>75</v>
      </c>
      <c r="AU112" s="168" t="s">
        <v>24</v>
      </c>
      <c r="AY112" s="160" t="s">
        <v>130</v>
      </c>
      <c r="BK112" s="169">
        <f>SUM(BK113:BK144)</f>
        <v>0</v>
      </c>
    </row>
    <row r="113" spans="2:65" s="1" customFormat="1" ht="22.5" customHeight="1">
      <c r="B113" s="173"/>
      <c r="C113" s="174" t="s">
        <v>183</v>
      </c>
      <c r="D113" s="174" t="s">
        <v>133</v>
      </c>
      <c r="E113" s="175" t="s">
        <v>290</v>
      </c>
      <c r="F113" s="176" t="s">
        <v>291</v>
      </c>
      <c r="G113" s="177" t="s">
        <v>264</v>
      </c>
      <c r="H113" s="178">
        <v>80</v>
      </c>
      <c r="I113" s="179"/>
      <c r="J113" s="180">
        <f>ROUND(I113*H113,2)</f>
        <v>0</v>
      </c>
      <c r="K113" s="176" t="s">
        <v>5</v>
      </c>
      <c r="L113" s="40"/>
      <c r="M113" s="181" t="s">
        <v>5</v>
      </c>
      <c r="N113" s="182" t="s">
        <v>47</v>
      </c>
      <c r="O113" s="41"/>
      <c r="P113" s="183">
        <f>O113*H113</f>
        <v>0</v>
      </c>
      <c r="Q113" s="183">
        <v>3.6000000000000002E-4</v>
      </c>
      <c r="R113" s="183">
        <f>Q113*H113</f>
        <v>2.8800000000000003E-2</v>
      </c>
      <c r="S113" s="183">
        <v>0</v>
      </c>
      <c r="T113" s="184">
        <f>S113*H113</f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24</v>
      </c>
      <c r="BK113" s="185">
        <f>ROUND(I113*H113,2)</f>
        <v>0</v>
      </c>
      <c r="BL113" s="23" t="s">
        <v>137</v>
      </c>
      <c r="BM113" s="23" t="s">
        <v>292</v>
      </c>
    </row>
    <row r="114" spans="2:65" s="1" customFormat="1" ht="22.5" customHeight="1">
      <c r="B114" s="173"/>
      <c r="C114" s="174" t="s">
        <v>29</v>
      </c>
      <c r="D114" s="174" t="s">
        <v>133</v>
      </c>
      <c r="E114" s="175" t="s">
        <v>293</v>
      </c>
      <c r="F114" s="176" t="s">
        <v>294</v>
      </c>
      <c r="G114" s="177" t="s">
        <v>264</v>
      </c>
      <c r="H114" s="178">
        <v>800</v>
      </c>
      <c r="I114" s="179"/>
      <c r="J114" s="180">
        <f>ROUND(I114*H114,2)</f>
        <v>0</v>
      </c>
      <c r="K114" s="176" t="s">
        <v>253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137</v>
      </c>
      <c r="BM114" s="23" t="s">
        <v>295</v>
      </c>
    </row>
    <row r="115" spans="2:65" s="1" customFormat="1" ht="31.5" customHeight="1">
      <c r="B115" s="173"/>
      <c r="C115" s="174" t="s">
        <v>190</v>
      </c>
      <c r="D115" s="174" t="s">
        <v>133</v>
      </c>
      <c r="E115" s="175" t="s">
        <v>296</v>
      </c>
      <c r="F115" s="176" t="s">
        <v>297</v>
      </c>
      <c r="G115" s="177" t="s">
        <v>264</v>
      </c>
      <c r="H115" s="178">
        <v>36000</v>
      </c>
      <c r="I115" s="179"/>
      <c r="J115" s="180">
        <f>ROUND(I115*H115,2)</f>
        <v>0</v>
      </c>
      <c r="K115" s="176" t="s">
        <v>253</v>
      </c>
      <c r="L115" s="40"/>
      <c r="M115" s="181" t="s">
        <v>5</v>
      </c>
      <c r="N115" s="182" t="s">
        <v>47</v>
      </c>
      <c r="O115" s="41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3" t="s">
        <v>137</v>
      </c>
      <c r="AT115" s="23" t="s">
        <v>133</v>
      </c>
      <c r="AU115" s="23" t="s">
        <v>85</v>
      </c>
      <c r="AY115" s="23" t="s">
        <v>130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137</v>
      </c>
      <c r="BM115" s="23" t="s">
        <v>298</v>
      </c>
    </row>
    <row r="116" spans="2:65" s="12" customFormat="1" ht="13.5">
      <c r="B116" s="199"/>
      <c r="D116" s="186" t="s">
        <v>144</v>
      </c>
      <c r="F116" s="222" t="s">
        <v>299</v>
      </c>
      <c r="H116" s="223">
        <v>36000</v>
      </c>
      <c r="I116" s="203"/>
      <c r="L116" s="199"/>
      <c r="M116" s="204"/>
      <c r="N116" s="205"/>
      <c r="O116" s="205"/>
      <c r="P116" s="205"/>
      <c r="Q116" s="205"/>
      <c r="R116" s="205"/>
      <c r="S116" s="205"/>
      <c r="T116" s="206"/>
      <c r="AT116" s="200" t="s">
        <v>144</v>
      </c>
      <c r="AU116" s="200" t="s">
        <v>85</v>
      </c>
      <c r="AV116" s="12" t="s">
        <v>85</v>
      </c>
      <c r="AW116" s="12" t="s">
        <v>6</v>
      </c>
      <c r="AX116" s="12" t="s">
        <v>24</v>
      </c>
      <c r="AY116" s="200" t="s">
        <v>130</v>
      </c>
    </row>
    <row r="117" spans="2:65" s="1" customFormat="1" ht="31.5" customHeight="1">
      <c r="B117" s="173"/>
      <c r="C117" s="174" t="s">
        <v>194</v>
      </c>
      <c r="D117" s="174" t="s">
        <v>133</v>
      </c>
      <c r="E117" s="175" t="s">
        <v>300</v>
      </c>
      <c r="F117" s="176" t="s">
        <v>301</v>
      </c>
      <c r="G117" s="177" t="s">
        <v>264</v>
      </c>
      <c r="H117" s="178">
        <v>800</v>
      </c>
      <c r="I117" s="179"/>
      <c r="J117" s="180">
        <f>ROUND(I117*H117,2)</f>
        <v>0</v>
      </c>
      <c r="K117" s="176" t="s">
        <v>253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302</v>
      </c>
    </row>
    <row r="118" spans="2:65" s="1" customFormat="1" ht="22.5" customHeight="1">
      <c r="B118" s="173"/>
      <c r="C118" s="174" t="s">
        <v>198</v>
      </c>
      <c r="D118" s="174" t="s">
        <v>133</v>
      </c>
      <c r="E118" s="175" t="s">
        <v>303</v>
      </c>
      <c r="F118" s="176" t="s">
        <v>304</v>
      </c>
      <c r="G118" s="177" t="s">
        <v>264</v>
      </c>
      <c r="H118" s="178">
        <v>800</v>
      </c>
      <c r="I118" s="179"/>
      <c r="J118" s="180">
        <f>ROUND(I118*H118,2)</f>
        <v>0</v>
      </c>
      <c r="K118" s="176" t="s">
        <v>253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305</v>
      </c>
    </row>
    <row r="119" spans="2:65" s="1" customFormat="1" ht="22.5" customHeight="1">
      <c r="B119" s="173"/>
      <c r="C119" s="174" t="s">
        <v>202</v>
      </c>
      <c r="D119" s="174" t="s">
        <v>133</v>
      </c>
      <c r="E119" s="175" t="s">
        <v>306</v>
      </c>
      <c r="F119" s="176" t="s">
        <v>307</v>
      </c>
      <c r="G119" s="177" t="s">
        <v>264</v>
      </c>
      <c r="H119" s="178">
        <v>36000</v>
      </c>
      <c r="I119" s="179"/>
      <c r="J119" s="180">
        <f>ROUND(I119*H119,2)</f>
        <v>0</v>
      </c>
      <c r="K119" s="176" t="s">
        <v>253</v>
      </c>
      <c r="L119" s="40"/>
      <c r="M119" s="181" t="s">
        <v>5</v>
      </c>
      <c r="N119" s="182" t="s">
        <v>47</v>
      </c>
      <c r="O119" s="4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3" t="s">
        <v>137</v>
      </c>
      <c r="AT119" s="23" t="s">
        <v>133</v>
      </c>
      <c r="AU119" s="23" t="s">
        <v>85</v>
      </c>
      <c r="AY119" s="23" t="s">
        <v>130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137</v>
      </c>
      <c r="BM119" s="23" t="s">
        <v>308</v>
      </c>
    </row>
    <row r="120" spans="2:65" s="12" customFormat="1" ht="13.5">
      <c r="B120" s="199"/>
      <c r="D120" s="186" t="s">
        <v>144</v>
      </c>
      <c r="F120" s="222" t="s">
        <v>299</v>
      </c>
      <c r="H120" s="223">
        <v>36000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6</v>
      </c>
      <c r="AX120" s="12" t="s">
        <v>24</v>
      </c>
      <c r="AY120" s="200" t="s">
        <v>130</v>
      </c>
    </row>
    <row r="121" spans="2:65" s="1" customFormat="1" ht="22.5" customHeight="1">
      <c r="B121" s="173"/>
      <c r="C121" s="174" t="s">
        <v>11</v>
      </c>
      <c r="D121" s="174" t="s">
        <v>133</v>
      </c>
      <c r="E121" s="175" t="s">
        <v>309</v>
      </c>
      <c r="F121" s="176" t="s">
        <v>310</v>
      </c>
      <c r="G121" s="177" t="s">
        <v>264</v>
      </c>
      <c r="H121" s="178">
        <v>800</v>
      </c>
      <c r="I121" s="179"/>
      <c r="J121" s="180">
        <f>ROUND(I121*H121,2)</f>
        <v>0</v>
      </c>
      <c r="K121" s="176" t="s">
        <v>253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311</v>
      </c>
    </row>
    <row r="122" spans="2:65" s="1" customFormat="1" ht="31.5" customHeight="1">
      <c r="B122" s="173"/>
      <c r="C122" s="174" t="s">
        <v>209</v>
      </c>
      <c r="D122" s="174" t="s">
        <v>133</v>
      </c>
      <c r="E122" s="175" t="s">
        <v>312</v>
      </c>
      <c r="F122" s="176" t="s">
        <v>313</v>
      </c>
      <c r="G122" s="177" t="s">
        <v>264</v>
      </c>
      <c r="H122" s="178">
        <v>500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2.1000000000000001E-4</v>
      </c>
      <c r="R122" s="183">
        <f>Q122*H122</f>
        <v>0.10500000000000001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314</v>
      </c>
    </row>
    <row r="123" spans="2:65" s="1" customFormat="1" ht="22.5" customHeight="1">
      <c r="B123" s="173"/>
      <c r="C123" s="174" t="s">
        <v>217</v>
      </c>
      <c r="D123" s="174" t="s">
        <v>133</v>
      </c>
      <c r="E123" s="175" t="s">
        <v>315</v>
      </c>
      <c r="F123" s="176" t="s">
        <v>316</v>
      </c>
      <c r="G123" s="177" t="s">
        <v>264</v>
      </c>
      <c r="H123" s="178">
        <v>122.1</v>
      </c>
      <c r="I123" s="179"/>
      <c r="J123" s="180">
        <f>ROUND(I123*H123,2)</f>
        <v>0</v>
      </c>
      <c r="K123" s="176" t="s">
        <v>5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6.2E-2</v>
      </c>
      <c r="T123" s="184">
        <f>S123*H123</f>
        <v>7.5701999999999998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317</v>
      </c>
    </row>
    <row r="124" spans="2:65" s="12" customFormat="1" ht="13.5">
      <c r="B124" s="199"/>
      <c r="D124" s="191" t="s">
        <v>144</v>
      </c>
      <c r="E124" s="200" t="s">
        <v>5</v>
      </c>
      <c r="F124" s="201" t="s">
        <v>318</v>
      </c>
      <c r="H124" s="202">
        <v>41.25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76</v>
      </c>
      <c r="AY124" s="200" t="s">
        <v>130</v>
      </c>
    </row>
    <row r="125" spans="2:65" s="12" customFormat="1" ht="13.5">
      <c r="B125" s="199"/>
      <c r="D125" s="191" t="s">
        <v>144</v>
      </c>
      <c r="E125" s="200" t="s">
        <v>5</v>
      </c>
      <c r="F125" s="201" t="s">
        <v>319</v>
      </c>
      <c r="H125" s="202">
        <v>42.9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144</v>
      </c>
      <c r="AU125" s="200" t="s">
        <v>85</v>
      </c>
      <c r="AV125" s="12" t="s">
        <v>85</v>
      </c>
      <c r="AW125" s="12" t="s">
        <v>39</v>
      </c>
      <c r="AX125" s="12" t="s">
        <v>76</v>
      </c>
      <c r="AY125" s="200" t="s">
        <v>130</v>
      </c>
    </row>
    <row r="126" spans="2:65" s="12" customFormat="1" ht="13.5">
      <c r="B126" s="199"/>
      <c r="D126" s="191" t="s">
        <v>144</v>
      </c>
      <c r="E126" s="200" t="s">
        <v>5</v>
      </c>
      <c r="F126" s="201" t="s">
        <v>320</v>
      </c>
      <c r="H126" s="202">
        <v>37.950000000000003</v>
      </c>
      <c r="I126" s="203"/>
      <c r="L126" s="199"/>
      <c r="M126" s="204"/>
      <c r="N126" s="205"/>
      <c r="O126" s="205"/>
      <c r="P126" s="205"/>
      <c r="Q126" s="205"/>
      <c r="R126" s="205"/>
      <c r="S126" s="205"/>
      <c r="T126" s="206"/>
      <c r="AT126" s="200" t="s">
        <v>144</v>
      </c>
      <c r="AU126" s="200" t="s">
        <v>85</v>
      </c>
      <c r="AV126" s="12" t="s">
        <v>85</v>
      </c>
      <c r="AW126" s="12" t="s">
        <v>39</v>
      </c>
      <c r="AX126" s="12" t="s">
        <v>76</v>
      </c>
      <c r="AY126" s="200" t="s">
        <v>130</v>
      </c>
    </row>
    <row r="127" spans="2:65" s="13" customFormat="1" ht="13.5">
      <c r="B127" s="207"/>
      <c r="D127" s="186" t="s">
        <v>144</v>
      </c>
      <c r="E127" s="208" t="s">
        <v>5</v>
      </c>
      <c r="F127" s="209" t="s">
        <v>155</v>
      </c>
      <c r="H127" s="210">
        <v>122.1</v>
      </c>
      <c r="I127" s="211"/>
      <c r="L127" s="207"/>
      <c r="M127" s="212"/>
      <c r="N127" s="213"/>
      <c r="O127" s="213"/>
      <c r="P127" s="213"/>
      <c r="Q127" s="213"/>
      <c r="R127" s="213"/>
      <c r="S127" s="213"/>
      <c r="T127" s="214"/>
      <c r="AT127" s="215" t="s">
        <v>144</v>
      </c>
      <c r="AU127" s="215" t="s">
        <v>85</v>
      </c>
      <c r="AV127" s="13" t="s">
        <v>137</v>
      </c>
      <c r="AW127" s="13" t="s">
        <v>39</v>
      </c>
      <c r="AX127" s="13" t="s">
        <v>24</v>
      </c>
      <c r="AY127" s="215" t="s">
        <v>130</v>
      </c>
    </row>
    <row r="128" spans="2:65" s="1" customFormat="1" ht="22.5" customHeight="1">
      <c r="B128" s="173"/>
      <c r="C128" s="174" t="s">
        <v>221</v>
      </c>
      <c r="D128" s="174" t="s">
        <v>133</v>
      </c>
      <c r="E128" s="175" t="s">
        <v>321</v>
      </c>
      <c r="F128" s="176" t="s">
        <v>322</v>
      </c>
      <c r="G128" s="177" t="s">
        <v>264</v>
      </c>
      <c r="H128" s="178">
        <v>6.5679999999999996</v>
      </c>
      <c r="I128" s="179"/>
      <c r="J128" s="180">
        <f>ROUND(I128*H128,2)</f>
        <v>0</v>
      </c>
      <c r="K128" s="176" t="s">
        <v>323</v>
      </c>
      <c r="L128" s="40"/>
      <c r="M128" s="181" t="s">
        <v>5</v>
      </c>
      <c r="N128" s="182" t="s">
        <v>47</v>
      </c>
      <c r="O128" s="41"/>
      <c r="P128" s="183">
        <f>O128*H128</f>
        <v>0</v>
      </c>
      <c r="Q128" s="183">
        <v>0</v>
      </c>
      <c r="R128" s="183">
        <f>Q128*H128</f>
        <v>0</v>
      </c>
      <c r="S128" s="183">
        <v>4.8000000000000001E-2</v>
      </c>
      <c r="T128" s="184">
        <f>S128*H128</f>
        <v>0.31526399999999999</v>
      </c>
      <c r="AR128" s="23" t="s">
        <v>137</v>
      </c>
      <c r="AT128" s="23" t="s">
        <v>133</v>
      </c>
      <c r="AU128" s="23" t="s">
        <v>85</v>
      </c>
      <c r="AY128" s="23" t="s">
        <v>130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3" t="s">
        <v>24</v>
      </c>
      <c r="BK128" s="185">
        <f>ROUND(I128*H128,2)</f>
        <v>0</v>
      </c>
      <c r="BL128" s="23" t="s">
        <v>137</v>
      </c>
      <c r="BM128" s="23" t="s">
        <v>324</v>
      </c>
    </row>
    <row r="129" spans="2:65" s="12" customFormat="1" ht="13.5">
      <c r="B129" s="199"/>
      <c r="D129" s="191" t="s">
        <v>144</v>
      </c>
      <c r="E129" s="200" t="s">
        <v>5</v>
      </c>
      <c r="F129" s="201" t="s">
        <v>325</v>
      </c>
      <c r="H129" s="202">
        <v>4.08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144</v>
      </c>
      <c r="AU129" s="200" t="s">
        <v>85</v>
      </c>
      <c r="AV129" s="12" t="s">
        <v>85</v>
      </c>
      <c r="AW129" s="12" t="s">
        <v>39</v>
      </c>
      <c r="AX129" s="12" t="s">
        <v>76</v>
      </c>
      <c r="AY129" s="200" t="s">
        <v>130</v>
      </c>
    </row>
    <row r="130" spans="2:65" s="12" customFormat="1" ht="13.5">
      <c r="B130" s="199"/>
      <c r="D130" s="191" t="s">
        <v>144</v>
      </c>
      <c r="E130" s="200" t="s">
        <v>5</v>
      </c>
      <c r="F130" s="201" t="s">
        <v>326</v>
      </c>
      <c r="H130" s="202">
        <v>1.35</v>
      </c>
      <c r="I130" s="203"/>
      <c r="L130" s="199"/>
      <c r="M130" s="204"/>
      <c r="N130" s="205"/>
      <c r="O130" s="205"/>
      <c r="P130" s="205"/>
      <c r="Q130" s="205"/>
      <c r="R130" s="205"/>
      <c r="S130" s="205"/>
      <c r="T130" s="206"/>
      <c r="AT130" s="200" t="s">
        <v>144</v>
      </c>
      <c r="AU130" s="200" t="s">
        <v>85</v>
      </c>
      <c r="AV130" s="12" t="s">
        <v>85</v>
      </c>
      <c r="AW130" s="12" t="s">
        <v>39</v>
      </c>
      <c r="AX130" s="12" t="s">
        <v>76</v>
      </c>
      <c r="AY130" s="200" t="s">
        <v>130</v>
      </c>
    </row>
    <row r="131" spans="2:65" s="12" customFormat="1" ht="13.5">
      <c r="B131" s="199"/>
      <c r="D131" s="191" t="s">
        <v>144</v>
      </c>
      <c r="E131" s="200" t="s">
        <v>5</v>
      </c>
      <c r="F131" s="201" t="s">
        <v>327</v>
      </c>
      <c r="H131" s="202">
        <v>0.495</v>
      </c>
      <c r="I131" s="203"/>
      <c r="L131" s="199"/>
      <c r="M131" s="204"/>
      <c r="N131" s="205"/>
      <c r="O131" s="205"/>
      <c r="P131" s="205"/>
      <c r="Q131" s="205"/>
      <c r="R131" s="205"/>
      <c r="S131" s="205"/>
      <c r="T131" s="206"/>
      <c r="AT131" s="200" t="s">
        <v>144</v>
      </c>
      <c r="AU131" s="200" t="s">
        <v>85</v>
      </c>
      <c r="AV131" s="12" t="s">
        <v>85</v>
      </c>
      <c r="AW131" s="12" t="s">
        <v>39</v>
      </c>
      <c r="AX131" s="12" t="s">
        <v>76</v>
      </c>
      <c r="AY131" s="200" t="s">
        <v>130</v>
      </c>
    </row>
    <row r="132" spans="2:65" s="12" customFormat="1" ht="13.5">
      <c r="B132" s="199"/>
      <c r="D132" s="191" t="s">
        <v>144</v>
      </c>
      <c r="E132" s="200" t="s">
        <v>5</v>
      </c>
      <c r="F132" s="201" t="s">
        <v>328</v>
      </c>
      <c r="H132" s="202">
        <v>0.64300000000000002</v>
      </c>
      <c r="I132" s="203"/>
      <c r="L132" s="199"/>
      <c r="M132" s="204"/>
      <c r="N132" s="205"/>
      <c r="O132" s="205"/>
      <c r="P132" s="205"/>
      <c r="Q132" s="205"/>
      <c r="R132" s="205"/>
      <c r="S132" s="205"/>
      <c r="T132" s="206"/>
      <c r="AT132" s="200" t="s">
        <v>144</v>
      </c>
      <c r="AU132" s="200" t="s">
        <v>85</v>
      </c>
      <c r="AV132" s="12" t="s">
        <v>85</v>
      </c>
      <c r="AW132" s="12" t="s">
        <v>39</v>
      </c>
      <c r="AX132" s="12" t="s">
        <v>76</v>
      </c>
      <c r="AY132" s="200" t="s">
        <v>130</v>
      </c>
    </row>
    <row r="133" spans="2:65" s="13" customFormat="1" ht="13.5">
      <c r="B133" s="207"/>
      <c r="D133" s="186" t="s">
        <v>144</v>
      </c>
      <c r="E133" s="208" t="s">
        <v>5</v>
      </c>
      <c r="F133" s="209" t="s">
        <v>155</v>
      </c>
      <c r="H133" s="210">
        <v>6.5679999999999996</v>
      </c>
      <c r="I133" s="211"/>
      <c r="L133" s="207"/>
      <c r="M133" s="212"/>
      <c r="N133" s="213"/>
      <c r="O133" s="213"/>
      <c r="P133" s="213"/>
      <c r="Q133" s="213"/>
      <c r="R133" s="213"/>
      <c r="S133" s="213"/>
      <c r="T133" s="214"/>
      <c r="AT133" s="215" t="s">
        <v>144</v>
      </c>
      <c r="AU133" s="215" t="s">
        <v>85</v>
      </c>
      <c r="AV133" s="13" t="s">
        <v>137</v>
      </c>
      <c r="AW133" s="13" t="s">
        <v>39</v>
      </c>
      <c r="AX133" s="13" t="s">
        <v>24</v>
      </c>
      <c r="AY133" s="215" t="s">
        <v>130</v>
      </c>
    </row>
    <row r="134" spans="2:65" s="1" customFormat="1" ht="22.5" customHeight="1">
      <c r="B134" s="173"/>
      <c r="C134" s="174" t="s">
        <v>225</v>
      </c>
      <c r="D134" s="174" t="s">
        <v>133</v>
      </c>
      <c r="E134" s="175" t="s">
        <v>329</v>
      </c>
      <c r="F134" s="176" t="s">
        <v>330</v>
      </c>
      <c r="G134" s="177" t="s">
        <v>264</v>
      </c>
      <c r="H134" s="178">
        <v>4.6550000000000002</v>
      </c>
      <c r="I134" s="179"/>
      <c r="J134" s="180">
        <f>ROUND(I134*H134,2)</f>
        <v>0</v>
      </c>
      <c r="K134" s="176" t="s">
        <v>5</v>
      </c>
      <c r="L134" s="40"/>
      <c r="M134" s="181" t="s">
        <v>5</v>
      </c>
      <c r="N134" s="182" t="s">
        <v>47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3.4000000000000002E-2</v>
      </c>
      <c r="T134" s="184">
        <f>S134*H134</f>
        <v>0.15827000000000002</v>
      </c>
      <c r="AR134" s="23" t="s">
        <v>137</v>
      </c>
      <c r="AT134" s="23" t="s">
        <v>133</v>
      </c>
      <c r="AU134" s="23" t="s">
        <v>85</v>
      </c>
      <c r="AY134" s="23" t="s">
        <v>130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137</v>
      </c>
      <c r="BM134" s="23" t="s">
        <v>331</v>
      </c>
    </row>
    <row r="135" spans="2:65" s="12" customFormat="1" ht="13.5">
      <c r="B135" s="199"/>
      <c r="D135" s="191" t="s">
        <v>144</v>
      </c>
      <c r="E135" s="200" t="s">
        <v>5</v>
      </c>
      <c r="F135" s="201" t="s">
        <v>332</v>
      </c>
      <c r="H135" s="202">
        <v>4.16</v>
      </c>
      <c r="I135" s="203"/>
      <c r="L135" s="199"/>
      <c r="M135" s="204"/>
      <c r="N135" s="205"/>
      <c r="O135" s="205"/>
      <c r="P135" s="205"/>
      <c r="Q135" s="205"/>
      <c r="R135" s="205"/>
      <c r="S135" s="205"/>
      <c r="T135" s="206"/>
      <c r="AT135" s="200" t="s">
        <v>144</v>
      </c>
      <c r="AU135" s="200" t="s">
        <v>85</v>
      </c>
      <c r="AV135" s="12" t="s">
        <v>85</v>
      </c>
      <c r="AW135" s="12" t="s">
        <v>39</v>
      </c>
      <c r="AX135" s="12" t="s">
        <v>76</v>
      </c>
      <c r="AY135" s="200" t="s">
        <v>130</v>
      </c>
    </row>
    <row r="136" spans="2:65" s="12" customFormat="1" ht="13.5">
      <c r="B136" s="199"/>
      <c r="D136" s="191" t="s">
        <v>144</v>
      </c>
      <c r="E136" s="200" t="s">
        <v>5</v>
      </c>
      <c r="F136" s="201" t="s">
        <v>327</v>
      </c>
      <c r="H136" s="202">
        <v>0.495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144</v>
      </c>
      <c r="AU136" s="200" t="s">
        <v>85</v>
      </c>
      <c r="AV136" s="12" t="s">
        <v>85</v>
      </c>
      <c r="AW136" s="12" t="s">
        <v>39</v>
      </c>
      <c r="AX136" s="12" t="s">
        <v>76</v>
      </c>
      <c r="AY136" s="200" t="s">
        <v>130</v>
      </c>
    </row>
    <row r="137" spans="2:65" s="13" customFormat="1" ht="13.5">
      <c r="B137" s="207"/>
      <c r="D137" s="186" t="s">
        <v>144</v>
      </c>
      <c r="E137" s="208" t="s">
        <v>5</v>
      </c>
      <c r="F137" s="209" t="s">
        <v>155</v>
      </c>
      <c r="H137" s="210">
        <v>4.6550000000000002</v>
      </c>
      <c r="I137" s="211"/>
      <c r="L137" s="207"/>
      <c r="M137" s="212"/>
      <c r="N137" s="213"/>
      <c r="O137" s="213"/>
      <c r="P137" s="213"/>
      <c r="Q137" s="213"/>
      <c r="R137" s="213"/>
      <c r="S137" s="213"/>
      <c r="T137" s="214"/>
      <c r="AT137" s="215" t="s">
        <v>144</v>
      </c>
      <c r="AU137" s="215" t="s">
        <v>85</v>
      </c>
      <c r="AV137" s="13" t="s">
        <v>137</v>
      </c>
      <c r="AW137" s="13" t="s">
        <v>39</v>
      </c>
      <c r="AX137" s="13" t="s">
        <v>24</v>
      </c>
      <c r="AY137" s="215" t="s">
        <v>130</v>
      </c>
    </row>
    <row r="138" spans="2:65" s="1" customFormat="1" ht="22.5" customHeight="1">
      <c r="B138" s="173"/>
      <c r="C138" s="174" t="s">
        <v>229</v>
      </c>
      <c r="D138" s="174" t="s">
        <v>133</v>
      </c>
      <c r="E138" s="175" t="s">
        <v>333</v>
      </c>
      <c r="F138" s="176" t="s">
        <v>334</v>
      </c>
      <c r="G138" s="177" t="s">
        <v>136</v>
      </c>
      <c r="H138" s="178">
        <v>1</v>
      </c>
      <c r="I138" s="179"/>
      <c r="J138" s="180">
        <f>ROUND(I138*H138,2)</f>
        <v>0</v>
      </c>
      <c r="K138" s="176" t="s">
        <v>5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335</v>
      </c>
    </row>
    <row r="139" spans="2:65" s="1" customFormat="1" ht="22.5" customHeight="1">
      <c r="B139" s="173"/>
      <c r="C139" s="174" t="s">
        <v>10</v>
      </c>
      <c r="D139" s="174" t="s">
        <v>133</v>
      </c>
      <c r="E139" s="175" t="s">
        <v>336</v>
      </c>
      <c r="F139" s="176" t="s">
        <v>337</v>
      </c>
      <c r="G139" s="177" t="s">
        <v>264</v>
      </c>
      <c r="H139" s="178">
        <v>424.41</v>
      </c>
      <c r="I139" s="179"/>
      <c r="J139" s="180">
        <f>ROUND(I139*H139,2)</f>
        <v>0</v>
      </c>
      <c r="K139" s="176" t="s">
        <v>5</v>
      </c>
      <c r="L139" s="40"/>
      <c r="M139" s="181" t="s">
        <v>5</v>
      </c>
      <c r="N139" s="182" t="s">
        <v>47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137</v>
      </c>
      <c r="AT139" s="23" t="s">
        <v>133</v>
      </c>
      <c r="AU139" s="23" t="s">
        <v>85</v>
      </c>
      <c r="AY139" s="23" t="s">
        <v>130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137</v>
      </c>
      <c r="BM139" s="23" t="s">
        <v>338</v>
      </c>
    </row>
    <row r="140" spans="2:65" s="12" customFormat="1" ht="13.5">
      <c r="B140" s="199"/>
      <c r="D140" s="186" t="s">
        <v>144</v>
      </c>
      <c r="E140" s="221" t="s">
        <v>5</v>
      </c>
      <c r="F140" s="222" t="s">
        <v>339</v>
      </c>
      <c r="H140" s="223">
        <v>424.41</v>
      </c>
      <c r="I140" s="203"/>
      <c r="L140" s="199"/>
      <c r="M140" s="204"/>
      <c r="N140" s="205"/>
      <c r="O140" s="205"/>
      <c r="P140" s="205"/>
      <c r="Q140" s="205"/>
      <c r="R140" s="205"/>
      <c r="S140" s="205"/>
      <c r="T140" s="206"/>
      <c r="AT140" s="200" t="s">
        <v>144</v>
      </c>
      <c r="AU140" s="200" t="s">
        <v>85</v>
      </c>
      <c r="AV140" s="12" t="s">
        <v>85</v>
      </c>
      <c r="AW140" s="12" t="s">
        <v>39</v>
      </c>
      <c r="AX140" s="12" t="s">
        <v>24</v>
      </c>
      <c r="AY140" s="200" t="s">
        <v>130</v>
      </c>
    </row>
    <row r="141" spans="2:65" s="1" customFormat="1" ht="22.5" customHeight="1">
      <c r="B141" s="173"/>
      <c r="C141" s="174" t="s">
        <v>340</v>
      </c>
      <c r="D141" s="174" t="s">
        <v>133</v>
      </c>
      <c r="E141" s="175" t="s">
        <v>341</v>
      </c>
      <c r="F141" s="176" t="s">
        <v>342</v>
      </c>
      <c r="G141" s="177" t="s">
        <v>264</v>
      </c>
      <c r="H141" s="178">
        <v>89.781000000000006</v>
      </c>
      <c r="I141" s="179"/>
      <c r="J141" s="180">
        <f>ROUND(I141*H141,2)</f>
        <v>0</v>
      </c>
      <c r="K141" s="176" t="s">
        <v>323</v>
      </c>
      <c r="L141" s="40"/>
      <c r="M141" s="181" t="s">
        <v>5</v>
      </c>
      <c r="N141" s="182" t="s">
        <v>47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137</v>
      </c>
      <c r="AT141" s="23" t="s">
        <v>133</v>
      </c>
      <c r="AU141" s="23" t="s">
        <v>85</v>
      </c>
      <c r="AY141" s="23" t="s">
        <v>130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137</v>
      </c>
      <c r="BM141" s="23" t="s">
        <v>343</v>
      </c>
    </row>
    <row r="142" spans="2:65" s="12" customFormat="1" ht="13.5">
      <c r="B142" s="199"/>
      <c r="D142" s="186" t="s">
        <v>144</v>
      </c>
      <c r="E142" s="221" t="s">
        <v>5</v>
      </c>
      <c r="F142" s="222" t="s">
        <v>344</v>
      </c>
      <c r="H142" s="223">
        <v>89.781000000000006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144</v>
      </c>
      <c r="AU142" s="200" t="s">
        <v>85</v>
      </c>
      <c r="AV142" s="12" t="s">
        <v>85</v>
      </c>
      <c r="AW142" s="12" t="s">
        <v>39</v>
      </c>
      <c r="AX142" s="12" t="s">
        <v>24</v>
      </c>
      <c r="AY142" s="200" t="s">
        <v>130</v>
      </c>
    </row>
    <row r="143" spans="2:65" s="1" customFormat="1" ht="22.5" customHeight="1">
      <c r="B143" s="173"/>
      <c r="C143" s="174" t="s">
        <v>345</v>
      </c>
      <c r="D143" s="174" t="s">
        <v>133</v>
      </c>
      <c r="E143" s="175" t="s">
        <v>346</v>
      </c>
      <c r="F143" s="176" t="s">
        <v>347</v>
      </c>
      <c r="G143" s="177" t="s">
        <v>264</v>
      </c>
      <c r="H143" s="178">
        <v>424.41</v>
      </c>
      <c r="I143" s="179"/>
      <c r="J143" s="180">
        <f>ROUND(I143*H143,2)</f>
        <v>0</v>
      </c>
      <c r="K143" s="176" t="s">
        <v>5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137</v>
      </c>
      <c r="AT143" s="23" t="s">
        <v>133</v>
      </c>
      <c r="AU143" s="23" t="s">
        <v>85</v>
      </c>
      <c r="AY143" s="23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137</v>
      </c>
      <c r="BM143" s="23" t="s">
        <v>348</v>
      </c>
    </row>
    <row r="144" spans="2:65" s="1" customFormat="1" ht="22.5" customHeight="1">
      <c r="B144" s="173"/>
      <c r="C144" s="174" t="s">
        <v>349</v>
      </c>
      <c r="D144" s="174" t="s">
        <v>133</v>
      </c>
      <c r="E144" s="175" t="s">
        <v>350</v>
      </c>
      <c r="F144" s="176" t="s">
        <v>351</v>
      </c>
      <c r="G144" s="177" t="s">
        <v>264</v>
      </c>
      <c r="H144" s="178">
        <v>10</v>
      </c>
      <c r="I144" s="179"/>
      <c r="J144" s="180">
        <f>ROUND(I144*H144,2)</f>
        <v>0</v>
      </c>
      <c r="K144" s="176" t="s">
        <v>5</v>
      </c>
      <c r="L144" s="40"/>
      <c r="M144" s="181" t="s">
        <v>5</v>
      </c>
      <c r="N144" s="182" t="s">
        <v>47</v>
      </c>
      <c r="O144" s="41"/>
      <c r="P144" s="183">
        <f>O144*H144</f>
        <v>0</v>
      </c>
      <c r="Q144" s="183">
        <v>5.8279999999999998E-2</v>
      </c>
      <c r="R144" s="183">
        <f>Q144*H144</f>
        <v>0.58279999999999998</v>
      </c>
      <c r="S144" s="183">
        <v>0</v>
      </c>
      <c r="T144" s="184">
        <f>S144*H144</f>
        <v>0</v>
      </c>
      <c r="AR144" s="23" t="s">
        <v>137</v>
      </c>
      <c r="AT144" s="23" t="s">
        <v>133</v>
      </c>
      <c r="AU144" s="23" t="s">
        <v>85</v>
      </c>
      <c r="AY144" s="23" t="s">
        <v>130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3" t="s">
        <v>24</v>
      </c>
      <c r="BK144" s="185">
        <f>ROUND(I144*H144,2)</f>
        <v>0</v>
      </c>
      <c r="BL144" s="23" t="s">
        <v>137</v>
      </c>
      <c r="BM144" s="23" t="s">
        <v>352</v>
      </c>
    </row>
    <row r="145" spans="2:65" s="10" customFormat="1" ht="29.85" customHeight="1">
      <c r="B145" s="159"/>
      <c r="D145" s="170" t="s">
        <v>75</v>
      </c>
      <c r="E145" s="171" t="s">
        <v>353</v>
      </c>
      <c r="F145" s="171" t="s">
        <v>354</v>
      </c>
      <c r="I145" s="162"/>
      <c r="J145" s="172">
        <f>BK145</f>
        <v>0</v>
      </c>
      <c r="L145" s="159"/>
      <c r="M145" s="164"/>
      <c r="N145" s="165"/>
      <c r="O145" s="165"/>
      <c r="P145" s="166">
        <f>SUM(P146:P150)</f>
        <v>0</v>
      </c>
      <c r="Q145" s="165"/>
      <c r="R145" s="166">
        <f>SUM(R146:R150)</f>
        <v>0</v>
      </c>
      <c r="S145" s="165"/>
      <c r="T145" s="167">
        <f>SUM(T146:T150)</f>
        <v>0</v>
      </c>
      <c r="AR145" s="160" t="s">
        <v>24</v>
      </c>
      <c r="AT145" s="168" t="s">
        <v>75</v>
      </c>
      <c r="AU145" s="168" t="s">
        <v>24</v>
      </c>
      <c r="AY145" s="160" t="s">
        <v>130</v>
      </c>
      <c r="BK145" s="169">
        <f>SUM(BK146:BK150)</f>
        <v>0</v>
      </c>
    </row>
    <row r="146" spans="2:65" s="1" customFormat="1" ht="31.5" customHeight="1">
      <c r="B146" s="173"/>
      <c r="C146" s="174" t="s">
        <v>355</v>
      </c>
      <c r="D146" s="174" t="s">
        <v>133</v>
      </c>
      <c r="E146" s="175" t="s">
        <v>356</v>
      </c>
      <c r="F146" s="176" t="s">
        <v>357</v>
      </c>
      <c r="G146" s="177" t="s">
        <v>358</v>
      </c>
      <c r="H146" s="178">
        <v>12.477</v>
      </c>
      <c r="I146" s="179"/>
      <c r="J146" s="180">
        <f>ROUND(I146*H146,2)</f>
        <v>0</v>
      </c>
      <c r="K146" s="176" t="s">
        <v>253</v>
      </c>
      <c r="L146" s="40"/>
      <c r="M146" s="181" t="s">
        <v>5</v>
      </c>
      <c r="N146" s="182" t="s">
        <v>47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137</v>
      </c>
      <c r="AT146" s="23" t="s">
        <v>133</v>
      </c>
      <c r="AU146" s="23" t="s">
        <v>85</v>
      </c>
      <c r="AY146" s="23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137</v>
      </c>
      <c r="BM146" s="23" t="s">
        <v>359</v>
      </c>
    </row>
    <row r="147" spans="2:65" s="1" customFormat="1" ht="22.5" customHeight="1">
      <c r="B147" s="173"/>
      <c r="C147" s="174" t="s">
        <v>360</v>
      </c>
      <c r="D147" s="174" t="s">
        <v>133</v>
      </c>
      <c r="E147" s="175" t="s">
        <v>361</v>
      </c>
      <c r="F147" s="176" t="s">
        <v>362</v>
      </c>
      <c r="G147" s="177" t="s">
        <v>358</v>
      </c>
      <c r="H147" s="178">
        <v>12.477</v>
      </c>
      <c r="I147" s="179"/>
      <c r="J147" s="180">
        <f>ROUND(I147*H147,2)</f>
        <v>0</v>
      </c>
      <c r="K147" s="176" t="s">
        <v>253</v>
      </c>
      <c r="L147" s="40"/>
      <c r="M147" s="181" t="s">
        <v>5</v>
      </c>
      <c r="N147" s="182" t="s">
        <v>47</v>
      </c>
      <c r="O147" s="41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23" t="s">
        <v>137</v>
      </c>
      <c r="AT147" s="23" t="s">
        <v>133</v>
      </c>
      <c r="AU147" s="23" t="s">
        <v>85</v>
      </c>
      <c r="AY147" s="23" t="s">
        <v>130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137</v>
      </c>
      <c r="BM147" s="23" t="s">
        <v>363</v>
      </c>
    </row>
    <row r="148" spans="2:65" s="1" customFormat="1" ht="22.5" customHeight="1">
      <c r="B148" s="173"/>
      <c r="C148" s="174" t="s">
        <v>364</v>
      </c>
      <c r="D148" s="174" t="s">
        <v>133</v>
      </c>
      <c r="E148" s="175" t="s">
        <v>365</v>
      </c>
      <c r="F148" s="176" t="s">
        <v>366</v>
      </c>
      <c r="G148" s="177" t="s">
        <v>358</v>
      </c>
      <c r="H148" s="178">
        <v>112.29300000000001</v>
      </c>
      <c r="I148" s="179"/>
      <c r="J148" s="180">
        <f>ROUND(I148*H148,2)</f>
        <v>0</v>
      </c>
      <c r="K148" s="176" t="s">
        <v>253</v>
      </c>
      <c r="L148" s="40"/>
      <c r="M148" s="181" t="s">
        <v>5</v>
      </c>
      <c r="N148" s="182" t="s">
        <v>47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137</v>
      </c>
      <c r="AT148" s="23" t="s">
        <v>133</v>
      </c>
      <c r="AU148" s="23" t="s">
        <v>85</v>
      </c>
      <c r="AY148" s="23" t="s">
        <v>130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24</v>
      </c>
      <c r="BK148" s="185">
        <f>ROUND(I148*H148,2)</f>
        <v>0</v>
      </c>
      <c r="BL148" s="23" t="s">
        <v>137</v>
      </c>
      <c r="BM148" s="23" t="s">
        <v>367</v>
      </c>
    </row>
    <row r="149" spans="2:65" s="12" customFormat="1" ht="13.5">
      <c r="B149" s="199"/>
      <c r="D149" s="186" t="s">
        <v>144</v>
      </c>
      <c r="F149" s="222" t="s">
        <v>368</v>
      </c>
      <c r="H149" s="223">
        <v>112.29300000000001</v>
      </c>
      <c r="I149" s="203"/>
      <c r="L149" s="199"/>
      <c r="M149" s="204"/>
      <c r="N149" s="205"/>
      <c r="O149" s="205"/>
      <c r="P149" s="205"/>
      <c r="Q149" s="205"/>
      <c r="R149" s="205"/>
      <c r="S149" s="205"/>
      <c r="T149" s="206"/>
      <c r="AT149" s="200" t="s">
        <v>144</v>
      </c>
      <c r="AU149" s="200" t="s">
        <v>85</v>
      </c>
      <c r="AV149" s="12" t="s">
        <v>85</v>
      </c>
      <c r="AW149" s="12" t="s">
        <v>6</v>
      </c>
      <c r="AX149" s="12" t="s">
        <v>24</v>
      </c>
      <c r="AY149" s="200" t="s">
        <v>130</v>
      </c>
    </row>
    <row r="150" spans="2:65" s="1" customFormat="1" ht="22.5" customHeight="1">
      <c r="B150" s="173"/>
      <c r="C150" s="174" t="s">
        <v>369</v>
      </c>
      <c r="D150" s="174" t="s">
        <v>133</v>
      </c>
      <c r="E150" s="175" t="s">
        <v>370</v>
      </c>
      <c r="F150" s="176" t="s">
        <v>371</v>
      </c>
      <c r="G150" s="177" t="s">
        <v>358</v>
      </c>
      <c r="H150" s="178">
        <v>12.477</v>
      </c>
      <c r="I150" s="179"/>
      <c r="J150" s="180">
        <f>ROUND(I150*H150,2)</f>
        <v>0</v>
      </c>
      <c r="K150" s="176" t="s">
        <v>5</v>
      </c>
      <c r="L150" s="40"/>
      <c r="M150" s="181" t="s">
        <v>5</v>
      </c>
      <c r="N150" s="182" t="s">
        <v>47</v>
      </c>
      <c r="O150" s="41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23" t="s">
        <v>137</v>
      </c>
      <c r="AT150" s="23" t="s">
        <v>133</v>
      </c>
      <c r="AU150" s="23" t="s">
        <v>85</v>
      </c>
      <c r="AY150" s="23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137</v>
      </c>
      <c r="BM150" s="23" t="s">
        <v>372</v>
      </c>
    </row>
    <row r="151" spans="2:65" s="10" customFormat="1" ht="29.85" customHeight="1">
      <c r="B151" s="159"/>
      <c r="D151" s="170" t="s">
        <v>75</v>
      </c>
      <c r="E151" s="171" t="s">
        <v>373</v>
      </c>
      <c r="F151" s="171" t="s">
        <v>374</v>
      </c>
      <c r="I151" s="162"/>
      <c r="J151" s="172">
        <f>BK151</f>
        <v>0</v>
      </c>
      <c r="L151" s="159"/>
      <c r="M151" s="164"/>
      <c r="N151" s="165"/>
      <c r="O151" s="165"/>
      <c r="P151" s="166">
        <f>P152</f>
        <v>0</v>
      </c>
      <c r="Q151" s="165"/>
      <c r="R151" s="166">
        <f>R152</f>
        <v>0</v>
      </c>
      <c r="S151" s="165"/>
      <c r="T151" s="167">
        <f>T152</f>
        <v>0</v>
      </c>
      <c r="AR151" s="160" t="s">
        <v>24</v>
      </c>
      <c r="AT151" s="168" t="s">
        <v>75</v>
      </c>
      <c r="AU151" s="168" t="s">
        <v>24</v>
      </c>
      <c r="AY151" s="160" t="s">
        <v>130</v>
      </c>
      <c r="BK151" s="169">
        <f>BK152</f>
        <v>0</v>
      </c>
    </row>
    <row r="152" spans="2:65" s="1" customFormat="1" ht="31.5" customHeight="1">
      <c r="B152" s="173"/>
      <c r="C152" s="174" t="s">
        <v>375</v>
      </c>
      <c r="D152" s="174" t="s">
        <v>133</v>
      </c>
      <c r="E152" s="175" t="s">
        <v>376</v>
      </c>
      <c r="F152" s="176" t="s">
        <v>377</v>
      </c>
      <c r="G152" s="177" t="s">
        <v>358</v>
      </c>
      <c r="H152" s="178">
        <v>10.369</v>
      </c>
      <c r="I152" s="179"/>
      <c r="J152" s="180">
        <f>ROUND(I152*H152,2)</f>
        <v>0</v>
      </c>
      <c r="K152" s="176" t="s">
        <v>5</v>
      </c>
      <c r="L152" s="40"/>
      <c r="M152" s="181" t="s">
        <v>5</v>
      </c>
      <c r="N152" s="182" t="s">
        <v>47</v>
      </c>
      <c r="O152" s="41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3" t="s">
        <v>137</v>
      </c>
      <c r="AT152" s="23" t="s">
        <v>133</v>
      </c>
      <c r="AU152" s="23" t="s">
        <v>85</v>
      </c>
      <c r="AY152" s="23" t="s">
        <v>130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24</v>
      </c>
      <c r="BK152" s="185">
        <f>ROUND(I152*H152,2)</f>
        <v>0</v>
      </c>
      <c r="BL152" s="23" t="s">
        <v>137</v>
      </c>
      <c r="BM152" s="23" t="s">
        <v>378</v>
      </c>
    </row>
    <row r="153" spans="2:65" s="10" customFormat="1" ht="37.35" customHeight="1">
      <c r="B153" s="159"/>
      <c r="D153" s="160" t="s">
        <v>75</v>
      </c>
      <c r="E153" s="161" t="s">
        <v>379</v>
      </c>
      <c r="F153" s="161" t="s">
        <v>380</v>
      </c>
      <c r="I153" s="162"/>
      <c r="J153" s="163">
        <f>BK153</f>
        <v>0</v>
      </c>
      <c r="L153" s="159"/>
      <c r="M153" s="164"/>
      <c r="N153" s="165"/>
      <c r="O153" s="165"/>
      <c r="P153" s="166">
        <f>P154+P186+P188+P216+P218+P243+P247</f>
        <v>0</v>
      </c>
      <c r="Q153" s="165"/>
      <c r="R153" s="166">
        <f>R154+R186+R188+R216+R218+R243+R247</f>
        <v>2.7873348199999999</v>
      </c>
      <c r="S153" s="165"/>
      <c r="T153" s="167">
        <f>T154+T186+T188+T216+T218+T243+T247</f>
        <v>4.4336007999999998</v>
      </c>
      <c r="AR153" s="160" t="s">
        <v>85</v>
      </c>
      <c r="AT153" s="168" t="s">
        <v>75</v>
      </c>
      <c r="AU153" s="168" t="s">
        <v>76</v>
      </c>
      <c r="AY153" s="160" t="s">
        <v>130</v>
      </c>
      <c r="BK153" s="169">
        <f>BK154+BK186+BK188+BK216+BK218+BK243+BK247</f>
        <v>0</v>
      </c>
    </row>
    <row r="154" spans="2:65" s="10" customFormat="1" ht="19.899999999999999" customHeight="1">
      <c r="B154" s="159"/>
      <c r="D154" s="170" t="s">
        <v>75</v>
      </c>
      <c r="E154" s="171" t="s">
        <v>381</v>
      </c>
      <c r="F154" s="171" t="s">
        <v>382</v>
      </c>
      <c r="I154" s="162"/>
      <c r="J154" s="172">
        <f>BK154</f>
        <v>0</v>
      </c>
      <c r="L154" s="159"/>
      <c r="M154" s="164"/>
      <c r="N154" s="165"/>
      <c r="O154" s="165"/>
      <c r="P154" s="166">
        <f>SUM(P155:P185)</f>
        <v>0</v>
      </c>
      <c r="Q154" s="165"/>
      <c r="R154" s="166">
        <f>SUM(R155:R185)</f>
        <v>0.38168639999999998</v>
      </c>
      <c r="S154" s="165"/>
      <c r="T154" s="167">
        <f>SUM(T155:T185)</f>
        <v>0.40463080000000001</v>
      </c>
      <c r="AR154" s="160" t="s">
        <v>85</v>
      </c>
      <c r="AT154" s="168" t="s">
        <v>75</v>
      </c>
      <c r="AU154" s="168" t="s">
        <v>24</v>
      </c>
      <c r="AY154" s="160" t="s">
        <v>130</v>
      </c>
      <c r="BK154" s="169">
        <f>SUM(BK155:BK185)</f>
        <v>0</v>
      </c>
    </row>
    <row r="155" spans="2:65" s="1" customFormat="1" ht="22.5" customHeight="1">
      <c r="B155" s="173"/>
      <c r="C155" s="174" t="s">
        <v>383</v>
      </c>
      <c r="D155" s="174" t="s">
        <v>133</v>
      </c>
      <c r="E155" s="175" t="s">
        <v>384</v>
      </c>
      <c r="F155" s="176" t="s">
        <v>385</v>
      </c>
      <c r="G155" s="177" t="s">
        <v>252</v>
      </c>
      <c r="H155" s="178">
        <v>16</v>
      </c>
      <c r="I155" s="179"/>
      <c r="J155" s="180">
        <f>ROUND(I155*H155,2)</f>
        <v>0</v>
      </c>
      <c r="K155" s="176" t="s">
        <v>5</v>
      </c>
      <c r="L155" s="40"/>
      <c r="M155" s="181" t="s">
        <v>5</v>
      </c>
      <c r="N155" s="182" t="s">
        <v>47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209</v>
      </c>
      <c r="AT155" s="23" t="s">
        <v>133</v>
      </c>
      <c r="AU155" s="23" t="s">
        <v>85</v>
      </c>
      <c r="AY155" s="23" t="s">
        <v>130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209</v>
      </c>
      <c r="BM155" s="23" t="s">
        <v>386</v>
      </c>
    </row>
    <row r="156" spans="2:65" s="1" customFormat="1" ht="22.5" customHeight="1">
      <c r="B156" s="173"/>
      <c r="C156" s="174" t="s">
        <v>387</v>
      </c>
      <c r="D156" s="174" t="s">
        <v>133</v>
      </c>
      <c r="E156" s="175" t="s">
        <v>388</v>
      </c>
      <c r="F156" s="176" t="s">
        <v>389</v>
      </c>
      <c r="G156" s="177" t="s">
        <v>252</v>
      </c>
      <c r="H156" s="178">
        <v>16</v>
      </c>
      <c r="I156" s="179"/>
      <c r="J156" s="180">
        <f>ROUND(I156*H156,2)</f>
        <v>0</v>
      </c>
      <c r="K156" s="176" t="s">
        <v>323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1.7700000000000001E-3</v>
      </c>
      <c r="T156" s="184">
        <f>S156*H156</f>
        <v>2.8320000000000001E-2</v>
      </c>
      <c r="AR156" s="23" t="s">
        <v>209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209</v>
      </c>
      <c r="BM156" s="23" t="s">
        <v>390</v>
      </c>
    </row>
    <row r="157" spans="2:65" s="1" customFormat="1" ht="22.5" customHeight="1">
      <c r="B157" s="173"/>
      <c r="C157" s="174" t="s">
        <v>391</v>
      </c>
      <c r="D157" s="174" t="s">
        <v>133</v>
      </c>
      <c r="E157" s="175" t="s">
        <v>392</v>
      </c>
      <c r="F157" s="176" t="s">
        <v>393</v>
      </c>
      <c r="G157" s="177" t="s">
        <v>252</v>
      </c>
      <c r="H157" s="178">
        <v>36.299999999999997</v>
      </c>
      <c r="I157" s="179"/>
      <c r="J157" s="180">
        <f>ROUND(I157*H157,2)</f>
        <v>0</v>
      </c>
      <c r="K157" s="176" t="s">
        <v>5</v>
      </c>
      <c r="L157" s="40"/>
      <c r="M157" s="181" t="s">
        <v>5</v>
      </c>
      <c r="N157" s="182" t="s">
        <v>47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1.67E-3</v>
      </c>
      <c r="T157" s="184">
        <f>S157*H157</f>
        <v>6.0620999999999994E-2</v>
      </c>
      <c r="AR157" s="23" t="s">
        <v>209</v>
      </c>
      <c r="AT157" s="23" t="s">
        <v>133</v>
      </c>
      <c r="AU157" s="23" t="s">
        <v>85</v>
      </c>
      <c r="AY157" s="23" t="s">
        <v>130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24</v>
      </c>
      <c r="BK157" s="185">
        <f>ROUND(I157*H157,2)</f>
        <v>0</v>
      </c>
      <c r="BL157" s="23" t="s">
        <v>209</v>
      </c>
      <c r="BM157" s="23" t="s">
        <v>394</v>
      </c>
    </row>
    <row r="158" spans="2:65" s="12" customFormat="1" ht="13.5">
      <c r="B158" s="199"/>
      <c r="D158" s="191" t="s">
        <v>144</v>
      </c>
      <c r="E158" s="200" t="s">
        <v>5</v>
      </c>
      <c r="F158" s="201" t="s">
        <v>395</v>
      </c>
      <c r="H158" s="202">
        <v>14.3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144</v>
      </c>
      <c r="AU158" s="200" t="s">
        <v>85</v>
      </c>
      <c r="AV158" s="12" t="s">
        <v>85</v>
      </c>
      <c r="AW158" s="12" t="s">
        <v>39</v>
      </c>
      <c r="AX158" s="12" t="s">
        <v>76</v>
      </c>
      <c r="AY158" s="200" t="s">
        <v>130</v>
      </c>
    </row>
    <row r="159" spans="2:65" s="12" customFormat="1" ht="13.5">
      <c r="B159" s="199"/>
      <c r="D159" s="191" t="s">
        <v>144</v>
      </c>
      <c r="E159" s="200" t="s">
        <v>5</v>
      </c>
      <c r="F159" s="201" t="s">
        <v>396</v>
      </c>
      <c r="H159" s="202">
        <v>22</v>
      </c>
      <c r="I159" s="203"/>
      <c r="L159" s="199"/>
      <c r="M159" s="204"/>
      <c r="N159" s="205"/>
      <c r="O159" s="205"/>
      <c r="P159" s="205"/>
      <c r="Q159" s="205"/>
      <c r="R159" s="205"/>
      <c r="S159" s="205"/>
      <c r="T159" s="206"/>
      <c r="AT159" s="200" t="s">
        <v>144</v>
      </c>
      <c r="AU159" s="200" t="s">
        <v>85</v>
      </c>
      <c r="AV159" s="12" t="s">
        <v>85</v>
      </c>
      <c r="AW159" s="12" t="s">
        <v>39</v>
      </c>
      <c r="AX159" s="12" t="s">
        <v>76</v>
      </c>
      <c r="AY159" s="200" t="s">
        <v>130</v>
      </c>
    </row>
    <row r="160" spans="2:65" s="13" customFormat="1" ht="13.5">
      <c r="B160" s="207"/>
      <c r="D160" s="186" t="s">
        <v>144</v>
      </c>
      <c r="E160" s="208" t="s">
        <v>5</v>
      </c>
      <c r="F160" s="209" t="s">
        <v>155</v>
      </c>
      <c r="H160" s="210">
        <v>36.299999999999997</v>
      </c>
      <c r="I160" s="211"/>
      <c r="L160" s="207"/>
      <c r="M160" s="212"/>
      <c r="N160" s="213"/>
      <c r="O160" s="213"/>
      <c r="P160" s="213"/>
      <c r="Q160" s="213"/>
      <c r="R160" s="213"/>
      <c r="S160" s="213"/>
      <c r="T160" s="214"/>
      <c r="AT160" s="215" t="s">
        <v>144</v>
      </c>
      <c r="AU160" s="215" t="s">
        <v>85</v>
      </c>
      <c r="AV160" s="13" t="s">
        <v>137</v>
      </c>
      <c r="AW160" s="13" t="s">
        <v>39</v>
      </c>
      <c r="AX160" s="13" t="s">
        <v>24</v>
      </c>
      <c r="AY160" s="215" t="s">
        <v>130</v>
      </c>
    </row>
    <row r="161" spans="2:65" s="1" customFormat="1" ht="22.5" customHeight="1">
      <c r="B161" s="173"/>
      <c r="C161" s="174" t="s">
        <v>397</v>
      </c>
      <c r="D161" s="174" t="s">
        <v>133</v>
      </c>
      <c r="E161" s="175" t="s">
        <v>398</v>
      </c>
      <c r="F161" s="176" t="s">
        <v>399</v>
      </c>
      <c r="G161" s="177" t="s">
        <v>252</v>
      </c>
      <c r="H161" s="178">
        <v>120.26</v>
      </c>
      <c r="I161" s="179"/>
      <c r="J161" s="180">
        <f>ROUND(I161*H161,2)</f>
        <v>0</v>
      </c>
      <c r="K161" s="176" t="s">
        <v>5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2.2300000000000002E-3</v>
      </c>
      <c r="T161" s="184">
        <f>S161*H161</f>
        <v>0.26817980000000002</v>
      </c>
      <c r="AR161" s="23" t="s">
        <v>209</v>
      </c>
      <c r="AT161" s="23" t="s">
        <v>133</v>
      </c>
      <c r="AU161" s="23" t="s">
        <v>85</v>
      </c>
      <c r="AY161" s="23" t="s">
        <v>130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209</v>
      </c>
      <c r="BM161" s="23" t="s">
        <v>400</v>
      </c>
    </row>
    <row r="162" spans="2:65" s="12" customFormat="1" ht="13.5">
      <c r="B162" s="199"/>
      <c r="D162" s="191" t="s">
        <v>144</v>
      </c>
      <c r="E162" s="200" t="s">
        <v>5</v>
      </c>
      <c r="F162" s="201" t="s">
        <v>401</v>
      </c>
      <c r="H162" s="202">
        <v>22.66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65" s="12" customFormat="1" ht="13.5">
      <c r="B163" s="199"/>
      <c r="D163" s="191" t="s">
        <v>144</v>
      </c>
      <c r="E163" s="200" t="s">
        <v>5</v>
      </c>
      <c r="F163" s="201" t="s">
        <v>402</v>
      </c>
      <c r="H163" s="202">
        <v>3.8</v>
      </c>
      <c r="I163" s="203"/>
      <c r="L163" s="199"/>
      <c r="M163" s="204"/>
      <c r="N163" s="205"/>
      <c r="O163" s="205"/>
      <c r="P163" s="205"/>
      <c r="Q163" s="205"/>
      <c r="R163" s="205"/>
      <c r="S163" s="205"/>
      <c r="T163" s="206"/>
      <c r="AT163" s="200" t="s">
        <v>144</v>
      </c>
      <c r="AU163" s="200" t="s">
        <v>85</v>
      </c>
      <c r="AV163" s="12" t="s">
        <v>85</v>
      </c>
      <c r="AW163" s="12" t="s">
        <v>39</v>
      </c>
      <c r="AX163" s="12" t="s">
        <v>76</v>
      </c>
      <c r="AY163" s="200" t="s">
        <v>130</v>
      </c>
    </row>
    <row r="164" spans="2:65" s="12" customFormat="1" ht="13.5">
      <c r="B164" s="199"/>
      <c r="D164" s="191" t="s">
        <v>144</v>
      </c>
      <c r="E164" s="200" t="s">
        <v>5</v>
      </c>
      <c r="F164" s="201" t="s">
        <v>403</v>
      </c>
      <c r="H164" s="202">
        <v>31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144</v>
      </c>
      <c r="AU164" s="200" t="s">
        <v>85</v>
      </c>
      <c r="AV164" s="12" t="s">
        <v>85</v>
      </c>
      <c r="AW164" s="12" t="s">
        <v>39</v>
      </c>
      <c r="AX164" s="12" t="s">
        <v>76</v>
      </c>
      <c r="AY164" s="200" t="s">
        <v>130</v>
      </c>
    </row>
    <row r="165" spans="2:65" s="12" customFormat="1" ht="13.5">
      <c r="B165" s="199"/>
      <c r="D165" s="191" t="s">
        <v>144</v>
      </c>
      <c r="E165" s="200" t="s">
        <v>5</v>
      </c>
      <c r="F165" s="201" t="s">
        <v>404</v>
      </c>
      <c r="H165" s="202">
        <v>31.5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144</v>
      </c>
      <c r="AU165" s="200" t="s">
        <v>85</v>
      </c>
      <c r="AV165" s="12" t="s">
        <v>85</v>
      </c>
      <c r="AW165" s="12" t="s">
        <v>39</v>
      </c>
      <c r="AX165" s="12" t="s">
        <v>76</v>
      </c>
      <c r="AY165" s="200" t="s">
        <v>130</v>
      </c>
    </row>
    <row r="166" spans="2:65" s="12" customFormat="1" ht="13.5">
      <c r="B166" s="199"/>
      <c r="D166" s="191" t="s">
        <v>144</v>
      </c>
      <c r="E166" s="200" t="s">
        <v>5</v>
      </c>
      <c r="F166" s="201" t="s">
        <v>405</v>
      </c>
      <c r="H166" s="202">
        <v>31.3</v>
      </c>
      <c r="I166" s="203"/>
      <c r="L166" s="199"/>
      <c r="M166" s="204"/>
      <c r="N166" s="205"/>
      <c r="O166" s="205"/>
      <c r="P166" s="205"/>
      <c r="Q166" s="205"/>
      <c r="R166" s="205"/>
      <c r="S166" s="205"/>
      <c r="T166" s="206"/>
      <c r="AT166" s="200" t="s">
        <v>144</v>
      </c>
      <c r="AU166" s="200" t="s">
        <v>85</v>
      </c>
      <c r="AV166" s="12" t="s">
        <v>85</v>
      </c>
      <c r="AW166" s="12" t="s">
        <v>39</v>
      </c>
      <c r="AX166" s="12" t="s">
        <v>76</v>
      </c>
      <c r="AY166" s="200" t="s">
        <v>130</v>
      </c>
    </row>
    <row r="167" spans="2:65" s="13" customFormat="1" ht="13.5">
      <c r="B167" s="207"/>
      <c r="D167" s="186" t="s">
        <v>144</v>
      </c>
      <c r="E167" s="208" t="s">
        <v>5</v>
      </c>
      <c r="F167" s="209" t="s">
        <v>155</v>
      </c>
      <c r="H167" s="210">
        <v>120.26</v>
      </c>
      <c r="I167" s="211"/>
      <c r="L167" s="207"/>
      <c r="M167" s="212"/>
      <c r="N167" s="213"/>
      <c r="O167" s="213"/>
      <c r="P167" s="213"/>
      <c r="Q167" s="213"/>
      <c r="R167" s="213"/>
      <c r="S167" s="213"/>
      <c r="T167" s="214"/>
      <c r="AT167" s="215" t="s">
        <v>144</v>
      </c>
      <c r="AU167" s="215" t="s">
        <v>85</v>
      </c>
      <c r="AV167" s="13" t="s">
        <v>137</v>
      </c>
      <c r="AW167" s="13" t="s">
        <v>39</v>
      </c>
      <c r="AX167" s="13" t="s">
        <v>24</v>
      </c>
      <c r="AY167" s="215" t="s">
        <v>130</v>
      </c>
    </row>
    <row r="168" spans="2:65" s="1" customFormat="1" ht="22.5" customHeight="1">
      <c r="B168" s="173"/>
      <c r="C168" s="174" t="s">
        <v>406</v>
      </c>
      <c r="D168" s="174" t="s">
        <v>133</v>
      </c>
      <c r="E168" s="175" t="s">
        <v>407</v>
      </c>
      <c r="F168" s="176" t="s">
        <v>408</v>
      </c>
      <c r="G168" s="177" t="s">
        <v>252</v>
      </c>
      <c r="H168" s="178">
        <v>16</v>
      </c>
      <c r="I168" s="179"/>
      <c r="J168" s="180">
        <f>ROUND(I168*H168,2)</f>
        <v>0</v>
      </c>
      <c r="K168" s="176" t="s">
        <v>323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2.5999999999999999E-3</v>
      </c>
      <c r="T168" s="184">
        <f>S168*H168</f>
        <v>4.1599999999999998E-2</v>
      </c>
      <c r="AR168" s="23" t="s">
        <v>209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209</v>
      </c>
      <c r="BM168" s="23" t="s">
        <v>409</v>
      </c>
    </row>
    <row r="169" spans="2:65" s="1" customFormat="1" ht="22.5" customHeight="1">
      <c r="B169" s="173"/>
      <c r="C169" s="174" t="s">
        <v>410</v>
      </c>
      <c r="D169" s="174" t="s">
        <v>133</v>
      </c>
      <c r="E169" s="175" t="s">
        <v>411</v>
      </c>
      <c r="F169" s="176" t="s">
        <v>412</v>
      </c>
      <c r="G169" s="177" t="s">
        <v>252</v>
      </c>
      <c r="H169" s="178">
        <v>1.5</v>
      </c>
      <c r="I169" s="179"/>
      <c r="J169" s="180">
        <f>ROUND(I169*H169,2)</f>
        <v>0</v>
      </c>
      <c r="K169" s="176" t="s">
        <v>323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3.9399999999999999E-3</v>
      </c>
      <c r="T169" s="184">
        <f>S169*H169</f>
        <v>5.9100000000000003E-3</v>
      </c>
      <c r="AR169" s="23" t="s">
        <v>209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209</v>
      </c>
      <c r="BM169" s="23" t="s">
        <v>413</v>
      </c>
    </row>
    <row r="170" spans="2:65" s="1" customFormat="1" ht="22.5" customHeight="1">
      <c r="B170" s="173"/>
      <c r="C170" s="174" t="s">
        <v>414</v>
      </c>
      <c r="D170" s="174" t="s">
        <v>133</v>
      </c>
      <c r="E170" s="175" t="s">
        <v>415</v>
      </c>
      <c r="F170" s="176" t="s">
        <v>416</v>
      </c>
      <c r="G170" s="177" t="s">
        <v>252</v>
      </c>
      <c r="H170" s="178">
        <v>16</v>
      </c>
      <c r="I170" s="179"/>
      <c r="J170" s="180">
        <f>ROUND(I170*H170,2)</f>
        <v>0</v>
      </c>
      <c r="K170" s="176" t="s">
        <v>323</v>
      </c>
      <c r="L170" s="40"/>
      <c r="M170" s="181" t="s">
        <v>5</v>
      </c>
      <c r="N170" s="182" t="s">
        <v>47</v>
      </c>
      <c r="O170" s="41"/>
      <c r="P170" s="183">
        <f>O170*H170</f>
        <v>0</v>
      </c>
      <c r="Q170" s="183">
        <v>2.63E-3</v>
      </c>
      <c r="R170" s="183">
        <f>Q170*H170</f>
        <v>4.2079999999999999E-2</v>
      </c>
      <c r="S170" s="183">
        <v>0</v>
      </c>
      <c r="T170" s="184">
        <f>S170*H170</f>
        <v>0</v>
      </c>
      <c r="AR170" s="23" t="s">
        <v>209</v>
      </c>
      <c r="AT170" s="23" t="s">
        <v>133</v>
      </c>
      <c r="AU170" s="23" t="s">
        <v>85</v>
      </c>
      <c r="AY170" s="23" t="s">
        <v>130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24</v>
      </c>
      <c r="BK170" s="185">
        <f>ROUND(I170*H170,2)</f>
        <v>0</v>
      </c>
      <c r="BL170" s="23" t="s">
        <v>209</v>
      </c>
      <c r="BM170" s="23" t="s">
        <v>417</v>
      </c>
    </row>
    <row r="171" spans="2:65" s="1" customFormat="1" ht="22.5" customHeight="1">
      <c r="B171" s="173"/>
      <c r="C171" s="174" t="s">
        <v>418</v>
      </c>
      <c r="D171" s="174" t="s">
        <v>133</v>
      </c>
      <c r="E171" s="175" t="s">
        <v>419</v>
      </c>
      <c r="F171" s="176" t="s">
        <v>420</v>
      </c>
      <c r="G171" s="177" t="s">
        <v>252</v>
      </c>
      <c r="H171" s="178">
        <v>36.299999999999997</v>
      </c>
      <c r="I171" s="179"/>
      <c r="J171" s="180">
        <f>ROUND(I171*H171,2)</f>
        <v>0</v>
      </c>
      <c r="K171" s="176" t="s">
        <v>253</v>
      </c>
      <c r="L171" s="40"/>
      <c r="M171" s="181" t="s">
        <v>5</v>
      </c>
      <c r="N171" s="182" t="s">
        <v>47</v>
      </c>
      <c r="O171" s="41"/>
      <c r="P171" s="183">
        <f>O171*H171</f>
        <v>0</v>
      </c>
      <c r="Q171" s="183">
        <v>1.67E-3</v>
      </c>
      <c r="R171" s="183">
        <f>Q171*H171</f>
        <v>6.0620999999999994E-2</v>
      </c>
      <c r="S171" s="183">
        <v>0</v>
      </c>
      <c r="T171" s="184">
        <f>S171*H171</f>
        <v>0</v>
      </c>
      <c r="AR171" s="23" t="s">
        <v>209</v>
      </c>
      <c r="AT171" s="23" t="s">
        <v>133</v>
      </c>
      <c r="AU171" s="23" t="s">
        <v>85</v>
      </c>
      <c r="AY171" s="23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209</v>
      </c>
      <c r="BM171" s="23" t="s">
        <v>421</v>
      </c>
    </row>
    <row r="172" spans="2:65" s="12" customFormat="1" ht="13.5">
      <c r="B172" s="199"/>
      <c r="D172" s="191" t="s">
        <v>144</v>
      </c>
      <c r="E172" s="200" t="s">
        <v>5</v>
      </c>
      <c r="F172" s="201" t="s">
        <v>395</v>
      </c>
      <c r="H172" s="202">
        <v>14.3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144</v>
      </c>
      <c r="AU172" s="200" t="s">
        <v>85</v>
      </c>
      <c r="AV172" s="12" t="s">
        <v>85</v>
      </c>
      <c r="AW172" s="12" t="s">
        <v>39</v>
      </c>
      <c r="AX172" s="12" t="s">
        <v>76</v>
      </c>
      <c r="AY172" s="200" t="s">
        <v>130</v>
      </c>
    </row>
    <row r="173" spans="2:65" s="12" customFormat="1" ht="13.5">
      <c r="B173" s="199"/>
      <c r="D173" s="191" t="s">
        <v>144</v>
      </c>
      <c r="E173" s="200" t="s">
        <v>5</v>
      </c>
      <c r="F173" s="201" t="s">
        <v>396</v>
      </c>
      <c r="H173" s="202">
        <v>22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85</v>
      </c>
      <c r="AV173" s="12" t="s">
        <v>85</v>
      </c>
      <c r="AW173" s="12" t="s">
        <v>39</v>
      </c>
      <c r="AX173" s="12" t="s">
        <v>76</v>
      </c>
      <c r="AY173" s="200" t="s">
        <v>130</v>
      </c>
    </row>
    <row r="174" spans="2:65" s="13" customFormat="1" ht="13.5">
      <c r="B174" s="207"/>
      <c r="D174" s="186" t="s">
        <v>144</v>
      </c>
      <c r="E174" s="208" t="s">
        <v>5</v>
      </c>
      <c r="F174" s="209" t="s">
        <v>155</v>
      </c>
      <c r="H174" s="210">
        <v>36.299999999999997</v>
      </c>
      <c r="I174" s="211"/>
      <c r="L174" s="207"/>
      <c r="M174" s="212"/>
      <c r="N174" s="213"/>
      <c r="O174" s="213"/>
      <c r="P174" s="213"/>
      <c r="Q174" s="213"/>
      <c r="R174" s="213"/>
      <c r="S174" s="213"/>
      <c r="T174" s="214"/>
      <c r="AT174" s="215" t="s">
        <v>144</v>
      </c>
      <c r="AU174" s="215" t="s">
        <v>85</v>
      </c>
      <c r="AV174" s="13" t="s">
        <v>137</v>
      </c>
      <c r="AW174" s="13" t="s">
        <v>39</v>
      </c>
      <c r="AX174" s="13" t="s">
        <v>24</v>
      </c>
      <c r="AY174" s="215" t="s">
        <v>130</v>
      </c>
    </row>
    <row r="175" spans="2:65" s="1" customFormat="1" ht="22.5" customHeight="1">
      <c r="B175" s="173"/>
      <c r="C175" s="174" t="s">
        <v>422</v>
      </c>
      <c r="D175" s="174" t="s">
        <v>133</v>
      </c>
      <c r="E175" s="175" t="s">
        <v>423</v>
      </c>
      <c r="F175" s="176" t="s">
        <v>424</v>
      </c>
      <c r="G175" s="177" t="s">
        <v>252</v>
      </c>
      <c r="H175" s="178">
        <v>116.46</v>
      </c>
      <c r="I175" s="179"/>
      <c r="J175" s="180">
        <f>ROUND(I175*H175,2)</f>
        <v>0</v>
      </c>
      <c r="K175" s="176" t="s">
        <v>253</v>
      </c>
      <c r="L175" s="40"/>
      <c r="M175" s="181" t="s">
        <v>5</v>
      </c>
      <c r="N175" s="182" t="s">
        <v>47</v>
      </c>
      <c r="O175" s="41"/>
      <c r="P175" s="183">
        <f>O175*H175</f>
        <v>0</v>
      </c>
      <c r="Q175" s="183">
        <v>1.8400000000000001E-3</v>
      </c>
      <c r="R175" s="183">
        <f>Q175*H175</f>
        <v>0.21428639999999999</v>
      </c>
      <c r="S175" s="183">
        <v>0</v>
      </c>
      <c r="T175" s="184">
        <f>S175*H175</f>
        <v>0</v>
      </c>
      <c r="AR175" s="23" t="s">
        <v>209</v>
      </c>
      <c r="AT175" s="23" t="s">
        <v>133</v>
      </c>
      <c r="AU175" s="23" t="s">
        <v>85</v>
      </c>
      <c r="AY175" s="23" t="s">
        <v>130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209</v>
      </c>
      <c r="BM175" s="23" t="s">
        <v>425</v>
      </c>
    </row>
    <row r="176" spans="2:65" s="12" customFormat="1" ht="13.5">
      <c r="B176" s="199"/>
      <c r="D176" s="191" t="s">
        <v>144</v>
      </c>
      <c r="E176" s="200" t="s">
        <v>5</v>
      </c>
      <c r="F176" s="201" t="s">
        <v>401</v>
      </c>
      <c r="H176" s="202">
        <v>22.66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144</v>
      </c>
      <c r="AU176" s="200" t="s">
        <v>85</v>
      </c>
      <c r="AV176" s="12" t="s">
        <v>85</v>
      </c>
      <c r="AW176" s="12" t="s">
        <v>39</v>
      </c>
      <c r="AX176" s="12" t="s">
        <v>76</v>
      </c>
      <c r="AY176" s="200" t="s">
        <v>130</v>
      </c>
    </row>
    <row r="177" spans="2:65" s="12" customFormat="1" ht="13.5">
      <c r="B177" s="199"/>
      <c r="D177" s="191" t="s">
        <v>144</v>
      </c>
      <c r="E177" s="200" t="s">
        <v>5</v>
      </c>
      <c r="F177" s="201" t="s">
        <v>403</v>
      </c>
      <c r="H177" s="202">
        <v>31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65" s="12" customFormat="1" ht="13.5">
      <c r="B178" s="199"/>
      <c r="D178" s="191" t="s">
        <v>144</v>
      </c>
      <c r="E178" s="200" t="s">
        <v>5</v>
      </c>
      <c r="F178" s="201" t="s">
        <v>404</v>
      </c>
      <c r="H178" s="202">
        <v>31.5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85</v>
      </c>
      <c r="AV178" s="12" t="s">
        <v>85</v>
      </c>
      <c r="AW178" s="12" t="s">
        <v>39</v>
      </c>
      <c r="AX178" s="12" t="s">
        <v>76</v>
      </c>
      <c r="AY178" s="200" t="s">
        <v>130</v>
      </c>
    </row>
    <row r="179" spans="2:65" s="12" customFormat="1" ht="13.5">
      <c r="B179" s="199"/>
      <c r="D179" s="191" t="s">
        <v>144</v>
      </c>
      <c r="E179" s="200" t="s">
        <v>5</v>
      </c>
      <c r="F179" s="201" t="s">
        <v>405</v>
      </c>
      <c r="H179" s="202">
        <v>31.3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144</v>
      </c>
      <c r="AU179" s="200" t="s">
        <v>85</v>
      </c>
      <c r="AV179" s="12" t="s">
        <v>85</v>
      </c>
      <c r="AW179" s="12" t="s">
        <v>39</v>
      </c>
      <c r="AX179" s="12" t="s">
        <v>76</v>
      </c>
      <c r="AY179" s="200" t="s">
        <v>130</v>
      </c>
    </row>
    <row r="180" spans="2:65" s="13" customFormat="1" ht="13.5">
      <c r="B180" s="207"/>
      <c r="D180" s="186" t="s">
        <v>144</v>
      </c>
      <c r="E180" s="208" t="s">
        <v>5</v>
      </c>
      <c r="F180" s="209" t="s">
        <v>155</v>
      </c>
      <c r="H180" s="210">
        <v>116.46</v>
      </c>
      <c r="I180" s="211"/>
      <c r="L180" s="207"/>
      <c r="M180" s="212"/>
      <c r="N180" s="213"/>
      <c r="O180" s="213"/>
      <c r="P180" s="213"/>
      <c r="Q180" s="213"/>
      <c r="R180" s="213"/>
      <c r="S180" s="213"/>
      <c r="T180" s="214"/>
      <c r="AT180" s="215" t="s">
        <v>144</v>
      </c>
      <c r="AU180" s="215" t="s">
        <v>85</v>
      </c>
      <c r="AV180" s="13" t="s">
        <v>137</v>
      </c>
      <c r="AW180" s="13" t="s">
        <v>39</v>
      </c>
      <c r="AX180" s="13" t="s">
        <v>24</v>
      </c>
      <c r="AY180" s="215" t="s">
        <v>130</v>
      </c>
    </row>
    <row r="181" spans="2:65" s="1" customFormat="1" ht="31.5" customHeight="1">
      <c r="B181" s="173"/>
      <c r="C181" s="174" t="s">
        <v>426</v>
      </c>
      <c r="D181" s="174" t="s">
        <v>133</v>
      </c>
      <c r="E181" s="175" t="s">
        <v>427</v>
      </c>
      <c r="F181" s="176" t="s">
        <v>428</v>
      </c>
      <c r="G181" s="177" t="s">
        <v>252</v>
      </c>
      <c r="H181" s="178">
        <v>3.8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1.98E-3</v>
      </c>
      <c r="R181" s="183">
        <f>Q181*H181</f>
        <v>7.5239999999999994E-3</v>
      </c>
      <c r="S181" s="183">
        <v>0</v>
      </c>
      <c r="T181" s="184">
        <f>S181*H181</f>
        <v>0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429</v>
      </c>
    </row>
    <row r="182" spans="2:65" s="12" customFormat="1" ht="13.5">
      <c r="B182" s="199"/>
      <c r="D182" s="186" t="s">
        <v>144</v>
      </c>
      <c r="E182" s="221" t="s">
        <v>5</v>
      </c>
      <c r="F182" s="222" t="s">
        <v>402</v>
      </c>
      <c r="H182" s="223">
        <v>3.8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144</v>
      </c>
      <c r="AU182" s="200" t="s">
        <v>85</v>
      </c>
      <c r="AV182" s="12" t="s">
        <v>85</v>
      </c>
      <c r="AW182" s="12" t="s">
        <v>39</v>
      </c>
      <c r="AX182" s="12" t="s">
        <v>24</v>
      </c>
      <c r="AY182" s="200" t="s">
        <v>130</v>
      </c>
    </row>
    <row r="183" spans="2:65" s="1" customFormat="1" ht="22.5" customHeight="1">
      <c r="B183" s="173"/>
      <c r="C183" s="174" t="s">
        <v>430</v>
      </c>
      <c r="D183" s="174" t="s">
        <v>133</v>
      </c>
      <c r="E183" s="175" t="s">
        <v>431</v>
      </c>
      <c r="F183" s="176" t="s">
        <v>432</v>
      </c>
      <c r="G183" s="177" t="s">
        <v>252</v>
      </c>
      <c r="H183" s="178">
        <v>16</v>
      </c>
      <c r="I183" s="179"/>
      <c r="J183" s="180">
        <f>ROUND(I183*H183,2)</f>
        <v>0</v>
      </c>
      <c r="K183" s="176" t="s">
        <v>323</v>
      </c>
      <c r="L183" s="40"/>
      <c r="M183" s="181" t="s">
        <v>5</v>
      </c>
      <c r="N183" s="182" t="s">
        <v>47</v>
      </c>
      <c r="O183" s="41"/>
      <c r="P183" s="183">
        <f>O183*H183</f>
        <v>0</v>
      </c>
      <c r="Q183" s="183">
        <v>3.2200000000000002E-3</v>
      </c>
      <c r="R183" s="183">
        <f>Q183*H183</f>
        <v>5.1520000000000003E-2</v>
      </c>
      <c r="S183" s="183">
        <v>0</v>
      </c>
      <c r="T183" s="184">
        <f>S183*H183</f>
        <v>0</v>
      </c>
      <c r="AR183" s="23" t="s">
        <v>209</v>
      </c>
      <c r="AT183" s="23" t="s">
        <v>133</v>
      </c>
      <c r="AU183" s="23" t="s">
        <v>85</v>
      </c>
      <c r="AY183" s="23" t="s">
        <v>130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3" t="s">
        <v>24</v>
      </c>
      <c r="BK183" s="185">
        <f>ROUND(I183*H183,2)</f>
        <v>0</v>
      </c>
      <c r="BL183" s="23" t="s">
        <v>209</v>
      </c>
      <c r="BM183" s="23" t="s">
        <v>433</v>
      </c>
    </row>
    <row r="184" spans="2:65" s="1" customFormat="1" ht="22.5" customHeight="1">
      <c r="B184" s="173"/>
      <c r="C184" s="174" t="s">
        <v>434</v>
      </c>
      <c r="D184" s="174" t="s">
        <v>133</v>
      </c>
      <c r="E184" s="175" t="s">
        <v>435</v>
      </c>
      <c r="F184" s="176" t="s">
        <v>436</v>
      </c>
      <c r="G184" s="177" t="s">
        <v>252</v>
      </c>
      <c r="H184" s="178">
        <v>1.5</v>
      </c>
      <c r="I184" s="179"/>
      <c r="J184" s="180">
        <f>ROUND(I184*H184,2)</f>
        <v>0</v>
      </c>
      <c r="K184" s="176" t="s">
        <v>323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3.7699999999999999E-3</v>
      </c>
      <c r="R184" s="183">
        <f>Q184*H184</f>
        <v>5.6550000000000003E-3</v>
      </c>
      <c r="S184" s="183">
        <v>0</v>
      </c>
      <c r="T184" s="184">
        <f>S184*H184</f>
        <v>0</v>
      </c>
      <c r="AR184" s="23" t="s">
        <v>209</v>
      </c>
      <c r="AT184" s="23" t="s">
        <v>133</v>
      </c>
      <c r="AU184" s="23" t="s">
        <v>85</v>
      </c>
      <c r="AY184" s="23" t="s">
        <v>130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209</v>
      </c>
      <c r="BM184" s="23" t="s">
        <v>437</v>
      </c>
    </row>
    <row r="185" spans="2:65" s="1" customFormat="1" ht="22.5" customHeight="1">
      <c r="B185" s="173"/>
      <c r="C185" s="174" t="s">
        <v>438</v>
      </c>
      <c r="D185" s="174" t="s">
        <v>133</v>
      </c>
      <c r="E185" s="175" t="s">
        <v>439</v>
      </c>
      <c r="F185" s="176" t="s">
        <v>440</v>
      </c>
      <c r="G185" s="177" t="s">
        <v>277</v>
      </c>
      <c r="H185" s="178">
        <v>1</v>
      </c>
      <c r="I185" s="179"/>
      <c r="J185" s="180">
        <f>ROUND(I185*H185,2)</f>
        <v>0</v>
      </c>
      <c r="K185" s="176" t="s">
        <v>5</v>
      </c>
      <c r="L185" s="40"/>
      <c r="M185" s="181" t="s">
        <v>5</v>
      </c>
      <c r="N185" s="182" t="s">
        <v>47</v>
      </c>
      <c r="O185" s="41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23" t="s">
        <v>209</v>
      </c>
      <c r="AT185" s="23" t="s">
        <v>133</v>
      </c>
      <c r="AU185" s="23" t="s">
        <v>85</v>
      </c>
      <c r="AY185" s="23" t="s">
        <v>130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3" t="s">
        <v>24</v>
      </c>
      <c r="BK185" s="185">
        <f>ROUND(I185*H185,2)</f>
        <v>0</v>
      </c>
      <c r="BL185" s="23" t="s">
        <v>209</v>
      </c>
      <c r="BM185" s="23" t="s">
        <v>441</v>
      </c>
    </row>
    <row r="186" spans="2:65" s="10" customFormat="1" ht="29.85" customHeight="1">
      <c r="B186" s="159"/>
      <c r="D186" s="170" t="s">
        <v>75</v>
      </c>
      <c r="E186" s="171" t="s">
        <v>442</v>
      </c>
      <c r="F186" s="171" t="s">
        <v>443</v>
      </c>
      <c r="I186" s="162"/>
      <c r="J186" s="172">
        <f>BK186</f>
        <v>0</v>
      </c>
      <c r="L186" s="159"/>
      <c r="M186" s="164"/>
      <c r="N186" s="165"/>
      <c r="O186" s="165"/>
      <c r="P186" s="166">
        <f>P187</f>
        <v>0</v>
      </c>
      <c r="Q186" s="165"/>
      <c r="R186" s="166">
        <f>R187</f>
        <v>0</v>
      </c>
      <c r="S186" s="165"/>
      <c r="T186" s="167">
        <f>T187</f>
        <v>0.13200000000000001</v>
      </c>
      <c r="AR186" s="160" t="s">
        <v>85</v>
      </c>
      <c r="AT186" s="168" t="s">
        <v>75</v>
      </c>
      <c r="AU186" s="168" t="s">
        <v>24</v>
      </c>
      <c r="AY186" s="160" t="s">
        <v>130</v>
      </c>
      <c r="BK186" s="169">
        <f>BK187</f>
        <v>0</v>
      </c>
    </row>
    <row r="187" spans="2:65" s="1" customFormat="1" ht="22.5" customHeight="1">
      <c r="B187" s="173"/>
      <c r="C187" s="174" t="s">
        <v>444</v>
      </c>
      <c r="D187" s="174" t="s">
        <v>133</v>
      </c>
      <c r="E187" s="175" t="s">
        <v>445</v>
      </c>
      <c r="F187" s="176" t="s">
        <v>446</v>
      </c>
      <c r="G187" s="177" t="s">
        <v>264</v>
      </c>
      <c r="H187" s="178">
        <v>15</v>
      </c>
      <c r="I187" s="179"/>
      <c r="J187" s="180">
        <f>ROUND(I187*H187,2)</f>
        <v>0</v>
      </c>
      <c r="K187" s="176" t="s">
        <v>5</v>
      </c>
      <c r="L187" s="40"/>
      <c r="M187" s="181" t="s">
        <v>5</v>
      </c>
      <c r="N187" s="182" t="s">
        <v>47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8.8000000000000005E-3</v>
      </c>
      <c r="T187" s="184">
        <f>S187*H187</f>
        <v>0.13200000000000001</v>
      </c>
      <c r="AR187" s="23" t="s">
        <v>209</v>
      </c>
      <c r="AT187" s="23" t="s">
        <v>133</v>
      </c>
      <c r="AU187" s="23" t="s">
        <v>85</v>
      </c>
      <c r="AY187" s="23" t="s">
        <v>130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209</v>
      </c>
      <c r="BM187" s="23" t="s">
        <v>447</v>
      </c>
    </row>
    <row r="188" spans="2:65" s="10" customFormat="1" ht="29.85" customHeight="1">
      <c r="B188" s="159"/>
      <c r="D188" s="170" t="s">
        <v>75</v>
      </c>
      <c r="E188" s="171" t="s">
        <v>448</v>
      </c>
      <c r="F188" s="171" t="s">
        <v>449</v>
      </c>
      <c r="I188" s="162"/>
      <c r="J188" s="172">
        <f>BK188</f>
        <v>0</v>
      </c>
      <c r="L188" s="159"/>
      <c r="M188" s="164"/>
      <c r="N188" s="165"/>
      <c r="O188" s="165"/>
      <c r="P188" s="166">
        <f>SUM(P189:P215)</f>
        <v>0</v>
      </c>
      <c r="Q188" s="165"/>
      <c r="R188" s="166">
        <f>SUM(R189:R215)</f>
        <v>9.8133999999999999E-2</v>
      </c>
      <c r="S188" s="165"/>
      <c r="T188" s="167">
        <f>SUM(T189:T215)</f>
        <v>3.89697</v>
      </c>
      <c r="AR188" s="160" t="s">
        <v>85</v>
      </c>
      <c r="AT188" s="168" t="s">
        <v>75</v>
      </c>
      <c r="AU188" s="168" t="s">
        <v>24</v>
      </c>
      <c r="AY188" s="160" t="s">
        <v>130</v>
      </c>
      <c r="BK188" s="169">
        <f>SUM(BK189:BK215)</f>
        <v>0</v>
      </c>
    </row>
    <row r="189" spans="2:65" s="1" customFormat="1" ht="22.5" customHeight="1">
      <c r="B189" s="173"/>
      <c r="C189" s="174" t="s">
        <v>450</v>
      </c>
      <c r="D189" s="174" t="s">
        <v>133</v>
      </c>
      <c r="E189" s="175" t="s">
        <v>451</v>
      </c>
      <c r="F189" s="176" t="s">
        <v>452</v>
      </c>
      <c r="G189" s="177" t="s">
        <v>252</v>
      </c>
      <c r="H189" s="178">
        <v>49.5</v>
      </c>
      <c r="I189" s="179"/>
      <c r="J189" s="180">
        <f>ROUND(I189*H189,2)</f>
        <v>0</v>
      </c>
      <c r="K189" s="176" t="s">
        <v>5</v>
      </c>
      <c r="L189" s="40"/>
      <c r="M189" s="181" t="s">
        <v>5</v>
      </c>
      <c r="N189" s="182" t="s">
        <v>47</v>
      </c>
      <c r="O189" s="41"/>
      <c r="P189" s="183">
        <f>O189*H189</f>
        <v>0</v>
      </c>
      <c r="Q189" s="183">
        <v>0</v>
      </c>
      <c r="R189" s="183">
        <f>Q189*H189</f>
        <v>0</v>
      </c>
      <c r="S189" s="183">
        <v>3.0000000000000001E-3</v>
      </c>
      <c r="T189" s="184">
        <f>S189*H189</f>
        <v>0.14849999999999999</v>
      </c>
      <c r="AR189" s="23" t="s">
        <v>209</v>
      </c>
      <c r="AT189" s="23" t="s">
        <v>133</v>
      </c>
      <c r="AU189" s="23" t="s">
        <v>85</v>
      </c>
      <c r="AY189" s="23" t="s">
        <v>130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3" t="s">
        <v>24</v>
      </c>
      <c r="BK189" s="185">
        <f>ROUND(I189*H189,2)</f>
        <v>0</v>
      </c>
      <c r="BL189" s="23" t="s">
        <v>209</v>
      </c>
      <c r="BM189" s="23" t="s">
        <v>453</v>
      </c>
    </row>
    <row r="190" spans="2:65" s="12" customFormat="1" ht="13.5">
      <c r="B190" s="199"/>
      <c r="D190" s="191" t="s">
        <v>144</v>
      </c>
      <c r="E190" s="200" t="s">
        <v>5</v>
      </c>
      <c r="F190" s="201" t="s">
        <v>454</v>
      </c>
      <c r="H190" s="202">
        <v>16.5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65" s="12" customFormat="1" ht="13.5">
      <c r="B191" s="199"/>
      <c r="D191" s="191" t="s">
        <v>144</v>
      </c>
      <c r="E191" s="200" t="s">
        <v>5</v>
      </c>
      <c r="F191" s="201" t="s">
        <v>455</v>
      </c>
      <c r="H191" s="202">
        <v>16.5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144</v>
      </c>
      <c r="AU191" s="200" t="s">
        <v>85</v>
      </c>
      <c r="AV191" s="12" t="s">
        <v>85</v>
      </c>
      <c r="AW191" s="12" t="s">
        <v>39</v>
      </c>
      <c r="AX191" s="12" t="s">
        <v>76</v>
      </c>
      <c r="AY191" s="200" t="s">
        <v>130</v>
      </c>
    </row>
    <row r="192" spans="2:65" s="12" customFormat="1" ht="13.5">
      <c r="B192" s="199"/>
      <c r="D192" s="191" t="s">
        <v>144</v>
      </c>
      <c r="E192" s="200" t="s">
        <v>5</v>
      </c>
      <c r="F192" s="201" t="s">
        <v>456</v>
      </c>
      <c r="H192" s="202">
        <v>16.5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144</v>
      </c>
      <c r="AU192" s="200" t="s">
        <v>85</v>
      </c>
      <c r="AV192" s="12" t="s">
        <v>85</v>
      </c>
      <c r="AW192" s="12" t="s">
        <v>39</v>
      </c>
      <c r="AX192" s="12" t="s">
        <v>76</v>
      </c>
      <c r="AY192" s="200" t="s">
        <v>130</v>
      </c>
    </row>
    <row r="193" spans="2:65" s="13" customFormat="1" ht="13.5">
      <c r="B193" s="207"/>
      <c r="D193" s="186" t="s">
        <v>144</v>
      </c>
      <c r="E193" s="208" t="s">
        <v>5</v>
      </c>
      <c r="F193" s="209" t="s">
        <v>155</v>
      </c>
      <c r="H193" s="210">
        <v>49.5</v>
      </c>
      <c r="I193" s="211"/>
      <c r="L193" s="207"/>
      <c r="M193" s="212"/>
      <c r="N193" s="213"/>
      <c r="O193" s="213"/>
      <c r="P193" s="213"/>
      <c r="Q193" s="213"/>
      <c r="R193" s="213"/>
      <c r="S193" s="213"/>
      <c r="T193" s="214"/>
      <c r="AT193" s="215" t="s">
        <v>144</v>
      </c>
      <c r="AU193" s="215" t="s">
        <v>85</v>
      </c>
      <c r="AV193" s="13" t="s">
        <v>137</v>
      </c>
      <c r="AW193" s="13" t="s">
        <v>39</v>
      </c>
      <c r="AX193" s="13" t="s">
        <v>24</v>
      </c>
      <c r="AY193" s="215" t="s">
        <v>130</v>
      </c>
    </row>
    <row r="194" spans="2:65" s="1" customFormat="1" ht="31.5" customHeight="1">
      <c r="B194" s="173"/>
      <c r="C194" s="174" t="s">
        <v>457</v>
      </c>
      <c r="D194" s="174" t="s">
        <v>133</v>
      </c>
      <c r="E194" s="175" t="s">
        <v>458</v>
      </c>
      <c r="F194" s="176" t="s">
        <v>459</v>
      </c>
      <c r="G194" s="177" t="s">
        <v>264</v>
      </c>
      <c r="H194" s="178">
        <v>122.1</v>
      </c>
      <c r="I194" s="179"/>
      <c r="J194" s="180">
        <f>ROUND(I194*H194,2)</f>
        <v>0</v>
      </c>
      <c r="K194" s="176" t="s">
        <v>5</v>
      </c>
      <c r="L194" s="40"/>
      <c r="M194" s="181" t="s">
        <v>5</v>
      </c>
      <c r="N194" s="182" t="s">
        <v>47</v>
      </c>
      <c r="O194" s="41"/>
      <c r="P194" s="183">
        <f>O194*H194</f>
        <v>0</v>
      </c>
      <c r="Q194" s="183">
        <v>2.5999999999999998E-4</v>
      </c>
      <c r="R194" s="183">
        <f>Q194*H194</f>
        <v>3.1745999999999996E-2</v>
      </c>
      <c r="S194" s="183">
        <v>0</v>
      </c>
      <c r="T194" s="184">
        <f>S194*H194</f>
        <v>0</v>
      </c>
      <c r="AR194" s="23" t="s">
        <v>209</v>
      </c>
      <c r="AT194" s="23" t="s">
        <v>133</v>
      </c>
      <c r="AU194" s="23" t="s">
        <v>85</v>
      </c>
      <c r="AY194" s="23" t="s">
        <v>130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24</v>
      </c>
      <c r="BK194" s="185">
        <f>ROUND(I194*H194,2)</f>
        <v>0</v>
      </c>
      <c r="BL194" s="23" t="s">
        <v>209</v>
      </c>
      <c r="BM194" s="23" t="s">
        <v>460</v>
      </c>
    </row>
    <row r="195" spans="2:65" s="11" customFormat="1" ht="13.5">
      <c r="B195" s="190"/>
      <c r="D195" s="191" t="s">
        <v>144</v>
      </c>
      <c r="E195" s="192" t="s">
        <v>5</v>
      </c>
      <c r="F195" s="193" t="s">
        <v>461</v>
      </c>
      <c r="H195" s="194" t="s">
        <v>5</v>
      </c>
      <c r="I195" s="195"/>
      <c r="L195" s="190"/>
      <c r="M195" s="196"/>
      <c r="N195" s="197"/>
      <c r="O195" s="197"/>
      <c r="P195" s="197"/>
      <c r="Q195" s="197"/>
      <c r="R195" s="197"/>
      <c r="S195" s="197"/>
      <c r="T195" s="198"/>
      <c r="AT195" s="194" t="s">
        <v>144</v>
      </c>
      <c r="AU195" s="194" t="s">
        <v>85</v>
      </c>
      <c r="AV195" s="11" t="s">
        <v>24</v>
      </c>
      <c r="AW195" s="11" t="s">
        <v>39</v>
      </c>
      <c r="AX195" s="11" t="s">
        <v>76</v>
      </c>
      <c r="AY195" s="194" t="s">
        <v>130</v>
      </c>
    </row>
    <row r="196" spans="2:65" s="12" customFormat="1" ht="13.5">
      <c r="B196" s="199"/>
      <c r="D196" s="191" t="s">
        <v>144</v>
      </c>
      <c r="E196" s="200" t="s">
        <v>5</v>
      </c>
      <c r="F196" s="201" t="s">
        <v>318</v>
      </c>
      <c r="H196" s="202">
        <v>41.25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144</v>
      </c>
      <c r="AU196" s="200" t="s">
        <v>85</v>
      </c>
      <c r="AV196" s="12" t="s">
        <v>85</v>
      </c>
      <c r="AW196" s="12" t="s">
        <v>39</v>
      </c>
      <c r="AX196" s="12" t="s">
        <v>76</v>
      </c>
      <c r="AY196" s="200" t="s">
        <v>130</v>
      </c>
    </row>
    <row r="197" spans="2:65" s="12" customFormat="1" ht="13.5">
      <c r="B197" s="199"/>
      <c r="D197" s="191" t="s">
        <v>144</v>
      </c>
      <c r="E197" s="200" t="s">
        <v>5</v>
      </c>
      <c r="F197" s="201" t="s">
        <v>319</v>
      </c>
      <c r="H197" s="202">
        <v>42.9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144</v>
      </c>
      <c r="AU197" s="200" t="s">
        <v>85</v>
      </c>
      <c r="AV197" s="12" t="s">
        <v>85</v>
      </c>
      <c r="AW197" s="12" t="s">
        <v>39</v>
      </c>
      <c r="AX197" s="12" t="s">
        <v>76</v>
      </c>
      <c r="AY197" s="200" t="s">
        <v>130</v>
      </c>
    </row>
    <row r="198" spans="2:65" s="12" customFormat="1" ht="13.5">
      <c r="B198" s="199"/>
      <c r="D198" s="191" t="s">
        <v>144</v>
      </c>
      <c r="E198" s="200" t="s">
        <v>5</v>
      </c>
      <c r="F198" s="201" t="s">
        <v>320</v>
      </c>
      <c r="H198" s="202">
        <v>37.950000000000003</v>
      </c>
      <c r="I198" s="203"/>
      <c r="L198" s="199"/>
      <c r="M198" s="204"/>
      <c r="N198" s="205"/>
      <c r="O198" s="205"/>
      <c r="P198" s="205"/>
      <c r="Q198" s="205"/>
      <c r="R198" s="205"/>
      <c r="S198" s="205"/>
      <c r="T198" s="206"/>
      <c r="AT198" s="200" t="s">
        <v>144</v>
      </c>
      <c r="AU198" s="200" t="s">
        <v>85</v>
      </c>
      <c r="AV198" s="12" t="s">
        <v>85</v>
      </c>
      <c r="AW198" s="12" t="s">
        <v>39</v>
      </c>
      <c r="AX198" s="12" t="s">
        <v>76</v>
      </c>
      <c r="AY198" s="200" t="s">
        <v>130</v>
      </c>
    </row>
    <row r="199" spans="2:65" s="13" customFormat="1" ht="13.5">
      <c r="B199" s="207"/>
      <c r="D199" s="186" t="s">
        <v>144</v>
      </c>
      <c r="E199" s="208" t="s">
        <v>5</v>
      </c>
      <c r="F199" s="209" t="s">
        <v>155</v>
      </c>
      <c r="H199" s="210">
        <v>122.1</v>
      </c>
      <c r="I199" s="211"/>
      <c r="L199" s="207"/>
      <c r="M199" s="212"/>
      <c r="N199" s="213"/>
      <c r="O199" s="213"/>
      <c r="P199" s="213"/>
      <c r="Q199" s="213"/>
      <c r="R199" s="213"/>
      <c r="S199" s="213"/>
      <c r="T199" s="214"/>
      <c r="AT199" s="215" t="s">
        <v>144</v>
      </c>
      <c r="AU199" s="215" t="s">
        <v>85</v>
      </c>
      <c r="AV199" s="13" t="s">
        <v>137</v>
      </c>
      <c r="AW199" s="13" t="s">
        <v>39</v>
      </c>
      <c r="AX199" s="13" t="s">
        <v>24</v>
      </c>
      <c r="AY199" s="215" t="s">
        <v>130</v>
      </c>
    </row>
    <row r="200" spans="2:65" s="1" customFormat="1" ht="22.5" customHeight="1">
      <c r="B200" s="173"/>
      <c r="C200" s="174" t="s">
        <v>462</v>
      </c>
      <c r="D200" s="174" t="s">
        <v>133</v>
      </c>
      <c r="E200" s="175" t="s">
        <v>463</v>
      </c>
      <c r="F200" s="176" t="s">
        <v>464</v>
      </c>
      <c r="G200" s="177" t="s">
        <v>264</v>
      </c>
      <c r="H200" s="178">
        <v>122.1</v>
      </c>
      <c r="I200" s="179"/>
      <c r="J200" s="180">
        <f>ROUND(I200*H200,2)</f>
        <v>0</v>
      </c>
      <c r="K200" s="176" t="s">
        <v>5</v>
      </c>
      <c r="L200" s="40"/>
      <c r="M200" s="181" t="s">
        <v>5</v>
      </c>
      <c r="N200" s="182" t="s">
        <v>47</v>
      </c>
      <c r="O200" s="41"/>
      <c r="P200" s="183">
        <f>O200*H200</f>
        <v>0</v>
      </c>
      <c r="Q200" s="183">
        <v>2.5999999999999998E-4</v>
      </c>
      <c r="R200" s="183">
        <f>Q200*H200</f>
        <v>3.1745999999999996E-2</v>
      </c>
      <c r="S200" s="183">
        <v>0</v>
      </c>
      <c r="T200" s="184">
        <f>S200*H200</f>
        <v>0</v>
      </c>
      <c r="AR200" s="23" t="s">
        <v>209</v>
      </c>
      <c r="AT200" s="23" t="s">
        <v>133</v>
      </c>
      <c r="AU200" s="23" t="s">
        <v>85</v>
      </c>
      <c r="AY200" s="23" t="s">
        <v>130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24</v>
      </c>
      <c r="BK200" s="185">
        <f>ROUND(I200*H200,2)</f>
        <v>0</v>
      </c>
      <c r="BL200" s="23" t="s">
        <v>209</v>
      </c>
      <c r="BM200" s="23" t="s">
        <v>465</v>
      </c>
    </row>
    <row r="201" spans="2:65" s="1" customFormat="1" ht="31.5" customHeight="1">
      <c r="B201" s="173"/>
      <c r="C201" s="174" t="s">
        <v>466</v>
      </c>
      <c r="D201" s="174" t="s">
        <v>133</v>
      </c>
      <c r="E201" s="175" t="s">
        <v>467</v>
      </c>
      <c r="F201" s="176" t="s">
        <v>468</v>
      </c>
      <c r="G201" s="177" t="s">
        <v>264</v>
      </c>
      <c r="H201" s="178">
        <v>6.5679999999999996</v>
      </c>
      <c r="I201" s="179"/>
      <c r="J201" s="180">
        <f>ROUND(I201*H201,2)</f>
        <v>0</v>
      </c>
      <c r="K201" s="176" t="s">
        <v>5</v>
      </c>
      <c r="L201" s="40"/>
      <c r="M201" s="181" t="s">
        <v>5</v>
      </c>
      <c r="N201" s="182" t="s">
        <v>47</v>
      </c>
      <c r="O201" s="41"/>
      <c r="P201" s="183">
        <f>O201*H201</f>
        <v>0</v>
      </c>
      <c r="Q201" s="183">
        <v>2.5000000000000001E-4</v>
      </c>
      <c r="R201" s="183">
        <f>Q201*H201</f>
        <v>1.642E-3</v>
      </c>
      <c r="S201" s="183">
        <v>0</v>
      </c>
      <c r="T201" s="184">
        <f>S201*H201</f>
        <v>0</v>
      </c>
      <c r="AR201" s="23" t="s">
        <v>209</v>
      </c>
      <c r="AT201" s="23" t="s">
        <v>133</v>
      </c>
      <c r="AU201" s="23" t="s">
        <v>85</v>
      </c>
      <c r="AY201" s="23" t="s">
        <v>130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209</v>
      </c>
      <c r="BM201" s="23" t="s">
        <v>469</v>
      </c>
    </row>
    <row r="202" spans="2:65" s="12" customFormat="1" ht="13.5">
      <c r="B202" s="199"/>
      <c r="D202" s="191" t="s">
        <v>144</v>
      </c>
      <c r="E202" s="200" t="s">
        <v>5</v>
      </c>
      <c r="F202" s="201" t="s">
        <v>325</v>
      </c>
      <c r="H202" s="202">
        <v>4.08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85</v>
      </c>
      <c r="AV202" s="12" t="s">
        <v>85</v>
      </c>
      <c r="AW202" s="12" t="s">
        <v>39</v>
      </c>
      <c r="AX202" s="12" t="s">
        <v>76</v>
      </c>
      <c r="AY202" s="200" t="s">
        <v>130</v>
      </c>
    </row>
    <row r="203" spans="2:65" s="12" customFormat="1" ht="13.5">
      <c r="B203" s="199"/>
      <c r="D203" s="191" t="s">
        <v>144</v>
      </c>
      <c r="E203" s="200" t="s">
        <v>5</v>
      </c>
      <c r="F203" s="201" t="s">
        <v>326</v>
      </c>
      <c r="H203" s="202">
        <v>1.35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144</v>
      </c>
      <c r="AU203" s="200" t="s">
        <v>85</v>
      </c>
      <c r="AV203" s="12" t="s">
        <v>85</v>
      </c>
      <c r="AW203" s="12" t="s">
        <v>39</v>
      </c>
      <c r="AX203" s="12" t="s">
        <v>76</v>
      </c>
      <c r="AY203" s="200" t="s">
        <v>130</v>
      </c>
    </row>
    <row r="204" spans="2:65" s="12" customFormat="1" ht="13.5">
      <c r="B204" s="199"/>
      <c r="D204" s="191" t="s">
        <v>144</v>
      </c>
      <c r="E204" s="200" t="s">
        <v>5</v>
      </c>
      <c r="F204" s="201" t="s">
        <v>327</v>
      </c>
      <c r="H204" s="202">
        <v>0.495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85</v>
      </c>
      <c r="AV204" s="12" t="s">
        <v>85</v>
      </c>
      <c r="AW204" s="12" t="s">
        <v>39</v>
      </c>
      <c r="AX204" s="12" t="s">
        <v>76</v>
      </c>
      <c r="AY204" s="200" t="s">
        <v>130</v>
      </c>
    </row>
    <row r="205" spans="2:65" s="12" customFormat="1" ht="13.5">
      <c r="B205" s="199"/>
      <c r="D205" s="191" t="s">
        <v>144</v>
      </c>
      <c r="E205" s="200" t="s">
        <v>5</v>
      </c>
      <c r="F205" s="201" t="s">
        <v>328</v>
      </c>
      <c r="H205" s="202">
        <v>0.64300000000000002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85</v>
      </c>
      <c r="AV205" s="12" t="s">
        <v>85</v>
      </c>
      <c r="AW205" s="12" t="s">
        <v>39</v>
      </c>
      <c r="AX205" s="12" t="s">
        <v>76</v>
      </c>
      <c r="AY205" s="200" t="s">
        <v>130</v>
      </c>
    </row>
    <row r="206" spans="2:65" s="13" customFormat="1" ht="13.5">
      <c r="B206" s="207"/>
      <c r="D206" s="186" t="s">
        <v>144</v>
      </c>
      <c r="E206" s="208" t="s">
        <v>5</v>
      </c>
      <c r="F206" s="209" t="s">
        <v>155</v>
      </c>
      <c r="H206" s="210">
        <v>6.5679999999999996</v>
      </c>
      <c r="I206" s="211"/>
      <c r="L206" s="207"/>
      <c r="M206" s="212"/>
      <c r="N206" s="213"/>
      <c r="O206" s="213"/>
      <c r="P206" s="213"/>
      <c r="Q206" s="213"/>
      <c r="R206" s="213"/>
      <c r="S206" s="213"/>
      <c r="T206" s="214"/>
      <c r="AT206" s="215" t="s">
        <v>144</v>
      </c>
      <c r="AU206" s="215" t="s">
        <v>85</v>
      </c>
      <c r="AV206" s="13" t="s">
        <v>137</v>
      </c>
      <c r="AW206" s="13" t="s">
        <v>39</v>
      </c>
      <c r="AX206" s="13" t="s">
        <v>24</v>
      </c>
      <c r="AY206" s="215" t="s">
        <v>130</v>
      </c>
    </row>
    <row r="207" spans="2:65" s="1" customFormat="1" ht="22.5" customHeight="1">
      <c r="B207" s="173"/>
      <c r="C207" s="174" t="s">
        <v>470</v>
      </c>
      <c r="D207" s="174" t="s">
        <v>133</v>
      </c>
      <c r="E207" s="175" t="s">
        <v>471</v>
      </c>
      <c r="F207" s="176" t="s">
        <v>472</v>
      </c>
      <c r="G207" s="177" t="s">
        <v>473</v>
      </c>
      <c r="H207" s="178">
        <v>33</v>
      </c>
      <c r="I207" s="179"/>
      <c r="J207" s="180">
        <f>ROUND(I207*H207,2)</f>
        <v>0</v>
      </c>
      <c r="K207" s="176" t="s">
        <v>5</v>
      </c>
      <c r="L207" s="40"/>
      <c r="M207" s="181" t="s">
        <v>5</v>
      </c>
      <c r="N207" s="182" t="s">
        <v>47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209</v>
      </c>
      <c r="AT207" s="23" t="s">
        <v>133</v>
      </c>
      <c r="AU207" s="23" t="s">
        <v>85</v>
      </c>
      <c r="AY207" s="23" t="s">
        <v>130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24</v>
      </c>
      <c r="BK207" s="185">
        <f>ROUND(I207*H207,2)</f>
        <v>0</v>
      </c>
      <c r="BL207" s="23" t="s">
        <v>209</v>
      </c>
      <c r="BM207" s="23" t="s">
        <v>474</v>
      </c>
    </row>
    <row r="208" spans="2:65" s="12" customFormat="1" ht="13.5">
      <c r="B208" s="199"/>
      <c r="D208" s="186" t="s">
        <v>144</v>
      </c>
      <c r="E208" s="221" t="s">
        <v>5</v>
      </c>
      <c r="F208" s="222" t="s">
        <v>475</v>
      </c>
      <c r="H208" s="223">
        <v>33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144</v>
      </c>
      <c r="AU208" s="200" t="s">
        <v>85</v>
      </c>
      <c r="AV208" s="12" t="s">
        <v>85</v>
      </c>
      <c r="AW208" s="12" t="s">
        <v>39</v>
      </c>
      <c r="AX208" s="12" t="s">
        <v>24</v>
      </c>
      <c r="AY208" s="200" t="s">
        <v>130</v>
      </c>
    </row>
    <row r="209" spans="2:65" s="1" customFormat="1" ht="22.5" customHeight="1">
      <c r="B209" s="173"/>
      <c r="C209" s="224" t="s">
        <v>476</v>
      </c>
      <c r="D209" s="224" t="s">
        <v>477</v>
      </c>
      <c r="E209" s="225" t="s">
        <v>478</v>
      </c>
      <c r="F209" s="226" t="s">
        <v>479</v>
      </c>
      <c r="G209" s="227" t="s">
        <v>473</v>
      </c>
      <c r="H209" s="228">
        <v>33</v>
      </c>
      <c r="I209" s="229"/>
      <c r="J209" s="230">
        <f>ROUND(I209*H209,2)</f>
        <v>0</v>
      </c>
      <c r="K209" s="226" t="s">
        <v>5</v>
      </c>
      <c r="L209" s="231"/>
      <c r="M209" s="232" t="s">
        <v>5</v>
      </c>
      <c r="N209" s="233" t="s">
        <v>47</v>
      </c>
      <c r="O209" s="41"/>
      <c r="P209" s="183">
        <f>O209*H209</f>
        <v>0</v>
      </c>
      <c r="Q209" s="183">
        <v>1E-3</v>
      </c>
      <c r="R209" s="183">
        <f>Q209*H209</f>
        <v>3.3000000000000002E-2</v>
      </c>
      <c r="S209" s="183">
        <v>0</v>
      </c>
      <c r="T209" s="184">
        <f>S209*H209</f>
        <v>0</v>
      </c>
      <c r="AR209" s="23" t="s">
        <v>391</v>
      </c>
      <c r="AT209" s="23" t="s">
        <v>477</v>
      </c>
      <c r="AU209" s="23" t="s">
        <v>85</v>
      </c>
      <c r="AY209" s="23" t="s">
        <v>130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3" t="s">
        <v>24</v>
      </c>
      <c r="BK209" s="185">
        <f>ROUND(I209*H209,2)</f>
        <v>0</v>
      </c>
      <c r="BL209" s="23" t="s">
        <v>209</v>
      </c>
      <c r="BM209" s="23" t="s">
        <v>480</v>
      </c>
    </row>
    <row r="210" spans="2:65" s="1" customFormat="1" ht="22.5" customHeight="1">
      <c r="B210" s="173"/>
      <c r="C210" s="174" t="s">
        <v>481</v>
      </c>
      <c r="D210" s="174" t="s">
        <v>133</v>
      </c>
      <c r="E210" s="175" t="s">
        <v>482</v>
      </c>
      <c r="F210" s="176" t="s">
        <v>483</v>
      </c>
      <c r="G210" s="177" t="s">
        <v>264</v>
      </c>
      <c r="H210" s="178">
        <v>122.1</v>
      </c>
      <c r="I210" s="179"/>
      <c r="J210" s="180">
        <f>ROUND(I210*H210,2)</f>
        <v>0</v>
      </c>
      <c r="K210" s="176" t="s">
        <v>5</v>
      </c>
      <c r="L210" s="40"/>
      <c r="M210" s="181" t="s">
        <v>5</v>
      </c>
      <c r="N210" s="182" t="s">
        <v>47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3.0700000000000002E-2</v>
      </c>
      <c r="T210" s="184">
        <f>S210*H210</f>
        <v>3.7484700000000002</v>
      </c>
      <c r="AR210" s="23" t="s">
        <v>209</v>
      </c>
      <c r="AT210" s="23" t="s">
        <v>133</v>
      </c>
      <c r="AU210" s="23" t="s">
        <v>85</v>
      </c>
      <c r="AY210" s="23" t="s">
        <v>130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209</v>
      </c>
      <c r="BM210" s="23" t="s">
        <v>484</v>
      </c>
    </row>
    <row r="211" spans="2:65" s="1" customFormat="1" ht="22.5" customHeight="1">
      <c r="B211" s="173"/>
      <c r="C211" s="174" t="s">
        <v>485</v>
      </c>
      <c r="D211" s="174" t="s">
        <v>133</v>
      </c>
      <c r="E211" s="175" t="s">
        <v>486</v>
      </c>
      <c r="F211" s="176" t="s">
        <v>487</v>
      </c>
      <c r="G211" s="177" t="s">
        <v>252</v>
      </c>
      <c r="H211" s="178">
        <v>49.5</v>
      </c>
      <c r="I211" s="179"/>
      <c r="J211" s="180">
        <f>ROUND(I211*H211,2)</f>
        <v>0</v>
      </c>
      <c r="K211" s="176" t="s">
        <v>5</v>
      </c>
      <c r="L211" s="40"/>
      <c r="M211" s="181" t="s">
        <v>5</v>
      </c>
      <c r="N211" s="182" t="s">
        <v>47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209</v>
      </c>
      <c r="AT211" s="23" t="s">
        <v>133</v>
      </c>
      <c r="AU211" s="23" t="s">
        <v>85</v>
      </c>
      <c r="AY211" s="23" t="s">
        <v>130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209</v>
      </c>
      <c r="BM211" s="23" t="s">
        <v>488</v>
      </c>
    </row>
    <row r="212" spans="2:65" s="12" customFormat="1" ht="13.5">
      <c r="B212" s="199"/>
      <c r="D212" s="191" t="s">
        <v>144</v>
      </c>
      <c r="E212" s="200" t="s">
        <v>5</v>
      </c>
      <c r="F212" s="201" t="s">
        <v>454</v>
      </c>
      <c r="H212" s="202">
        <v>16.5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144</v>
      </c>
      <c r="AU212" s="200" t="s">
        <v>85</v>
      </c>
      <c r="AV212" s="12" t="s">
        <v>85</v>
      </c>
      <c r="AW212" s="12" t="s">
        <v>39</v>
      </c>
      <c r="AX212" s="12" t="s">
        <v>76</v>
      </c>
      <c r="AY212" s="200" t="s">
        <v>130</v>
      </c>
    </row>
    <row r="213" spans="2:65" s="12" customFormat="1" ht="13.5">
      <c r="B213" s="199"/>
      <c r="D213" s="191" t="s">
        <v>144</v>
      </c>
      <c r="E213" s="200" t="s">
        <v>5</v>
      </c>
      <c r="F213" s="201" t="s">
        <v>455</v>
      </c>
      <c r="H213" s="202">
        <v>16.5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85</v>
      </c>
      <c r="AV213" s="12" t="s">
        <v>85</v>
      </c>
      <c r="AW213" s="12" t="s">
        <v>39</v>
      </c>
      <c r="AX213" s="12" t="s">
        <v>76</v>
      </c>
      <c r="AY213" s="200" t="s">
        <v>130</v>
      </c>
    </row>
    <row r="214" spans="2:65" s="12" customFormat="1" ht="13.5">
      <c r="B214" s="199"/>
      <c r="D214" s="191" t="s">
        <v>144</v>
      </c>
      <c r="E214" s="200" t="s">
        <v>5</v>
      </c>
      <c r="F214" s="201" t="s">
        <v>456</v>
      </c>
      <c r="H214" s="202">
        <v>16.5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65" s="13" customFormat="1" ht="13.5">
      <c r="B215" s="207"/>
      <c r="D215" s="191" t="s">
        <v>144</v>
      </c>
      <c r="E215" s="234" t="s">
        <v>5</v>
      </c>
      <c r="F215" s="235" t="s">
        <v>155</v>
      </c>
      <c r="H215" s="236">
        <v>49.5</v>
      </c>
      <c r="I215" s="211"/>
      <c r="L215" s="207"/>
      <c r="M215" s="212"/>
      <c r="N215" s="213"/>
      <c r="O215" s="213"/>
      <c r="P215" s="213"/>
      <c r="Q215" s="213"/>
      <c r="R215" s="213"/>
      <c r="S215" s="213"/>
      <c r="T215" s="214"/>
      <c r="AT215" s="215" t="s">
        <v>144</v>
      </c>
      <c r="AU215" s="215" t="s">
        <v>85</v>
      </c>
      <c r="AV215" s="13" t="s">
        <v>137</v>
      </c>
      <c r="AW215" s="13" t="s">
        <v>39</v>
      </c>
      <c r="AX215" s="13" t="s">
        <v>24</v>
      </c>
      <c r="AY215" s="215" t="s">
        <v>130</v>
      </c>
    </row>
    <row r="216" spans="2:65" s="10" customFormat="1" ht="29.85" customHeight="1">
      <c r="B216" s="159"/>
      <c r="D216" s="170" t="s">
        <v>75</v>
      </c>
      <c r="E216" s="171" t="s">
        <v>489</v>
      </c>
      <c r="F216" s="171" t="s">
        <v>490</v>
      </c>
      <c r="I216" s="162"/>
      <c r="J216" s="172">
        <f>BK216</f>
        <v>0</v>
      </c>
      <c r="L216" s="159"/>
      <c r="M216" s="164"/>
      <c r="N216" s="165"/>
      <c r="O216" s="165"/>
      <c r="P216" s="166">
        <f>P217</f>
        <v>0</v>
      </c>
      <c r="Q216" s="165"/>
      <c r="R216" s="166">
        <f>R217</f>
        <v>0</v>
      </c>
      <c r="S216" s="165"/>
      <c r="T216" s="167">
        <f>T217</f>
        <v>0</v>
      </c>
      <c r="AR216" s="160" t="s">
        <v>85</v>
      </c>
      <c r="AT216" s="168" t="s">
        <v>75</v>
      </c>
      <c r="AU216" s="168" t="s">
        <v>24</v>
      </c>
      <c r="AY216" s="160" t="s">
        <v>130</v>
      </c>
      <c r="BK216" s="169">
        <f>BK217</f>
        <v>0</v>
      </c>
    </row>
    <row r="217" spans="2:65" s="1" customFormat="1" ht="22.5" customHeight="1">
      <c r="B217" s="173"/>
      <c r="C217" s="174" t="s">
        <v>491</v>
      </c>
      <c r="D217" s="174" t="s">
        <v>133</v>
      </c>
      <c r="E217" s="175" t="s">
        <v>492</v>
      </c>
      <c r="F217" s="176" t="s">
        <v>493</v>
      </c>
      <c r="G217" s="177" t="s">
        <v>264</v>
      </c>
      <c r="H217" s="178">
        <v>4.6550000000000002</v>
      </c>
      <c r="I217" s="179"/>
      <c r="J217" s="180">
        <f>ROUND(I217*H217,2)</f>
        <v>0</v>
      </c>
      <c r="K217" s="176" t="s">
        <v>5</v>
      </c>
      <c r="L217" s="40"/>
      <c r="M217" s="181" t="s">
        <v>5</v>
      </c>
      <c r="N217" s="182" t="s">
        <v>47</v>
      </c>
      <c r="O217" s="41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23" t="s">
        <v>209</v>
      </c>
      <c r="AT217" s="23" t="s">
        <v>133</v>
      </c>
      <c r="AU217" s="23" t="s">
        <v>85</v>
      </c>
      <c r="AY217" s="23" t="s">
        <v>130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23" t="s">
        <v>24</v>
      </c>
      <c r="BK217" s="185">
        <f>ROUND(I217*H217,2)</f>
        <v>0</v>
      </c>
      <c r="BL217" s="23" t="s">
        <v>209</v>
      </c>
      <c r="BM217" s="23" t="s">
        <v>494</v>
      </c>
    </row>
    <row r="218" spans="2:65" s="10" customFormat="1" ht="29.85" customHeight="1">
      <c r="B218" s="159"/>
      <c r="D218" s="170" t="s">
        <v>75</v>
      </c>
      <c r="E218" s="171" t="s">
        <v>495</v>
      </c>
      <c r="F218" s="171" t="s">
        <v>496</v>
      </c>
      <c r="I218" s="162"/>
      <c r="J218" s="172">
        <f>BK218</f>
        <v>0</v>
      </c>
      <c r="L218" s="159"/>
      <c r="M218" s="164"/>
      <c r="N218" s="165"/>
      <c r="O218" s="165"/>
      <c r="P218" s="166">
        <f>SUM(P219:P242)</f>
        <v>0</v>
      </c>
      <c r="Q218" s="165"/>
      <c r="R218" s="166">
        <f>SUM(R219:R242)</f>
        <v>0.65456550000000002</v>
      </c>
      <c r="S218" s="165"/>
      <c r="T218" s="167">
        <f>SUM(T219:T242)</f>
        <v>0</v>
      </c>
      <c r="AR218" s="160" t="s">
        <v>85</v>
      </c>
      <c r="AT218" s="168" t="s">
        <v>75</v>
      </c>
      <c r="AU218" s="168" t="s">
        <v>24</v>
      </c>
      <c r="AY218" s="160" t="s">
        <v>130</v>
      </c>
      <c r="BK218" s="169">
        <f>SUM(BK219:BK242)</f>
        <v>0</v>
      </c>
    </row>
    <row r="219" spans="2:65" s="1" customFormat="1" ht="22.5" customHeight="1">
      <c r="B219" s="173"/>
      <c r="C219" s="174" t="s">
        <v>497</v>
      </c>
      <c r="D219" s="174" t="s">
        <v>133</v>
      </c>
      <c r="E219" s="175" t="s">
        <v>498</v>
      </c>
      <c r="F219" s="176" t="s">
        <v>499</v>
      </c>
      <c r="G219" s="177" t="s">
        <v>264</v>
      </c>
      <c r="H219" s="178">
        <v>24</v>
      </c>
      <c r="I219" s="179"/>
      <c r="J219" s="180">
        <f>ROUND(I219*H219,2)</f>
        <v>0</v>
      </c>
      <c r="K219" s="176" t="s">
        <v>253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6.9999999999999994E-5</v>
      </c>
      <c r="R219" s="183">
        <f>Q219*H219</f>
        <v>1.6799999999999999E-3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500</v>
      </c>
    </row>
    <row r="220" spans="2:65" s="1" customFormat="1" ht="31.5" customHeight="1">
      <c r="B220" s="173"/>
      <c r="C220" s="174" t="s">
        <v>501</v>
      </c>
      <c r="D220" s="174" t="s">
        <v>133</v>
      </c>
      <c r="E220" s="175" t="s">
        <v>502</v>
      </c>
      <c r="F220" s="176" t="s">
        <v>503</v>
      </c>
      <c r="G220" s="177" t="s">
        <v>264</v>
      </c>
      <c r="H220" s="178">
        <v>126.249</v>
      </c>
      <c r="I220" s="179"/>
      <c r="J220" s="180">
        <f>ROUND(I220*H220,2)</f>
        <v>0</v>
      </c>
      <c r="K220" s="176" t="s">
        <v>253</v>
      </c>
      <c r="L220" s="40"/>
      <c r="M220" s="181" t="s">
        <v>5</v>
      </c>
      <c r="N220" s="182" t="s">
        <v>47</v>
      </c>
      <c r="O220" s="41"/>
      <c r="P220" s="183">
        <f>O220*H220</f>
        <v>0</v>
      </c>
      <c r="Q220" s="183">
        <v>8.0000000000000007E-5</v>
      </c>
      <c r="R220" s="183">
        <f>Q220*H220</f>
        <v>1.009992E-2</v>
      </c>
      <c r="S220" s="183">
        <v>0</v>
      </c>
      <c r="T220" s="184">
        <f>S220*H220</f>
        <v>0</v>
      </c>
      <c r="AR220" s="23" t="s">
        <v>209</v>
      </c>
      <c r="AT220" s="23" t="s">
        <v>133</v>
      </c>
      <c r="AU220" s="23" t="s">
        <v>85</v>
      </c>
      <c r="AY220" s="23" t="s">
        <v>130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3" t="s">
        <v>24</v>
      </c>
      <c r="BK220" s="185">
        <f>ROUND(I220*H220,2)</f>
        <v>0</v>
      </c>
      <c r="BL220" s="23" t="s">
        <v>209</v>
      </c>
      <c r="BM220" s="23" t="s">
        <v>504</v>
      </c>
    </row>
    <row r="221" spans="2:65" s="12" customFormat="1" ht="13.5">
      <c r="B221" s="199"/>
      <c r="D221" s="191" t="s">
        <v>144</v>
      </c>
      <c r="E221" s="200" t="s">
        <v>5</v>
      </c>
      <c r="F221" s="201" t="s">
        <v>505</v>
      </c>
      <c r="H221" s="202">
        <v>48.75</v>
      </c>
      <c r="I221" s="203"/>
      <c r="L221" s="199"/>
      <c r="M221" s="204"/>
      <c r="N221" s="205"/>
      <c r="O221" s="205"/>
      <c r="P221" s="205"/>
      <c r="Q221" s="205"/>
      <c r="R221" s="205"/>
      <c r="S221" s="205"/>
      <c r="T221" s="206"/>
      <c r="AT221" s="200" t="s">
        <v>144</v>
      </c>
      <c r="AU221" s="200" t="s">
        <v>85</v>
      </c>
      <c r="AV221" s="12" t="s">
        <v>85</v>
      </c>
      <c r="AW221" s="12" t="s">
        <v>39</v>
      </c>
      <c r="AX221" s="12" t="s">
        <v>76</v>
      </c>
      <c r="AY221" s="200" t="s">
        <v>130</v>
      </c>
    </row>
    <row r="222" spans="2:65" s="12" customFormat="1" ht="13.5">
      <c r="B222" s="199"/>
      <c r="D222" s="191" t="s">
        <v>144</v>
      </c>
      <c r="E222" s="200" t="s">
        <v>5</v>
      </c>
      <c r="F222" s="201" t="s">
        <v>506</v>
      </c>
      <c r="H222" s="202">
        <v>7.0789999999999997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85</v>
      </c>
      <c r="AV222" s="12" t="s">
        <v>85</v>
      </c>
      <c r="AW222" s="12" t="s">
        <v>39</v>
      </c>
      <c r="AX222" s="12" t="s">
        <v>76</v>
      </c>
      <c r="AY222" s="200" t="s">
        <v>130</v>
      </c>
    </row>
    <row r="223" spans="2:65" s="12" customFormat="1" ht="13.5">
      <c r="B223" s="199"/>
      <c r="D223" s="191" t="s">
        <v>144</v>
      </c>
      <c r="E223" s="200" t="s">
        <v>5</v>
      </c>
      <c r="F223" s="201" t="s">
        <v>507</v>
      </c>
      <c r="H223" s="202">
        <v>10.89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144</v>
      </c>
      <c r="AU223" s="200" t="s">
        <v>85</v>
      </c>
      <c r="AV223" s="12" t="s">
        <v>85</v>
      </c>
      <c r="AW223" s="12" t="s">
        <v>39</v>
      </c>
      <c r="AX223" s="12" t="s">
        <v>76</v>
      </c>
      <c r="AY223" s="200" t="s">
        <v>130</v>
      </c>
    </row>
    <row r="224" spans="2:65" s="12" customFormat="1" ht="13.5">
      <c r="B224" s="199"/>
      <c r="D224" s="191" t="s">
        <v>144</v>
      </c>
      <c r="E224" s="200" t="s">
        <v>5</v>
      </c>
      <c r="F224" s="201" t="s">
        <v>508</v>
      </c>
      <c r="H224" s="202">
        <v>11.217000000000001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144</v>
      </c>
      <c r="AU224" s="200" t="s">
        <v>85</v>
      </c>
      <c r="AV224" s="12" t="s">
        <v>85</v>
      </c>
      <c r="AW224" s="12" t="s">
        <v>39</v>
      </c>
      <c r="AX224" s="12" t="s">
        <v>76</v>
      </c>
      <c r="AY224" s="200" t="s">
        <v>130</v>
      </c>
    </row>
    <row r="225" spans="2:65" s="12" customFormat="1" ht="13.5">
      <c r="B225" s="199"/>
      <c r="D225" s="191" t="s">
        <v>144</v>
      </c>
      <c r="E225" s="200" t="s">
        <v>5</v>
      </c>
      <c r="F225" s="201" t="s">
        <v>509</v>
      </c>
      <c r="H225" s="202">
        <v>1.881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144</v>
      </c>
      <c r="AU225" s="200" t="s">
        <v>85</v>
      </c>
      <c r="AV225" s="12" t="s">
        <v>85</v>
      </c>
      <c r="AW225" s="12" t="s">
        <v>39</v>
      </c>
      <c r="AX225" s="12" t="s">
        <v>76</v>
      </c>
      <c r="AY225" s="200" t="s">
        <v>130</v>
      </c>
    </row>
    <row r="226" spans="2:65" s="12" customFormat="1" ht="13.5">
      <c r="B226" s="199"/>
      <c r="D226" s="191" t="s">
        <v>144</v>
      </c>
      <c r="E226" s="200" t="s">
        <v>5</v>
      </c>
      <c r="F226" s="201" t="s">
        <v>510</v>
      </c>
      <c r="H226" s="202">
        <v>15.345000000000001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85</v>
      </c>
      <c r="AV226" s="12" t="s">
        <v>85</v>
      </c>
      <c r="AW226" s="12" t="s">
        <v>39</v>
      </c>
      <c r="AX226" s="12" t="s">
        <v>76</v>
      </c>
      <c r="AY226" s="200" t="s">
        <v>130</v>
      </c>
    </row>
    <row r="227" spans="2:65" s="12" customFormat="1" ht="13.5">
      <c r="B227" s="199"/>
      <c r="D227" s="191" t="s">
        <v>144</v>
      </c>
      <c r="E227" s="200" t="s">
        <v>5</v>
      </c>
      <c r="F227" s="201" t="s">
        <v>511</v>
      </c>
      <c r="H227" s="202">
        <v>15.593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144</v>
      </c>
      <c r="AU227" s="200" t="s">
        <v>85</v>
      </c>
      <c r="AV227" s="12" t="s">
        <v>85</v>
      </c>
      <c r="AW227" s="12" t="s">
        <v>39</v>
      </c>
      <c r="AX227" s="12" t="s">
        <v>76</v>
      </c>
      <c r="AY227" s="200" t="s">
        <v>130</v>
      </c>
    </row>
    <row r="228" spans="2:65" s="12" customFormat="1" ht="13.5">
      <c r="B228" s="199"/>
      <c r="D228" s="191" t="s">
        <v>144</v>
      </c>
      <c r="E228" s="200" t="s">
        <v>5</v>
      </c>
      <c r="F228" s="201" t="s">
        <v>512</v>
      </c>
      <c r="H228" s="202">
        <v>15.494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144</v>
      </c>
      <c r="AU228" s="200" t="s">
        <v>85</v>
      </c>
      <c r="AV228" s="12" t="s">
        <v>85</v>
      </c>
      <c r="AW228" s="12" t="s">
        <v>39</v>
      </c>
      <c r="AX228" s="12" t="s">
        <v>76</v>
      </c>
      <c r="AY228" s="200" t="s">
        <v>130</v>
      </c>
    </row>
    <row r="229" spans="2:65" s="13" customFormat="1" ht="13.5">
      <c r="B229" s="207"/>
      <c r="D229" s="186" t="s">
        <v>144</v>
      </c>
      <c r="E229" s="208" t="s">
        <v>5</v>
      </c>
      <c r="F229" s="209" t="s">
        <v>155</v>
      </c>
      <c r="H229" s="210">
        <v>126.249</v>
      </c>
      <c r="I229" s="211"/>
      <c r="L229" s="207"/>
      <c r="M229" s="212"/>
      <c r="N229" s="213"/>
      <c r="O229" s="213"/>
      <c r="P229" s="213"/>
      <c r="Q229" s="213"/>
      <c r="R229" s="213"/>
      <c r="S229" s="213"/>
      <c r="T229" s="214"/>
      <c r="AT229" s="215" t="s">
        <v>144</v>
      </c>
      <c r="AU229" s="215" t="s">
        <v>85</v>
      </c>
      <c r="AV229" s="13" t="s">
        <v>137</v>
      </c>
      <c r="AW229" s="13" t="s">
        <v>39</v>
      </c>
      <c r="AX229" s="13" t="s">
        <v>24</v>
      </c>
      <c r="AY229" s="215" t="s">
        <v>130</v>
      </c>
    </row>
    <row r="230" spans="2:65" s="1" customFormat="1" ht="31.5" customHeight="1">
      <c r="B230" s="173"/>
      <c r="C230" s="174" t="s">
        <v>513</v>
      </c>
      <c r="D230" s="174" t="s">
        <v>133</v>
      </c>
      <c r="E230" s="175" t="s">
        <v>514</v>
      </c>
      <c r="F230" s="176" t="s">
        <v>515</v>
      </c>
      <c r="G230" s="177" t="s">
        <v>264</v>
      </c>
      <c r="H230" s="178">
        <v>126.249</v>
      </c>
      <c r="I230" s="179"/>
      <c r="J230" s="180">
        <f>ROUND(I230*H230,2)</f>
        <v>0</v>
      </c>
      <c r="K230" s="176" t="s">
        <v>253</v>
      </c>
      <c r="L230" s="40"/>
      <c r="M230" s="181" t="s">
        <v>5</v>
      </c>
      <c r="N230" s="182" t="s">
        <v>47</v>
      </c>
      <c r="O230" s="41"/>
      <c r="P230" s="183">
        <f>O230*H230</f>
        <v>0</v>
      </c>
      <c r="Q230" s="183">
        <v>1.3999999999999999E-4</v>
      </c>
      <c r="R230" s="183">
        <f>Q230*H230</f>
        <v>1.7674859999999997E-2</v>
      </c>
      <c r="S230" s="183">
        <v>0</v>
      </c>
      <c r="T230" s="184">
        <f>S230*H230</f>
        <v>0</v>
      </c>
      <c r="AR230" s="23" t="s">
        <v>209</v>
      </c>
      <c r="AT230" s="23" t="s">
        <v>133</v>
      </c>
      <c r="AU230" s="23" t="s">
        <v>85</v>
      </c>
      <c r="AY230" s="23" t="s">
        <v>130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209</v>
      </c>
      <c r="BM230" s="23" t="s">
        <v>516</v>
      </c>
    </row>
    <row r="231" spans="2:65" s="1" customFormat="1" ht="22.5" customHeight="1">
      <c r="B231" s="173"/>
      <c r="C231" s="174" t="s">
        <v>517</v>
      </c>
      <c r="D231" s="174" t="s">
        <v>133</v>
      </c>
      <c r="E231" s="175" t="s">
        <v>518</v>
      </c>
      <c r="F231" s="176" t="s">
        <v>519</v>
      </c>
      <c r="G231" s="177" t="s">
        <v>264</v>
      </c>
      <c r="H231" s="178">
        <v>126.249</v>
      </c>
      <c r="I231" s="179"/>
      <c r="J231" s="180">
        <f>ROUND(I231*H231,2)</f>
        <v>0</v>
      </c>
      <c r="K231" s="176" t="s">
        <v>253</v>
      </c>
      <c r="L231" s="40"/>
      <c r="M231" s="181" t="s">
        <v>5</v>
      </c>
      <c r="N231" s="182" t="s">
        <v>47</v>
      </c>
      <c r="O231" s="41"/>
      <c r="P231" s="183">
        <f>O231*H231</f>
        <v>0</v>
      </c>
      <c r="Q231" s="183">
        <v>1.2999999999999999E-4</v>
      </c>
      <c r="R231" s="183">
        <f>Q231*H231</f>
        <v>1.6412369999999999E-2</v>
      </c>
      <c r="S231" s="183">
        <v>0</v>
      </c>
      <c r="T231" s="184">
        <f>S231*H231</f>
        <v>0</v>
      </c>
      <c r="AR231" s="23" t="s">
        <v>209</v>
      </c>
      <c r="AT231" s="23" t="s">
        <v>133</v>
      </c>
      <c r="AU231" s="23" t="s">
        <v>85</v>
      </c>
      <c r="AY231" s="23" t="s">
        <v>130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3" t="s">
        <v>24</v>
      </c>
      <c r="BK231" s="185">
        <f>ROUND(I231*H231,2)</f>
        <v>0</v>
      </c>
      <c r="BL231" s="23" t="s">
        <v>209</v>
      </c>
      <c r="BM231" s="23" t="s">
        <v>520</v>
      </c>
    </row>
    <row r="232" spans="2:65" s="1" customFormat="1" ht="22.5" customHeight="1">
      <c r="B232" s="173"/>
      <c r="C232" s="174" t="s">
        <v>521</v>
      </c>
      <c r="D232" s="174" t="s">
        <v>133</v>
      </c>
      <c r="E232" s="175" t="s">
        <v>522</v>
      </c>
      <c r="F232" s="176" t="s">
        <v>523</v>
      </c>
      <c r="G232" s="177" t="s">
        <v>264</v>
      </c>
      <c r="H232" s="178">
        <v>252.49799999999999</v>
      </c>
      <c r="I232" s="179"/>
      <c r="J232" s="180">
        <f>ROUND(I232*H232,2)</f>
        <v>0</v>
      </c>
      <c r="K232" s="176" t="s">
        <v>253</v>
      </c>
      <c r="L232" s="40"/>
      <c r="M232" s="181" t="s">
        <v>5</v>
      </c>
      <c r="N232" s="182" t="s">
        <v>47</v>
      </c>
      <c r="O232" s="41"/>
      <c r="P232" s="183">
        <f>O232*H232</f>
        <v>0</v>
      </c>
      <c r="Q232" s="183">
        <v>1.2999999999999999E-4</v>
      </c>
      <c r="R232" s="183">
        <f>Q232*H232</f>
        <v>3.2824739999999998E-2</v>
      </c>
      <c r="S232" s="183">
        <v>0</v>
      </c>
      <c r="T232" s="184">
        <f>S232*H232</f>
        <v>0</v>
      </c>
      <c r="AR232" s="23" t="s">
        <v>209</v>
      </c>
      <c r="AT232" s="23" t="s">
        <v>133</v>
      </c>
      <c r="AU232" s="23" t="s">
        <v>85</v>
      </c>
      <c r="AY232" s="23" t="s">
        <v>130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23" t="s">
        <v>24</v>
      </c>
      <c r="BK232" s="185">
        <f>ROUND(I232*H232,2)</f>
        <v>0</v>
      </c>
      <c r="BL232" s="23" t="s">
        <v>209</v>
      </c>
      <c r="BM232" s="23" t="s">
        <v>524</v>
      </c>
    </row>
    <row r="233" spans="2:65" s="12" customFormat="1" ht="13.5">
      <c r="B233" s="199"/>
      <c r="D233" s="186" t="s">
        <v>144</v>
      </c>
      <c r="E233" s="221" t="s">
        <v>5</v>
      </c>
      <c r="F233" s="222" t="s">
        <v>525</v>
      </c>
      <c r="H233" s="223">
        <v>252.49799999999999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144</v>
      </c>
      <c r="AU233" s="200" t="s">
        <v>85</v>
      </c>
      <c r="AV233" s="12" t="s">
        <v>85</v>
      </c>
      <c r="AW233" s="12" t="s">
        <v>39</v>
      </c>
      <c r="AX233" s="12" t="s">
        <v>24</v>
      </c>
      <c r="AY233" s="200" t="s">
        <v>130</v>
      </c>
    </row>
    <row r="234" spans="2:65" s="1" customFormat="1" ht="31.5" customHeight="1">
      <c r="B234" s="173"/>
      <c r="C234" s="174" t="s">
        <v>526</v>
      </c>
      <c r="D234" s="174" t="s">
        <v>133</v>
      </c>
      <c r="E234" s="175" t="s">
        <v>527</v>
      </c>
      <c r="F234" s="176" t="s">
        <v>528</v>
      </c>
      <c r="G234" s="177" t="s">
        <v>264</v>
      </c>
      <c r="H234" s="178">
        <v>483.35300000000001</v>
      </c>
      <c r="I234" s="179"/>
      <c r="J234" s="180">
        <f>ROUND(I234*H234,2)</f>
        <v>0</v>
      </c>
      <c r="K234" s="176" t="s">
        <v>253</v>
      </c>
      <c r="L234" s="40"/>
      <c r="M234" s="181" t="s">
        <v>5</v>
      </c>
      <c r="N234" s="182" t="s">
        <v>47</v>
      </c>
      <c r="O234" s="41"/>
      <c r="P234" s="183">
        <f>O234*H234</f>
        <v>0</v>
      </c>
      <c r="Q234" s="183">
        <v>1.1E-4</v>
      </c>
      <c r="R234" s="183">
        <f>Q234*H234</f>
        <v>5.316883E-2</v>
      </c>
      <c r="S234" s="183">
        <v>0</v>
      </c>
      <c r="T234" s="184">
        <f>S234*H234</f>
        <v>0</v>
      </c>
      <c r="AR234" s="23" t="s">
        <v>209</v>
      </c>
      <c r="AT234" s="23" t="s">
        <v>133</v>
      </c>
      <c r="AU234" s="23" t="s">
        <v>85</v>
      </c>
      <c r="AY234" s="23" t="s">
        <v>130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24</v>
      </c>
      <c r="BK234" s="185">
        <f>ROUND(I234*H234,2)</f>
        <v>0</v>
      </c>
      <c r="BL234" s="23" t="s">
        <v>209</v>
      </c>
      <c r="BM234" s="23" t="s">
        <v>529</v>
      </c>
    </row>
    <row r="235" spans="2:65" s="12" customFormat="1" ht="13.5">
      <c r="B235" s="199"/>
      <c r="D235" s="186" t="s">
        <v>144</v>
      </c>
      <c r="E235" s="221" t="s">
        <v>5</v>
      </c>
      <c r="F235" s="222" t="s">
        <v>530</v>
      </c>
      <c r="H235" s="223">
        <v>483.35300000000001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39</v>
      </c>
      <c r="AX235" s="12" t="s">
        <v>24</v>
      </c>
      <c r="AY235" s="200" t="s">
        <v>130</v>
      </c>
    </row>
    <row r="236" spans="2:65" s="1" customFormat="1" ht="22.5" customHeight="1">
      <c r="B236" s="173"/>
      <c r="C236" s="174" t="s">
        <v>531</v>
      </c>
      <c r="D236" s="174" t="s">
        <v>133</v>
      </c>
      <c r="E236" s="175" t="s">
        <v>532</v>
      </c>
      <c r="F236" s="176" t="s">
        <v>533</v>
      </c>
      <c r="G236" s="177" t="s">
        <v>264</v>
      </c>
      <c r="H236" s="178">
        <v>68.38</v>
      </c>
      <c r="I236" s="179"/>
      <c r="J236" s="180">
        <f>ROUND(I236*H236,2)</f>
        <v>0</v>
      </c>
      <c r="K236" s="176" t="s">
        <v>5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2.9E-4</v>
      </c>
      <c r="R236" s="183">
        <f>Q236*H236</f>
        <v>1.9830199999999999E-2</v>
      </c>
      <c r="S236" s="183">
        <v>0</v>
      </c>
      <c r="T236" s="184">
        <f>S236*H236</f>
        <v>0</v>
      </c>
      <c r="AR236" s="23" t="s">
        <v>209</v>
      </c>
      <c r="AT236" s="23" t="s">
        <v>133</v>
      </c>
      <c r="AU236" s="23" t="s">
        <v>85</v>
      </c>
      <c r="AY236" s="23" t="s">
        <v>130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209</v>
      </c>
      <c r="BM236" s="23" t="s">
        <v>534</v>
      </c>
    </row>
    <row r="237" spans="2:65" s="12" customFormat="1" ht="13.5">
      <c r="B237" s="199"/>
      <c r="D237" s="186" t="s">
        <v>144</v>
      </c>
      <c r="E237" s="221" t="s">
        <v>5</v>
      </c>
      <c r="F237" s="222" t="s">
        <v>535</v>
      </c>
      <c r="H237" s="223">
        <v>68.38</v>
      </c>
      <c r="I237" s="203"/>
      <c r="L237" s="199"/>
      <c r="M237" s="204"/>
      <c r="N237" s="205"/>
      <c r="O237" s="205"/>
      <c r="P237" s="205"/>
      <c r="Q237" s="205"/>
      <c r="R237" s="205"/>
      <c r="S237" s="205"/>
      <c r="T237" s="206"/>
      <c r="AT237" s="200" t="s">
        <v>144</v>
      </c>
      <c r="AU237" s="200" t="s">
        <v>85</v>
      </c>
      <c r="AV237" s="12" t="s">
        <v>85</v>
      </c>
      <c r="AW237" s="12" t="s">
        <v>39</v>
      </c>
      <c r="AX237" s="12" t="s">
        <v>24</v>
      </c>
      <c r="AY237" s="200" t="s">
        <v>130</v>
      </c>
    </row>
    <row r="238" spans="2:65" s="1" customFormat="1" ht="22.5" customHeight="1">
      <c r="B238" s="173"/>
      <c r="C238" s="174" t="s">
        <v>536</v>
      </c>
      <c r="D238" s="174" t="s">
        <v>133</v>
      </c>
      <c r="E238" s="175" t="s">
        <v>537</v>
      </c>
      <c r="F238" s="176" t="s">
        <v>538</v>
      </c>
      <c r="G238" s="177" t="s">
        <v>264</v>
      </c>
      <c r="H238" s="178">
        <v>483.53500000000003</v>
      </c>
      <c r="I238" s="179"/>
      <c r="J238" s="180">
        <f>ROUND(I238*H238,2)</f>
        <v>0</v>
      </c>
      <c r="K238" s="176" t="s">
        <v>5</v>
      </c>
      <c r="L238" s="40"/>
      <c r="M238" s="181" t="s">
        <v>5</v>
      </c>
      <c r="N238" s="182" t="s">
        <v>47</v>
      </c>
      <c r="O238" s="41"/>
      <c r="P238" s="183">
        <f>O238*H238</f>
        <v>0</v>
      </c>
      <c r="Q238" s="183">
        <v>1.0300000000000001E-3</v>
      </c>
      <c r="R238" s="183">
        <f>Q238*H238</f>
        <v>0.4980410500000001</v>
      </c>
      <c r="S238" s="183">
        <v>0</v>
      </c>
      <c r="T238" s="184">
        <f>S238*H238</f>
        <v>0</v>
      </c>
      <c r="AR238" s="23" t="s">
        <v>209</v>
      </c>
      <c r="AT238" s="23" t="s">
        <v>133</v>
      </c>
      <c r="AU238" s="23" t="s">
        <v>85</v>
      </c>
      <c r="AY238" s="23" t="s">
        <v>130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209</v>
      </c>
      <c r="BM238" s="23" t="s">
        <v>539</v>
      </c>
    </row>
    <row r="239" spans="2:65" s="11" customFormat="1" ht="27">
      <c r="B239" s="190"/>
      <c r="D239" s="191" t="s">
        <v>144</v>
      </c>
      <c r="E239" s="192" t="s">
        <v>5</v>
      </c>
      <c r="F239" s="193" t="s">
        <v>540</v>
      </c>
      <c r="H239" s="194" t="s">
        <v>5</v>
      </c>
      <c r="I239" s="195"/>
      <c r="L239" s="190"/>
      <c r="M239" s="196"/>
      <c r="N239" s="197"/>
      <c r="O239" s="197"/>
      <c r="P239" s="197"/>
      <c r="Q239" s="197"/>
      <c r="R239" s="197"/>
      <c r="S239" s="197"/>
      <c r="T239" s="198"/>
      <c r="AT239" s="194" t="s">
        <v>144</v>
      </c>
      <c r="AU239" s="194" t="s">
        <v>85</v>
      </c>
      <c r="AV239" s="11" t="s">
        <v>24</v>
      </c>
      <c r="AW239" s="11" t="s">
        <v>39</v>
      </c>
      <c r="AX239" s="11" t="s">
        <v>76</v>
      </c>
      <c r="AY239" s="194" t="s">
        <v>130</v>
      </c>
    </row>
    <row r="240" spans="2:65" s="11" customFormat="1" ht="13.5">
      <c r="B240" s="190"/>
      <c r="D240" s="191" t="s">
        <v>144</v>
      </c>
      <c r="E240" s="192" t="s">
        <v>5</v>
      </c>
      <c r="F240" s="193" t="s">
        <v>541</v>
      </c>
      <c r="H240" s="194" t="s">
        <v>5</v>
      </c>
      <c r="I240" s="195"/>
      <c r="L240" s="190"/>
      <c r="M240" s="196"/>
      <c r="N240" s="197"/>
      <c r="O240" s="197"/>
      <c r="P240" s="197"/>
      <c r="Q240" s="197"/>
      <c r="R240" s="197"/>
      <c r="S240" s="197"/>
      <c r="T240" s="198"/>
      <c r="AT240" s="194" t="s">
        <v>144</v>
      </c>
      <c r="AU240" s="194" t="s">
        <v>85</v>
      </c>
      <c r="AV240" s="11" t="s">
        <v>24</v>
      </c>
      <c r="AW240" s="11" t="s">
        <v>39</v>
      </c>
      <c r="AX240" s="11" t="s">
        <v>76</v>
      </c>
      <c r="AY240" s="194" t="s">
        <v>130</v>
      </c>
    </row>
    <row r="241" spans="2:65" s="12" customFormat="1" ht="13.5">
      <c r="B241" s="199"/>
      <c r="D241" s="186" t="s">
        <v>144</v>
      </c>
      <c r="E241" s="221" t="s">
        <v>5</v>
      </c>
      <c r="F241" s="222" t="s">
        <v>542</v>
      </c>
      <c r="H241" s="223">
        <v>483.53500000000003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144</v>
      </c>
      <c r="AU241" s="200" t="s">
        <v>85</v>
      </c>
      <c r="AV241" s="12" t="s">
        <v>85</v>
      </c>
      <c r="AW241" s="12" t="s">
        <v>39</v>
      </c>
      <c r="AX241" s="12" t="s">
        <v>24</v>
      </c>
      <c r="AY241" s="200" t="s">
        <v>130</v>
      </c>
    </row>
    <row r="242" spans="2:65" s="1" customFormat="1" ht="31.5" customHeight="1">
      <c r="B242" s="173"/>
      <c r="C242" s="174" t="s">
        <v>543</v>
      </c>
      <c r="D242" s="174" t="s">
        <v>133</v>
      </c>
      <c r="E242" s="175" t="s">
        <v>544</v>
      </c>
      <c r="F242" s="176" t="s">
        <v>545</v>
      </c>
      <c r="G242" s="177" t="s">
        <v>264</v>
      </c>
      <c r="H242" s="178">
        <v>483.35300000000001</v>
      </c>
      <c r="I242" s="179"/>
      <c r="J242" s="180">
        <f>ROUND(I242*H242,2)</f>
        <v>0</v>
      </c>
      <c r="K242" s="176" t="s">
        <v>253</v>
      </c>
      <c r="L242" s="40"/>
      <c r="M242" s="181" t="s">
        <v>5</v>
      </c>
      <c r="N242" s="182" t="s">
        <v>47</v>
      </c>
      <c r="O242" s="41"/>
      <c r="P242" s="183">
        <f>O242*H242</f>
        <v>0</v>
      </c>
      <c r="Q242" s="183">
        <v>1.0000000000000001E-5</v>
      </c>
      <c r="R242" s="183">
        <f>Q242*H242</f>
        <v>4.8335300000000008E-3</v>
      </c>
      <c r="S242" s="183">
        <v>0</v>
      </c>
      <c r="T242" s="184">
        <f>S242*H242</f>
        <v>0</v>
      </c>
      <c r="AR242" s="23" t="s">
        <v>209</v>
      </c>
      <c r="AT242" s="23" t="s">
        <v>133</v>
      </c>
      <c r="AU242" s="23" t="s">
        <v>85</v>
      </c>
      <c r="AY242" s="23" t="s">
        <v>130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23" t="s">
        <v>24</v>
      </c>
      <c r="BK242" s="185">
        <f>ROUND(I242*H242,2)</f>
        <v>0</v>
      </c>
      <c r="BL242" s="23" t="s">
        <v>209</v>
      </c>
      <c r="BM242" s="23" t="s">
        <v>546</v>
      </c>
    </row>
    <row r="243" spans="2:65" s="10" customFormat="1" ht="29.85" customHeight="1">
      <c r="B243" s="159"/>
      <c r="D243" s="170" t="s">
        <v>75</v>
      </c>
      <c r="E243" s="171" t="s">
        <v>547</v>
      </c>
      <c r="F243" s="171" t="s">
        <v>548</v>
      </c>
      <c r="I243" s="162"/>
      <c r="J243" s="172">
        <f>BK243</f>
        <v>0</v>
      </c>
      <c r="L243" s="159"/>
      <c r="M243" s="164"/>
      <c r="N243" s="165"/>
      <c r="O243" s="165"/>
      <c r="P243" s="166">
        <f>SUM(P244:P246)</f>
        <v>0</v>
      </c>
      <c r="Q243" s="165"/>
      <c r="R243" s="166">
        <f>SUM(R244:R246)</f>
        <v>0</v>
      </c>
      <c r="S243" s="165"/>
      <c r="T243" s="167">
        <f>SUM(T244:T246)</f>
        <v>0</v>
      </c>
      <c r="AR243" s="160" t="s">
        <v>85</v>
      </c>
      <c r="AT243" s="168" t="s">
        <v>75</v>
      </c>
      <c r="AU243" s="168" t="s">
        <v>24</v>
      </c>
      <c r="AY243" s="160" t="s">
        <v>130</v>
      </c>
      <c r="BK243" s="169">
        <f>SUM(BK244:BK246)</f>
        <v>0</v>
      </c>
    </row>
    <row r="244" spans="2:65" s="1" customFormat="1" ht="22.5" customHeight="1">
      <c r="B244" s="173"/>
      <c r="C244" s="174" t="s">
        <v>549</v>
      </c>
      <c r="D244" s="174" t="s">
        <v>133</v>
      </c>
      <c r="E244" s="175" t="s">
        <v>550</v>
      </c>
      <c r="F244" s="176" t="s">
        <v>551</v>
      </c>
      <c r="G244" s="177" t="s">
        <v>264</v>
      </c>
      <c r="H244" s="178">
        <v>456.83100000000002</v>
      </c>
      <c r="I244" s="179"/>
      <c r="J244" s="180">
        <f>ROUND(I244*H244,2)</f>
        <v>0</v>
      </c>
      <c r="K244" s="176" t="s">
        <v>5</v>
      </c>
      <c r="L244" s="40"/>
      <c r="M244" s="181" t="s">
        <v>5</v>
      </c>
      <c r="N244" s="182" t="s">
        <v>47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209</v>
      </c>
      <c r="AT244" s="23" t="s">
        <v>133</v>
      </c>
      <c r="AU244" s="23" t="s">
        <v>85</v>
      </c>
      <c r="AY244" s="23" t="s">
        <v>130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24</v>
      </c>
      <c r="BK244" s="185">
        <f>ROUND(I244*H244,2)</f>
        <v>0</v>
      </c>
      <c r="BL244" s="23" t="s">
        <v>209</v>
      </c>
      <c r="BM244" s="23" t="s">
        <v>552</v>
      </c>
    </row>
    <row r="245" spans="2:65" s="11" customFormat="1" ht="27">
      <c r="B245" s="190"/>
      <c r="D245" s="191" t="s">
        <v>144</v>
      </c>
      <c r="E245" s="192" t="s">
        <v>5</v>
      </c>
      <c r="F245" s="193" t="s">
        <v>553</v>
      </c>
      <c r="H245" s="194" t="s">
        <v>5</v>
      </c>
      <c r="I245" s="195"/>
      <c r="L245" s="190"/>
      <c r="M245" s="196"/>
      <c r="N245" s="197"/>
      <c r="O245" s="197"/>
      <c r="P245" s="197"/>
      <c r="Q245" s="197"/>
      <c r="R245" s="197"/>
      <c r="S245" s="197"/>
      <c r="T245" s="198"/>
      <c r="AT245" s="194" t="s">
        <v>144</v>
      </c>
      <c r="AU245" s="194" t="s">
        <v>85</v>
      </c>
      <c r="AV245" s="11" t="s">
        <v>24</v>
      </c>
      <c r="AW245" s="11" t="s">
        <v>39</v>
      </c>
      <c r="AX245" s="11" t="s">
        <v>76</v>
      </c>
      <c r="AY245" s="194" t="s">
        <v>130</v>
      </c>
    </row>
    <row r="246" spans="2:65" s="12" customFormat="1" ht="13.5">
      <c r="B246" s="199"/>
      <c r="D246" s="191" t="s">
        <v>144</v>
      </c>
      <c r="E246" s="200" t="s">
        <v>5</v>
      </c>
      <c r="F246" s="201" t="s">
        <v>554</v>
      </c>
      <c r="H246" s="202">
        <v>456.83100000000002</v>
      </c>
      <c r="I246" s="203"/>
      <c r="L246" s="199"/>
      <c r="M246" s="204"/>
      <c r="N246" s="205"/>
      <c r="O246" s="205"/>
      <c r="P246" s="205"/>
      <c r="Q246" s="205"/>
      <c r="R246" s="205"/>
      <c r="S246" s="205"/>
      <c r="T246" s="206"/>
      <c r="AT246" s="200" t="s">
        <v>144</v>
      </c>
      <c r="AU246" s="200" t="s">
        <v>85</v>
      </c>
      <c r="AV246" s="12" t="s">
        <v>85</v>
      </c>
      <c r="AW246" s="12" t="s">
        <v>39</v>
      </c>
      <c r="AX246" s="12" t="s">
        <v>24</v>
      </c>
      <c r="AY246" s="200" t="s">
        <v>130</v>
      </c>
    </row>
    <row r="247" spans="2:65" s="10" customFormat="1" ht="29.85" customHeight="1">
      <c r="B247" s="159"/>
      <c r="D247" s="170" t="s">
        <v>75</v>
      </c>
      <c r="E247" s="171" t="s">
        <v>555</v>
      </c>
      <c r="F247" s="171" t="s">
        <v>556</v>
      </c>
      <c r="I247" s="162"/>
      <c r="J247" s="172">
        <f>BK247</f>
        <v>0</v>
      </c>
      <c r="L247" s="159"/>
      <c r="M247" s="164"/>
      <c r="N247" s="165"/>
      <c r="O247" s="165"/>
      <c r="P247" s="166">
        <f>SUM(P248:P251)</f>
        <v>0</v>
      </c>
      <c r="Q247" s="165"/>
      <c r="R247" s="166">
        <f>SUM(R248:R251)</f>
        <v>1.6529489199999998</v>
      </c>
      <c r="S247" s="165"/>
      <c r="T247" s="167">
        <f>SUM(T248:T251)</f>
        <v>0</v>
      </c>
      <c r="AR247" s="160" t="s">
        <v>85</v>
      </c>
      <c r="AT247" s="168" t="s">
        <v>75</v>
      </c>
      <c r="AU247" s="168" t="s">
        <v>24</v>
      </c>
      <c r="AY247" s="160" t="s">
        <v>130</v>
      </c>
      <c r="BK247" s="169">
        <f>SUM(BK248:BK251)</f>
        <v>0</v>
      </c>
    </row>
    <row r="248" spans="2:65" s="1" customFormat="1" ht="22.5" customHeight="1">
      <c r="B248" s="173"/>
      <c r="C248" s="174" t="s">
        <v>557</v>
      </c>
      <c r="D248" s="174" t="s">
        <v>133</v>
      </c>
      <c r="E248" s="175" t="s">
        <v>558</v>
      </c>
      <c r="F248" s="176" t="s">
        <v>559</v>
      </c>
      <c r="G248" s="177" t="s">
        <v>264</v>
      </c>
      <c r="H248" s="178">
        <v>2.2839999999999998</v>
      </c>
      <c r="I248" s="179"/>
      <c r="J248" s="180">
        <f>ROUND(I248*H248,2)</f>
        <v>0</v>
      </c>
      <c r="K248" s="176" t="s">
        <v>5</v>
      </c>
      <c r="L248" s="40"/>
      <c r="M248" s="181" t="s">
        <v>5</v>
      </c>
      <c r="N248" s="182" t="s">
        <v>47</v>
      </c>
      <c r="O248" s="41"/>
      <c r="P248" s="183">
        <f>O248*H248</f>
        <v>0</v>
      </c>
      <c r="Q248" s="183">
        <v>8.8100000000000001E-3</v>
      </c>
      <c r="R248" s="183">
        <f>Q248*H248</f>
        <v>2.0122039999999997E-2</v>
      </c>
      <c r="S248" s="183">
        <v>0</v>
      </c>
      <c r="T248" s="184">
        <f>S248*H248</f>
        <v>0</v>
      </c>
      <c r="AR248" s="23" t="s">
        <v>209</v>
      </c>
      <c r="AT248" s="23" t="s">
        <v>133</v>
      </c>
      <c r="AU248" s="23" t="s">
        <v>85</v>
      </c>
      <c r="AY248" s="23" t="s">
        <v>130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24</v>
      </c>
      <c r="BK248" s="185">
        <f>ROUND(I248*H248,2)</f>
        <v>0</v>
      </c>
      <c r="BL248" s="23" t="s">
        <v>209</v>
      </c>
      <c r="BM248" s="23" t="s">
        <v>560</v>
      </c>
    </row>
    <row r="249" spans="2:65" s="12" customFormat="1" ht="13.5">
      <c r="B249" s="199"/>
      <c r="D249" s="186" t="s">
        <v>144</v>
      </c>
      <c r="E249" s="221" t="s">
        <v>5</v>
      </c>
      <c r="F249" s="222" t="s">
        <v>561</v>
      </c>
      <c r="H249" s="223">
        <v>2.2839999999999998</v>
      </c>
      <c r="I249" s="203"/>
      <c r="L249" s="199"/>
      <c r="M249" s="204"/>
      <c r="N249" s="205"/>
      <c r="O249" s="205"/>
      <c r="P249" s="205"/>
      <c r="Q249" s="205"/>
      <c r="R249" s="205"/>
      <c r="S249" s="205"/>
      <c r="T249" s="206"/>
      <c r="AT249" s="200" t="s">
        <v>144</v>
      </c>
      <c r="AU249" s="200" t="s">
        <v>85</v>
      </c>
      <c r="AV249" s="12" t="s">
        <v>85</v>
      </c>
      <c r="AW249" s="12" t="s">
        <v>39</v>
      </c>
      <c r="AX249" s="12" t="s">
        <v>24</v>
      </c>
      <c r="AY249" s="200" t="s">
        <v>130</v>
      </c>
    </row>
    <row r="250" spans="2:65" s="1" customFormat="1" ht="22.5" customHeight="1">
      <c r="B250" s="173"/>
      <c r="C250" s="174" t="s">
        <v>562</v>
      </c>
      <c r="D250" s="174" t="s">
        <v>133</v>
      </c>
      <c r="E250" s="175" t="s">
        <v>563</v>
      </c>
      <c r="F250" s="176" t="s">
        <v>564</v>
      </c>
      <c r="G250" s="177" t="s">
        <v>264</v>
      </c>
      <c r="H250" s="178">
        <v>73.983999999999995</v>
      </c>
      <c r="I250" s="179"/>
      <c r="J250" s="180">
        <f>ROUND(I250*H250,2)</f>
        <v>0</v>
      </c>
      <c r="K250" s="176" t="s">
        <v>5</v>
      </c>
      <c r="L250" s="40"/>
      <c r="M250" s="181" t="s">
        <v>5</v>
      </c>
      <c r="N250" s="182" t="s">
        <v>47</v>
      </c>
      <c r="O250" s="41"/>
      <c r="P250" s="183">
        <f>O250*H250</f>
        <v>0</v>
      </c>
      <c r="Q250" s="183">
        <v>2.2069999999999999E-2</v>
      </c>
      <c r="R250" s="183">
        <f>Q250*H250</f>
        <v>1.6328268799999999</v>
      </c>
      <c r="S250" s="183">
        <v>0</v>
      </c>
      <c r="T250" s="184">
        <f>S250*H250</f>
        <v>0</v>
      </c>
      <c r="AR250" s="23" t="s">
        <v>209</v>
      </c>
      <c r="AT250" s="23" t="s">
        <v>133</v>
      </c>
      <c r="AU250" s="23" t="s">
        <v>85</v>
      </c>
      <c r="AY250" s="23" t="s">
        <v>130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3" t="s">
        <v>24</v>
      </c>
      <c r="BK250" s="185">
        <f>ROUND(I250*H250,2)</f>
        <v>0</v>
      </c>
      <c r="BL250" s="23" t="s">
        <v>209</v>
      </c>
      <c r="BM250" s="23" t="s">
        <v>565</v>
      </c>
    </row>
    <row r="251" spans="2:65" s="12" customFormat="1" ht="13.5">
      <c r="B251" s="199"/>
      <c r="D251" s="191" t="s">
        <v>144</v>
      </c>
      <c r="E251" s="200" t="s">
        <v>5</v>
      </c>
      <c r="F251" s="201" t="s">
        <v>566</v>
      </c>
      <c r="H251" s="202">
        <v>73.983999999999995</v>
      </c>
      <c r="I251" s="203"/>
      <c r="L251" s="199"/>
      <c r="M251" s="237"/>
      <c r="N251" s="238"/>
      <c r="O251" s="238"/>
      <c r="P251" s="238"/>
      <c r="Q251" s="238"/>
      <c r="R251" s="238"/>
      <c r="S251" s="238"/>
      <c r="T251" s="239"/>
      <c r="AT251" s="200" t="s">
        <v>144</v>
      </c>
      <c r="AU251" s="200" t="s">
        <v>85</v>
      </c>
      <c r="AV251" s="12" t="s">
        <v>85</v>
      </c>
      <c r="AW251" s="12" t="s">
        <v>39</v>
      </c>
      <c r="AX251" s="12" t="s">
        <v>24</v>
      </c>
      <c r="AY251" s="200" t="s">
        <v>130</v>
      </c>
    </row>
    <row r="252" spans="2:65" s="1" customFormat="1" ht="6.95" customHeight="1">
      <c r="B252" s="55"/>
      <c r="C252" s="56"/>
      <c r="D252" s="56"/>
      <c r="E252" s="56"/>
      <c r="F252" s="56"/>
      <c r="G252" s="56"/>
      <c r="H252" s="56"/>
      <c r="I252" s="126"/>
      <c r="J252" s="56"/>
      <c r="K252" s="56"/>
      <c r="L252" s="40"/>
    </row>
  </sheetData>
  <autoFilter ref="C88:K251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91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1:70" s="1" customFormat="1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57" t="s">
        <v>567</v>
      </c>
      <c r="F9" s="358"/>
      <c r="G9" s="358"/>
      <c r="H9" s="358"/>
      <c r="I9" s="105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ROUND(SUM(BE85:BE128), 2)</f>
        <v>0</v>
      </c>
      <c r="G30" s="41"/>
      <c r="H30" s="41"/>
      <c r="I30" s="118">
        <v>0.21</v>
      </c>
      <c r="J30" s="117">
        <f>ROUND(ROUND((SUM(BE85:BE128)),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ROUND(SUM(BF85:BF128), 2)</f>
        <v>0</v>
      </c>
      <c r="G31" s="41"/>
      <c r="H31" s="41"/>
      <c r="I31" s="118">
        <v>0.15</v>
      </c>
      <c r="J31" s="117">
        <f>ROUND(ROUND((SUM(BF85:BF128)),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49</v>
      </c>
      <c r="F32" s="117">
        <f>ROUND(SUM(BG85:BG128),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50</v>
      </c>
      <c r="F33" s="117">
        <f>ROUND(SUM(BH85:BH128),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51</v>
      </c>
      <c r="F34" s="117">
        <f>ROUND(SUM(BI85:BI128),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102 - Stavba - JZ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110</v>
      </c>
    </row>
    <row r="57" spans="2:47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47" s="8" customFormat="1" ht="19.89999999999999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47" s="8" customFormat="1" ht="19.89999999999999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J95</f>
        <v>0</v>
      </c>
      <c r="K59" s="147"/>
    </row>
    <row r="60" spans="2:47" s="8" customFormat="1" ht="19.89999999999999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J102</f>
        <v>0</v>
      </c>
      <c r="K60" s="147"/>
    </row>
    <row r="61" spans="2:47" s="8" customFormat="1" ht="19.89999999999999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J108</f>
        <v>0</v>
      </c>
      <c r="K61" s="147"/>
    </row>
    <row r="62" spans="2:47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J110</f>
        <v>0</v>
      </c>
      <c r="K62" s="140"/>
    </row>
    <row r="63" spans="2:47" s="8" customFormat="1" ht="19.89999999999999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J111</f>
        <v>0</v>
      </c>
      <c r="K63" s="147"/>
    </row>
    <row r="64" spans="2:47" s="8" customFormat="1" ht="19.89999999999999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J120</f>
        <v>0</v>
      </c>
      <c r="K64" s="147"/>
    </row>
    <row r="65" spans="2:12" s="8" customFormat="1" ht="19.899999999999999" customHeight="1">
      <c r="B65" s="141"/>
      <c r="C65" s="142"/>
      <c r="D65" s="143" t="s">
        <v>244</v>
      </c>
      <c r="E65" s="144"/>
      <c r="F65" s="144"/>
      <c r="G65" s="144"/>
      <c r="H65" s="144"/>
      <c r="I65" s="145"/>
      <c r="J65" s="146">
        <f>J122</f>
        <v>0</v>
      </c>
      <c r="K65" s="147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0000000000003" customHeight="1">
      <c r="B72" s="40"/>
      <c r="C72" s="60" t="s">
        <v>114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22.5" customHeight="1">
      <c r="B75" s="40"/>
      <c r="E75" s="359" t="str">
        <f>E7</f>
        <v>Výměna oken v objektu ZŠ n.u. Petra Bezruče</v>
      </c>
      <c r="F75" s="360"/>
      <c r="G75" s="360"/>
      <c r="H75" s="360"/>
      <c r="L75" s="40"/>
    </row>
    <row r="76" spans="2:12" s="1" customFormat="1" ht="14.45" customHeight="1">
      <c r="B76" s="40"/>
      <c r="C76" s="62" t="s">
        <v>104</v>
      </c>
      <c r="L76" s="40"/>
    </row>
    <row r="77" spans="2:12" s="1" customFormat="1" ht="23.25" customHeight="1">
      <c r="B77" s="40"/>
      <c r="E77" s="336" t="str">
        <f>E9</f>
        <v>102 - Stavba - JZ fasáda</v>
      </c>
      <c r="F77" s="361"/>
      <c r="G77" s="361"/>
      <c r="H77" s="361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25</v>
      </c>
      <c r="F79" s="148" t="str">
        <f>F12</f>
        <v>Frýdek-Místek</v>
      </c>
      <c r="I79" s="149" t="s">
        <v>27</v>
      </c>
      <c r="J79" s="66" t="str">
        <f>IF(J12="","",J12)</f>
        <v>24. 1. 2018</v>
      </c>
      <c r="L79" s="40"/>
    </row>
    <row r="80" spans="2:12" s="1" customFormat="1" ht="6.95" customHeight="1">
      <c r="B80" s="40"/>
      <c r="L80" s="40"/>
    </row>
    <row r="81" spans="2:65" s="1" customFormat="1">
      <c r="B81" s="40"/>
      <c r="C81" s="62" t="s">
        <v>31</v>
      </c>
      <c r="F81" s="148" t="str">
        <f>E15</f>
        <v>Statutární město Frýdek-Místek</v>
      </c>
      <c r="I81" s="149" t="s">
        <v>37</v>
      </c>
      <c r="J81" s="148" t="str">
        <f>E21</f>
        <v>Ing. Pavel Krupička</v>
      </c>
      <c r="L81" s="40"/>
    </row>
    <row r="82" spans="2:65" s="1" customFormat="1" ht="14.45" customHeight="1">
      <c r="B82" s="40"/>
      <c r="C82" s="62" t="s">
        <v>35</v>
      </c>
      <c r="F82" s="148" t="str">
        <f>IF(E18="","",E18)</f>
        <v/>
      </c>
      <c r="L82" s="40"/>
    </row>
    <row r="83" spans="2:65" s="1" customFormat="1" ht="10.35" customHeight="1">
      <c r="B83" s="40"/>
      <c r="L83" s="40"/>
    </row>
    <row r="84" spans="2:65" s="9" customFormat="1" ht="29.25" customHeight="1">
      <c r="B84" s="150"/>
      <c r="C84" s="151" t="s">
        <v>115</v>
      </c>
      <c r="D84" s="152" t="s">
        <v>61</v>
      </c>
      <c r="E84" s="152" t="s">
        <v>57</v>
      </c>
      <c r="F84" s="152" t="s">
        <v>116</v>
      </c>
      <c r="G84" s="152" t="s">
        <v>117</v>
      </c>
      <c r="H84" s="152" t="s">
        <v>118</v>
      </c>
      <c r="I84" s="153" t="s">
        <v>119</v>
      </c>
      <c r="J84" s="152" t="s">
        <v>108</v>
      </c>
      <c r="K84" s="154" t="s">
        <v>120</v>
      </c>
      <c r="L84" s="150"/>
      <c r="M84" s="72" t="s">
        <v>121</v>
      </c>
      <c r="N84" s="73" t="s">
        <v>46</v>
      </c>
      <c r="O84" s="73" t="s">
        <v>122</v>
      </c>
      <c r="P84" s="73" t="s">
        <v>123</v>
      </c>
      <c r="Q84" s="73" t="s">
        <v>124</v>
      </c>
      <c r="R84" s="73" t="s">
        <v>125</v>
      </c>
      <c r="S84" s="73" t="s">
        <v>126</v>
      </c>
      <c r="T84" s="74" t="s">
        <v>127</v>
      </c>
    </row>
    <row r="85" spans="2:65" s="1" customFormat="1" ht="29.25" customHeight="1">
      <c r="B85" s="40"/>
      <c r="C85" s="76" t="s">
        <v>109</v>
      </c>
      <c r="J85" s="155">
        <f>BK85</f>
        <v>0</v>
      </c>
      <c r="L85" s="40"/>
      <c r="M85" s="75"/>
      <c r="N85" s="67"/>
      <c r="O85" s="67"/>
      <c r="P85" s="156">
        <f>P86+P110</f>
        <v>0</v>
      </c>
      <c r="Q85" s="67"/>
      <c r="R85" s="156">
        <f>R86+R110</f>
        <v>15.4903765</v>
      </c>
      <c r="S85" s="67"/>
      <c r="T85" s="157">
        <f>T86+T110</f>
        <v>0.42662</v>
      </c>
      <c r="AT85" s="23" t="s">
        <v>75</v>
      </c>
      <c r="AU85" s="23" t="s">
        <v>110</v>
      </c>
      <c r="BK85" s="158">
        <f>BK86+BK110</f>
        <v>0</v>
      </c>
    </row>
    <row r="86" spans="2:65" s="10" customFormat="1" ht="37.35" customHeight="1">
      <c r="B86" s="159"/>
      <c r="D86" s="160" t="s">
        <v>75</v>
      </c>
      <c r="E86" s="161" t="s">
        <v>247</v>
      </c>
      <c r="F86" s="161" t="s">
        <v>248</v>
      </c>
      <c r="I86" s="162"/>
      <c r="J86" s="163">
        <f>BK86</f>
        <v>0</v>
      </c>
      <c r="L86" s="159"/>
      <c r="M86" s="164"/>
      <c r="N86" s="165"/>
      <c r="O86" s="165"/>
      <c r="P86" s="166">
        <f>P87+P95+P102+P108</f>
        <v>0</v>
      </c>
      <c r="Q86" s="165"/>
      <c r="R86" s="166">
        <f>R87+R95+R102+R108</f>
        <v>15.205399999999999</v>
      </c>
      <c r="S86" s="165"/>
      <c r="T86" s="167">
        <f>T87+T95+T102+T108</f>
        <v>0</v>
      </c>
      <c r="AR86" s="160" t="s">
        <v>24</v>
      </c>
      <c r="AT86" s="168" t="s">
        <v>75</v>
      </c>
      <c r="AU86" s="168" t="s">
        <v>76</v>
      </c>
      <c r="AY86" s="160" t="s">
        <v>130</v>
      </c>
      <c r="BK86" s="169">
        <f>BK87+BK95+BK102+BK108</f>
        <v>0</v>
      </c>
    </row>
    <row r="87" spans="2:65" s="10" customFormat="1" ht="19.899999999999999" customHeight="1">
      <c r="B87" s="159"/>
      <c r="D87" s="170" t="s">
        <v>75</v>
      </c>
      <c r="E87" s="171" t="s">
        <v>169</v>
      </c>
      <c r="F87" s="171" t="s">
        <v>249</v>
      </c>
      <c r="I87" s="162"/>
      <c r="J87" s="172">
        <f>BK87</f>
        <v>0</v>
      </c>
      <c r="L87" s="159"/>
      <c r="M87" s="164"/>
      <c r="N87" s="165"/>
      <c r="O87" s="165"/>
      <c r="P87" s="166">
        <f>SUM(P88:P94)</f>
        <v>0</v>
      </c>
      <c r="Q87" s="165"/>
      <c r="R87" s="166">
        <f>SUM(R88:R94)</f>
        <v>15.125</v>
      </c>
      <c r="S87" s="165"/>
      <c r="T87" s="167">
        <f>SUM(T88:T94)</f>
        <v>0</v>
      </c>
      <c r="AR87" s="160" t="s">
        <v>24</v>
      </c>
      <c r="AT87" s="168" t="s">
        <v>75</v>
      </c>
      <c r="AU87" s="168" t="s">
        <v>24</v>
      </c>
      <c r="AY87" s="160" t="s">
        <v>130</v>
      </c>
      <c r="BK87" s="169">
        <f>SUM(BK88:BK94)</f>
        <v>0</v>
      </c>
    </row>
    <row r="88" spans="2:65" s="1" customFormat="1" ht="22.5" customHeight="1">
      <c r="B88" s="173"/>
      <c r="C88" s="174" t="s">
        <v>24</v>
      </c>
      <c r="D88" s="174" t="s">
        <v>133</v>
      </c>
      <c r="E88" s="175" t="s">
        <v>271</v>
      </c>
      <c r="F88" s="176" t="s">
        <v>272</v>
      </c>
      <c r="G88" s="177" t="s">
        <v>264</v>
      </c>
      <c r="H88" s="178">
        <v>22</v>
      </c>
      <c r="I88" s="179"/>
      <c r="J88" s="180">
        <f>ROUND(I88*H88,2)</f>
        <v>0</v>
      </c>
      <c r="K88" s="176" t="s">
        <v>5</v>
      </c>
      <c r="L88" s="40"/>
      <c r="M88" s="181" t="s">
        <v>5</v>
      </c>
      <c r="N88" s="182" t="s">
        <v>47</v>
      </c>
      <c r="O88" s="41"/>
      <c r="P88" s="183">
        <f>O88*H88</f>
        <v>0</v>
      </c>
      <c r="Q88" s="183">
        <v>1.2E-4</v>
      </c>
      <c r="R88" s="183">
        <f>Q88*H88</f>
        <v>2.64E-3</v>
      </c>
      <c r="S88" s="183">
        <v>0</v>
      </c>
      <c r="T88" s="184">
        <f>S88*H88</f>
        <v>0</v>
      </c>
      <c r="AR88" s="23" t="s">
        <v>137</v>
      </c>
      <c r="AT88" s="23" t="s">
        <v>133</v>
      </c>
      <c r="AU88" s="23" t="s">
        <v>85</v>
      </c>
      <c r="AY88" s="23" t="s">
        <v>130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24</v>
      </c>
      <c r="BK88" s="185">
        <f>ROUND(I88*H88,2)</f>
        <v>0</v>
      </c>
      <c r="BL88" s="23" t="s">
        <v>137</v>
      </c>
      <c r="BM88" s="23" t="s">
        <v>568</v>
      </c>
    </row>
    <row r="89" spans="2:65" s="12" customFormat="1" ht="13.5">
      <c r="B89" s="199"/>
      <c r="D89" s="186" t="s">
        <v>144</v>
      </c>
      <c r="E89" s="221" t="s">
        <v>5</v>
      </c>
      <c r="F89" s="222" t="s">
        <v>340</v>
      </c>
      <c r="H89" s="223">
        <v>22</v>
      </c>
      <c r="I89" s="203"/>
      <c r="L89" s="199"/>
      <c r="M89" s="204"/>
      <c r="N89" s="205"/>
      <c r="O89" s="205"/>
      <c r="P89" s="205"/>
      <c r="Q89" s="205"/>
      <c r="R89" s="205"/>
      <c r="S89" s="205"/>
      <c r="T89" s="206"/>
      <c r="AT89" s="200" t="s">
        <v>144</v>
      </c>
      <c r="AU89" s="200" t="s">
        <v>85</v>
      </c>
      <c r="AV89" s="12" t="s">
        <v>85</v>
      </c>
      <c r="AW89" s="12" t="s">
        <v>39</v>
      </c>
      <c r="AX89" s="12" t="s">
        <v>24</v>
      </c>
      <c r="AY89" s="200" t="s">
        <v>130</v>
      </c>
    </row>
    <row r="90" spans="2:65" s="1" customFormat="1" ht="22.5" customHeight="1">
      <c r="B90" s="173"/>
      <c r="C90" s="174" t="s">
        <v>85</v>
      </c>
      <c r="D90" s="174" t="s">
        <v>133</v>
      </c>
      <c r="E90" s="175" t="s">
        <v>275</v>
      </c>
      <c r="F90" s="176" t="s">
        <v>276</v>
      </c>
      <c r="G90" s="177" t="s">
        <v>277</v>
      </c>
      <c r="H90" s="178">
        <v>1</v>
      </c>
      <c r="I90" s="179"/>
      <c r="J90" s="180">
        <f>ROUND(I90*H90,2)</f>
        <v>0</v>
      </c>
      <c r="K90" s="176" t="s">
        <v>5</v>
      </c>
      <c r="L90" s="40"/>
      <c r="M90" s="181" t="s">
        <v>5</v>
      </c>
      <c r="N90" s="182" t="s">
        <v>47</v>
      </c>
      <c r="O90" s="41"/>
      <c r="P90" s="183">
        <f>O90*H90</f>
        <v>0</v>
      </c>
      <c r="Q90" s="183">
        <v>1.2E-4</v>
      </c>
      <c r="R90" s="183">
        <f>Q90*H90</f>
        <v>1.2E-4</v>
      </c>
      <c r="S90" s="183">
        <v>0</v>
      </c>
      <c r="T90" s="184">
        <f>S90*H90</f>
        <v>0</v>
      </c>
      <c r="AR90" s="23" t="s">
        <v>137</v>
      </c>
      <c r="AT90" s="23" t="s">
        <v>133</v>
      </c>
      <c r="AU90" s="23" t="s">
        <v>85</v>
      </c>
      <c r="AY90" s="23" t="s">
        <v>130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137</v>
      </c>
      <c r="BM90" s="23" t="s">
        <v>569</v>
      </c>
    </row>
    <row r="91" spans="2:65" s="1" customFormat="1" ht="22.5" customHeight="1">
      <c r="B91" s="173"/>
      <c r="C91" s="174" t="s">
        <v>156</v>
      </c>
      <c r="D91" s="174" t="s">
        <v>133</v>
      </c>
      <c r="E91" s="175" t="s">
        <v>279</v>
      </c>
      <c r="F91" s="176" t="s">
        <v>280</v>
      </c>
      <c r="G91" s="177" t="s">
        <v>264</v>
      </c>
      <c r="H91" s="178">
        <v>344</v>
      </c>
      <c r="I91" s="179"/>
      <c r="J91" s="180">
        <f>ROUND(I91*H91,2)</f>
        <v>0</v>
      </c>
      <c r="K91" s="176" t="s">
        <v>253</v>
      </c>
      <c r="L91" s="40"/>
      <c r="M91" s="181" t="s">
        <v>5</v>
      </c>
      <c r="N91" s="182" t="s">
        <v>47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137</v>
      </c>
      <c r="AT91" s="23" t="s">
        <v>133</v>
      </c>
      <c r="AU91" s="23" t="s">
        <v>85</v>
      </c>
      <c r="AY91" s="23" t="s">
        <v>130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137</v>
      </c>
      <c r="BM91" s="23" t="s">
        <v>570</v>
      </c>
    </row>
    <row r="92" spans="2:65" s="12" customFormat="1" ht="13.5">
      <c r="B92" s="199"/>
      <c r="D92" s="186" t="s">
        <v>144</v>
      </c>
      <c r="E92" s="221" t="s">
        <v>5</v>
      </c>
      <c r="F92" s="222" t="s">
        <v>571</v>
      </c>
      <c r="H92" s="223">
        <v>344</v>
      </c>
      <c r="I92" s="203"/>
      <c r="L92" s="199"/>
      <c r="M92" s="204"/>
      <c r="N92" s="205"/>
      <c r="O92" s="205"/>
      <c r="P92" s="205"/>
      <c r="Q92" s="205"/>
      <c r="R92" s="205"/>
      <c r="S92" s="205"/>
      <c r="T92" s="206"/>
      <c r="AT92" s="200" t="s">
        <v>144</v>
      </c>
      <c r="AU92" s="200" t="s">
        <v>85</v>
      </c>
      <c r="AV92" s="12" t="s">
        <v>85</v>
      </c>
      <c r="AW92" s="12" t="s">
        <v>39</v>
      </c>
      <c r="AX92" s="12" t="s">
        <v>24</v>
      </c>
      <c r="AY92" s="200" t="s">
        <v>130</v>
      </c>
    </row>
    <row r="93" spans="2:65" s="1" customFormat="1" ht="22.5" customHeight="1">
      <c r="B93" s="173"/>
      <c r="C93" s="174" t="s">
        <v>137</v>
      </c>
      <c r="D93" s="174" t="s">
        <v>133</v>
      </c>
      <c r="E93" s="175" t="s">
        <v>283</v>
      </c>
      <c r="F93" s="176" t="s">
        <v>284</v>
      </c>
      <c r="G93" s="177" t="s">
        <v>264</v>
      </c>
      <c r="H93" s="178">
        <v>172</v>
      </c>
      <c r="I93" s="179"/>
      <c r="J93" s="180">
        <f>ROUND(I93*H93,2)</f>
        <v>0</v>
      </c>
      <c r="K93" s="176" t="s">
        <v>5</v>
      </c>
      <c r="L93" s="40"/>
      <c r="M93" s="181" t="s">
        <v>5</v>
      </c>
      <c r="N93" s="182" t="s">
        <v>47</v>
      </c>
      <c r="O93" s="41"/>
      <c r="P93" s="183">
        <f>O93*H93</f>
        <v>0</v>
      </c>
      <c r="Q93" s="183">
        <v>4.3959999999999999E-2</v>
      </c>
      <c r="R93" s="183">
        <f>Q93*H93</f>
        <v>7.5611199999999998</v>
      </c>
      <c r="S93" s="183">
        <v>0</v>
      </c>
      <c r="T93" s="184">
        <f>S93*H93</f>
        <v>0</v>
      </c>
      <c r="AR93" s="23" t="s">
        <v>137</v>
      </c>
      <c r="AT93" s="23" t="s">
        <v>133</v>
      </c>
      <c r="AU93" s="23" t="s">
        <v>85</v>
      </c>
      <c r="AY93" s="23" t="s">
        <v>130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137</v>
      </c>
      <c r="BM93" s="23" t="s">
        <v>572</v>
      </c>
    </row>
    <row r="94" spans="2:65" s="1" customFormat="1" ht="22.5" customHeight="1">
      <c r="B94" s="173"/>
      <c r="C94" s="174" t="s">
        <v>129</v>
      </c>
      <c r="D94" s="174" t="s">
        <v>133</v>
      </c>
      <c r="E94" s="175" t="s">
        <v>286</v>
      </c>
      <c r="F94" s="176" t="s">
        <v>287</v>
      </c>
      <c r="G94" s="177" t="s">
        <v>264</v>
      </c>
      <c r="H94" s="178">
        <v>172</v>
      </c>
      <c r="I94" s="179"/>
      <c r="J94" s="180">
        <f>ROUND(I94*H94,2)</f>
        <v>0</v>
      </c>
      <c r="K94" s="176" t="s">
        <v>5</v>
      </c>
      <c r="L94" s="40"/>
      <c r="M94" s="181" t="s">
        <v>5</v>
      </c>
      <c r="N94" s="182" t="s">
        <v>47</v>
      </c>
      <c r="O94" s="41"/>
      <c r="P94" s="183">
        <f>O94*H94</f>
        <v>0</v>
      </c>
      <c r="Q94" s="183">
        <v>4.3959999999999999E-2</v>
      </c>
      <c r="R94" s="183">
        <f>Q94*H94</f>
        <v>7.5611199999999998</v>
      </c>
      <c r="S94" s="183">
        <v>0</v>
      </c>
      <c r="T94" s="184">
        <f>S94*H94</f>
        <v>0</v>
      </c>
      <c r="AR94" s="23" t="s">
        <v>137</v>
      </c>
      <c r="AT94" s="23" t="s">
        <v>133</v>
      </c>
      <c r="AU94" s="23" t="s">
        <v>85</v>
      </c>
      <c r="AY94" s="23" t="s">
        <v>130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24</v>
      </c>
      <c r="BK94" s="185">
        <f>ROUND(I94*H94,2)</f>
        <v>0</v>
      </c>
      <c r="BL94" s="23" t="s">
        <v>137</v>
      </c>
      <c r="BM94" s="23" t="s">
        <v>573</v>
      </c>
    </row>
    <row r="95" spans="2:65" s="10" customFormat="1" ht="29.85" customHeight="1">
      <c r="B95" s="159"/>
      <c r="D95" s="170" t="s">
        <v>75</v>
      </c>
      <c r="E95" s="171" t="s">
        <v>183</v>
      </c>
      <c r="F95" s="171" t="s">
        <v>289</v>
      </c>
      <c r="I95" s="162"/>
      <c r="J95" s="172">
        <f>BK95</f>
        <v>0</v>
      </c>
      <c r="L95" s="159"/>
      <c r="M95" s="164"/>
      <c r="N95" s="165"/>
      <c r="O95" s="165"/>
      <c r="P95" s="166">
        <f>SUM(P96:P101)</f>
        <v>0</v>
      </c>
      <c r="Q95" s="165"/>
      <c r="R95" s="166">
        <f>SUM(R96:R101)</f>
        <v>8.0400000000000013E-2</v>
      </c>
      <c r="S95" s="165"/>
      <c r="T95" s="167">
        <f>SUM(T96:T101)</f>
        <v>0</v>
      </c>
      <c r="AR95" s="160" t="s">
        <v>24</v>
      </c>
      <c r="AT95" s="168" t="s">
        <v>75</v>
      </c>
      <c r="AU95" s="168" t="s">
        <v>24</v>
      </c>
      <c r="AY95" s="160" t="s">
        <v>130</v>
      </c>
      <c r="BK95" s="169">
        <f>SUM(BK96:BK101)</f>
        <v>0</v>
      </c>
    </row>
    <row r="96" spans="2:65" s="1" customFormat="1" ht="22.5" customHeight="1">
      <c r="B96" s="173"/>
      <c r="C96" s="174" t="s">
        <v>169</v>
      </c>
      <c r="D96" s="174" t="s">
        <v>133</v>
      </c>
      <c r="E96" s="175" t="s">
        <v>290</v>
      </c>
      <c r="F96" s="176" t="s">
        <v>291</v>
      </c>
      <c r="G96" s="177" t="s">
        <v>264</v>
      </c>
      <c r="H96" s="178">
        <v>180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3.6000000000000002E-4</v>
      </c>
      <c r="R96" s="183">
        <f>Q96*H96</f>
        <v>6.480000000000001E-2</v>
      </c>
      <c r="S96" s="183">
        <v>0</v>
      </c>
      <c r="T96" s="184">
        <f>S96*H96</f>
        <v>0</v>
      </c>
      <c r="AR96" s="23" t="s">
        <v>137</v>
      </c>
      <c r="AT96" s="23" t="s">
        <v>133</v>
      </c>
      <c r="AU96" s="23" t="s">
        <v>85</v>
      </c>
      <c r="AY96" s="23" t="s">
        <v>130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137</v>
      </c>
      <c r="BM96" s="23" t="s">
        <v>574</v>
      </c>
    </row>
    <row r="97" spans="2:65" s="1" customFormat="1" ht="31.5" customHeight="1">
      <c r="B97" s="173"/>
      <c r="C97" s="174" t="s">
        <v>175</v>
      </c>
      <c r="D97" s="174" t="s">
        <v>133</v>
      </c>
      <c r="E97" s="175" t="s">
        <v>575</v>
      </c>
      <c r="F97" s="176" t="s">
        <v>576</v>
      </c>
      <c r="G97" s="177" t="s">
        <v>264</v>
      </c>
      <c r="H97" s="178">
        <v>120</v>
      </c>
      <c r="I97" s="179"/>
      <c r="J97" s="180">
        <f>ROUND(I97*H97,2)</f>
        <v>0</v>
      </c>
      <c r="K97" s="176" t="s">
        <v>253</v>
      </c>
      <c r="L97" s="40"/>
      <c r="M97" s="181" t="s">
        <v>5</v>
      </c>
      <c r="N97" s="182" t="s">
        <v>47</v>
      </c>
      <c r="O97" s="41"/>
      <c r="P97" s="183">
        <f>O97*H97</f>
        <v>0</v>
      </c>
      <c r="Q97" s="183">
        <v>1.2999999999999999E-4</v>
      </c>
      <c r="R97" s="183">
        <f>Q97*H97</f>
        <v>1.5599999999999999E-2</v>
      </c>
      <c r="S97" s="183">
        <v>0</v>
      </c>
      <c r="T97" s="184">
        <f>S97*H97</f>
        <v>0</v>
      </c>
      <c r="AR97" s="23" t="s">
        <v>137</v>
      </c>
      <c r="AT97" s="23" t="s">
        <v>133</v>
      </c>
      <c r="AU97" s="23" t="s">
        <v>85</v>
      </c>
      <c r="AY97" s="23" t="s">
        <v>130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137</v>
      </c>
      <c r="BM97" s="23" t="s">
        <v>577</v>
      </c>
    </row>
    <row r="98" spans="2:65" s="1" customFormat="1" ht="22.5" customHeight="1">
      <c r="B98" s="173"/>
      <c r="C98" s="174" t="s">
        <v>179</v>
      </c>
      <c r="D98" s="174" t="s">
        <v>133</v>
      </c>
      <c r="E98" s="175" t="s">
        <v>336</v>
      </c>
      <c r="F98" s="176" t="s">
        <v>337</v>
      </c>
      <c r="G98" s="177" t="s">
        <v>264</v>
      </c>
      <c r="H98" s="178">
        <v>172</v>
      </c>
      <c r="I98" s="179"/>
      <c r="J98" s="180">
        <f>ROUND(I98*H98,2)</f>
        <v>0</v>
      </c>
      <c r="K98" s="176" t="s">
        <v>5</v>
      </c>
      <c r="L98" s="40"/>
      <c r="M98" s="181" t="s">
        <v>5</v>
      </c>
      <c r="N98" s="182" t="s">
        <v>47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137</v>
      </c>
      <c r="AT98" s="23" t="s">
        <v>133</v>
      </c>
      <c r="AU98" s="23" t="s">
        <v>85</v>
      </c>
      <c r="AY98" s="23" t="s">
        <v>130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137</v>
      </c>
      <c r="BM98" s="23" t="s">
        <v>578</v>
      </c>
    </row>
    <row r="99" spans="2:65" s="12" customFormat="1" ht="13.5">
      <c r="B99" s="199"/>
      <c r="D99" s="186" t="s">
        <v>144</v>
      </c>
      <c r="E99" s="221" t="s">
        <v>5</v>
      </c>
      <c r="F99" s="222" t="s">
        <v>579</v>
      </c>
      <c r="H99" s="223">
        <v>172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144</v>
      </c>
      <c r="AU99" s="200" t="s">
        <v>85</v>
      </c>
      <c r="AV99" s="12" t="s">
        <v>85</v>
      </c>
      <c r="AW99" s="12" t="s">
        <v>39</v>
      </c>
      <c r="AX99" s="12" t="s">
        <v>24</v>
      </c>
      <c r="AY99" s="200" t="s">
        <v>130</v>
      </c>
    </row>
    <row r="100" spans="2:65" s="1" customFormat="1" ht="22.5" customHeight="1">
      <c r="B100" s="173"/>
      <c r="C100" s="174" t="s">
        <v>183</v>
      </c>
      <c r="D100" s="174" t="s">
        <v>133</v>
      </c>
      <c r="E100" s="175" t="s">
        <v>341</v>
      </c>
      <c r="F100" s="176" t="s">
        <v>342</v>
      </c>
      <c r="G100" s="177" t="s">
        <v>264</v>
      </c>
      <c r="H100" s="178">
        <v>172</v>
      </c>
      <c r="I100" s="179"/>
      <c r="J100" s="180">
        <f>ROUND(I100*H100,2)</f>
        <v>0</v>
      </c>
      <c r="K100" s="176" t="s">
        <v>323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580</v>
      </c>
    </row>
    <row r="101" spans="2:65" s="12" customFormat="1" ht="13.5">
      <c r="B101" s="199"/>
      <c r="D101" s="191" t="s">
        <v>144</v>
      </c>
      <c r="E101" s="200" t="s">
        <v>5</v>
      </c>
      <c r="F101" s="201" t="s">
        <v>581</v>
      </c>
      <c r="H101" s="202">
        <v>172</v>
      </c>
      <c r="I101" s="203"/>
      <c r="L101" s="199"/>
      <c r="M101" s="204"/>
      <c r="N101" s="205"/>
      <c r="O101" s="205"/>
      <c r="P101" s="205"/>
      <c r="Q101" s="205"/>
      <c r="R101" s="205"/>
      <c r="S101" s="205"/>
      <c r="T101" s="206"/>
      <c r="AT101" s="200" t="s">
        <v>144</v>
      </c>
      <c r="AU101" s="200" t="s">
        <v>85</v>
      </c>
      <c r="AV101" s="12" t="s">
        <v>85</v>
      </c>
      <c r="AW101" s="12" t="s">
        <v>39</v>
      </c>
      <c r="AX101" s="12" t="s">
        <v>24</v>
      </c>
      <c r="AY101" s="200" t="s">
        <v>130</v>
      </c>
    </row>
    <row r="102" spans="2:65" s="10" customFormat="1" ht="29.85" customHeight="1">
      <c r="B102" s="159"/>
      <c r="D102" s="170" t="s">
        <v>75</v>
      </c>
      <c r="E102" s="171" t="s">
        <v>353</v>
      </c>
      <c r="F102" s="171" t="s">
        <v>354</v>
      </c>
      <c r="I102" s="162"/>
      <c r="J102" s="172">
        <f>BK102</f>
        <v>0</v>
      </c>
      <c r="L102" s="159"/>
      <c r="M102" s="164"/>
      <c r="N102" s="165"/>
      <c r="O102" s="165"/>
      <c r="P102" s="166">
        <f>SUM(P103:P107)</f>
        <v>0</v>
      </c>
      <c r="Q102" s="165"/>
      <c r="R102" s="166">
        <f>SUM(R103:R107)</f>
        <v>0</v>
      </c>
      <c r="S102" s="165"/>
      <c r="T102" s="167">
        <f>SUM(T103:T107)</f>
        <v>0</v>
      </c>
      <c r="AR102" s="160" t="s">
        <v>24</v>
      </c>
      <c r="AT102" s="168" t="s">
        <v>75</v>
      </c>
      <c r="AU102" s="168" t="s">
        <v>24</v>
      </c>
      <c r="AY102" s="160" t="s">
        <v>130</v>
      </c>
      <c r="BK102" s="169">
        <f>SUM(BK103:BK107)</f>
        <v>0</v>
      </c>
    </row>
    <row r="103" spans="2:65" s="1" customFormat="1" ht="31.5" customHeight="1">
      <c r="B103" s="173"/>
      <c r="C103" s="174" t="s">
        <v>29</v>
      </c>
      <c r="D103" s="174" t="s">
        <v>133</v>
      </c>
      <c r="E103" s="175" t="s">
        <v>356</v>
      </c>
      <c r="F103" s="176" t="s">
        <v>357</v>
      </c>
      <c r="G103" s="177" t="s">
        <v>358</v>
      </c>
      <c r="H103" s="178">
        <v>0.42699999999999999</v>
      </c>
      <c r="I103" s="179"/>
      <c r="J103" s="180">
        <f>ROUND(I103*H103,2)</f>
        <v>0</v>
      </c>
      <c r="K103" s="176" t="s">
        <v>253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359</v>
      </c>
    </row>
    <row r="104" spans="2:65" s="1" customFormat="1" ht="22.5" customHeight="1">
      <c r="B104" s="173"/>
      <c r="C104" s="174" t="s">
        <v>190</v>
      </c>
      <c r="D104" s="174" t="s">
        <v>133</v>
      </c>
      <c r="E104" s="175" t="s">
        <v>361</v>
      </c>
      <c r="F104" s="176" t="s">
        <v>362</v>
      </c>
      <c r="G104" s="177" t="s">
        <v>358</v>
      </c>
      <c r="H104" s="178">
        <v>0.42699999999999999</v>
      </c>
      <c r="I104" s="179"/>
      <c r="J104" s="180">
        <f>ROUND(I104*H104,2)</f>
        <v>0</v>
      </c>
      <c r="K104" s="176" t="s">
        <v>253</v>
      </c>
      <c r="L104" s="40"/>
      <c r="M104" s="181" t="s">
        <v>5</v>
      </c>
      <c r="N104" s="182" t="s">
        <v>47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137</v>
      </c>
      <c r="AT104" s="23" t="s">
        <v>133</v>
      </c>
      <c r="AU104" s="23" t="s">
        <v>85</v>
      </c>
      <c r="AY104" s="23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137</v>
      </c>
      <c r="BM104" s="23" t="s">
        <v>363</v>
      </c>
    </row>
    <row r="105" spans="2:65" s="1" customFormat="1" ht="22.5" customHeight="1">
      <c r="B105" s="173"/>
      <c r="C105" s="174" t="s">
        <v>194</v>
      </c>
      <c r="D105" s="174" t="s">
        <v>133</v>
      </c>
      <c r="E105" s="175" t="s">
        <v>365</v>
      </c>
      <c r="F105" s="176" t="s">
        <v>366</v>
      </c>
      <c r="G105" s="177" t="s">
        <v>358</v>
      </c>
      <c r="H105" s="178">
        <v>3.843</v>
      </c>
      <c r="I105" s="179"/>
      <c r="J105" s="180">
        <f>ROUND(I105*H105,2)</f>
        <v>0</v>
      </c>
      <c r="K105" s="176" t="s">
        <v>253</v>
      </c>
      <c r="L105" s="40"/>
      <c r="M105" s="181" t="s">
        <v>5</v>
      </c>
      <c r="N105" s="182" t="s">
        <v>47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137</v>
      </c>
      <c r="AT105" s="23" t="s">
        <v>133</v>
      </c>
      <c r="AU105" s="23" t="s">
        <v>85</v>
      </c>
      <c r="AY105" s="23" t="s">
        <v>130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137</v>
      </c>
      <c r="BM105" s="23" t="s">
        <v>367</v>
      </c>
    </row>
    <row r="106" spans="2:65" s="12" customFormat="1" ht="13.5">
      <c r="B106" s="199"/>
      <c r="D106" s="186" t="s">
        <v>144</v>
      </c>
      <c r="F106" s="222" t="s">
        <v>582</v>
      </c>
      <c r="H106" s="223">
        <v>3.843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6</v>
      </c>
      <c r="AX106" s="12" t="s">
        <v>24</v>
      </c>
      <c r="AY106" s="200" t="s">
        <v>130</v>
      </c>
    </row>
    <row r="107" spans="2:65" s="1" customFormat="1" ht="22.5" customHeight="1">
      <c r="B107" s="173"/>
      <c r="C107" s="174" t="s">
        <v>198</v>
      </c>
      <c r="D107" s="174" t="s">
        <v>133</v>
      </c>
      <c r="E107" s="175" t="s">
        <v>370</v>
      </c>
      <c r="F107" s="176" t="s">
        <v>371</v>
      </c>
      <c r="G107" s="177" t="s">
        <v>358</v>
      </c>
      <c r="H107" s="178">
        <v>0.42699999999999999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372</v>
      </c>
    </row>
    <row r="108" spans="2:65" s="10" customFormat="1" ht="29.85" customHeight="1">
      <c r="B108" s="159"/>
      <c r="D108" s="170" t="s">
        <v>75</v>
      </c>
      <c r="E108" s="171" t="s">
        <v>373</v>
      </c>
      <c r="F108" s="171" t="s">
        <v>374</v>
      </c>
      <c r="I108" s="162"/>
      <c r="J108" s="172">
        <f>BK108</f>
        <v>0</v>
      </c>
      <c r="L108" s="159"/>
      <c r="M108" s="164"/>
      <c r="N108" s="165"/>
      <c r="O108" s="165"/>
      <c r="P108" s="166">
        <f>P109</f>
        <v>0</v>
      </c>
      <c r="Q108" s="165"/>
      <c r="R108" s="166">
        <f>R109</f>
        <v>0</v>
      </c>
      <c r="S108" s="165"/>
      <c r="T108" s="167">
        <f>T109</f>
        <v>0</v>
      </c>
      <c r="AR108" s="160" t="s">
        <v>24</v>
      </c>
      <c r="AT108" s="168" t="s">
        <v>75</v>
      </c>
      <c r="AU108" s="168" t="s">
        <v>24</v>
      </c>
      <c r="AY108" s="160" t="s">
        <v>130</v>
      </c>
      <c r="BK108" s="169">
        <f>BK109</f>
        <v>0</v>
      </c>
    </row>
    <row r="109" spans="2:65" s="1" customFormat="1" ht="31.5" customHeight="1">
      <c r="B109" s="173"/>
      <c r="C109" s="174" t="s">
        <v>202</v>
      </c>
      <c r="D109" s="174" t="s">
        <v>133</v>
      </c>
      <c r="E109" s="175" t="s">
        <v>376</v>
      </c>
      <c r="F109" s="176" t="s">
        <v>377</v>
      </c>
      <c r="G109" s="177" t="s">
        <v>358</v>
      </c>
      <c r="H109" s="178">
        <v>15.49</v>
      </c>
      <c r="I109" s="179"/>
      <c r="J109" s="180">
        <f>ROUND(I109*H109,2)</f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137</v>
      </c>
      <c r="BM109" s="23" t="s">
        <v>378</v>
      </c>
    </row>
    <row r="110" spans="2:65" s="10" customFormat="1" ht="37.35" customHeight="1">
      <c r="B110" s="159"/>
      <c r="D110" s="160" t="s">
        <v>75</v>
      </c>
      <c r="E110" s="161" t="s">
        <v>379</v>
      </c>
      <c r="F110" s="161" t="s">
        <v>380</v>
      </c>
      <c r="I110" s="162"/>
      <c r="J110" s="163">
        <f>BK110</f>
        <v>0</v>
      </c>
      <c r="L110" s="159"/>
      <c r="M110" s="164"/>
      <c r="N110" s="165"/>
      <c r="O110" s="165"/>
      <c r="P110" s="166">
        <f>P111+P120+P122</f>
        <v>0</v>
      </c>
      <c r="Q110" s="165"/>
      <c r="R110" s="166">
        <f>R111+R120+R122</f>
        <v>0.28497649999999997</v>
      </c>
      <c r="S110" s="165"/>
      <c r="T110" s="167">
        <f>T111+T120+T122</f>
        <v>0.42662</v>
      </c>
      <c r="AR110" s="160" t="s">
        <v>85</v>
      </c>
      <c r="AT110" s="168" t="s">
        <v>75</v>
      </c>
      <c r="AU110" s="168" t="s">
        <v>76</v>
      </c>
      <c r="AY110" s="160" t="s">
        <v>130</v>
      </c>
      <c r="BK110" s="169">
        <f>BK111+BK120+BK122</f>
        <v>0</v>
      </c>
    </row>
    <row r="111" spans="2:65" s="10" customFormat="1" ht="19.899999999999999" customHeight="1">
      <c r="B111" s="159"/>
      <c r="D111" s="170" t="s">
        <v>75</v>
      </c>
      <c r="E111" s="171" t="s">
        <v>381</v>
      </c>
      <c r="F111" s="171" t="s">
        <v>382</v>
      </c>
      <c r="I111" s="162"/>
      <c r="J111" s="172">
        <f>BK111</f>
        <v>0</v>
      </c>
      <c r="L111" s="159"/>
      <c r="M111" s="164"/>
      <c r="N111" s="165"/>
      <c r="O111" s="165"/>
      <c r="P111" s="166">
        <f>SUM(P112:P119)</f>
        <v>0</v>
      </c>
      <c r="Q111" s="165"/>
      <c r="R111" s="166">
        <f>SUM(R112:R119)</f>
        <v>0.20565999999999998</v>
      </c>
      <c r="S111" s="165"/>
      <c r="T111" s="167">
        <f>SUM(T112:T119)</f>
        <v>0.16261999999999999</v>
      </c>
      <c r="AR111" s="160" t="s">
        <v>85</v>
      </c>
      <c r="AT111" s="168" t="s">
        <v>75</v>
      </c>
      <c r="AU111" s="168" t="s">
        <v>24</v>
      </c>
      <c r="AY111" s="160" t="s">
        <v>130</v>
      </c>
      <c r="BK111" s="169">
        <f>SUM(BK112:BK119)</f>
        <v>0</v>
      </c>
    </row>
    <row r="112" spans="2:65" s="1" customFormat="1" ht="22.5" customHeight="1">
      <c r="B112" s="173"/>
      <c r="C112" s="174" t="s">
        <v>11</v>
      </c>
      <c r="D112" s="174" t="s">
        <v>133</v>
      </c>
      <c r="E112" s="175" t="s">
        <v>384</v>
      </c>
      <c r="F112" s="176" t="s">
        <v>385</v>
      </c>
      <c r="G112" s="177" t="s">
        <v>252</v>
      </c>
      <c r="H112" s="178">
        <v>30</v>
      </c>
      <c r="I112" s="179"/>
      <c r="J112" s="180">
        <f t="shared" ref="J112:J119" si="0">ROUND(I112*H112,2)</f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 t="shared" ref="P112:P119" si="1">O112*H112</f>
        <v>0</v>
      </c>
      <c r="Q112" s="183">
        <v>0</v>
      </c>
      <c r="R112" s="183">
        <f t="shared" ref="R112:R119" si="2">Q112*H112</f>
        <v>0</v>
      </c>
      <c r="S112" s="183">
        <v>0</v>
      </c>
      <c r="T112" s="184">
        <f t="shared" ref="T112:T119" si="3">S112*H112</f>
        <v>0</v>
      </c>
      <c r="AR112" s="23" t="s">
        <v>209</v>
      </c>
      <c r="AT112" s="23" t="s">
        <v>133</v>
      </c>
      <c r="AU112" s="23" t="s">
        <v>85</v>
      </c>
      <c r="AY112" s="23" t="s">
        <v>130</v>
      </c>
      <c r="BE112" s="185">
        <f t="shared" ref="BE112:BE119" si="4">IF(N112="základní",J112,0)</f>
        <v>0</v>
      </c>
      <c r="BF112" s="185">
        <f t="shared" ref="BF112:BF119" si="5">IF(N112="snížená",J112,0)</f>
        <v>0</v>
      </c>
      <c r="BG112" s="185">
        <f t="shared" ref="BG112:BG119" si="6">IF(N112="zákl. přenesená",J112,0)</f>
        <v>0</v>
      </c>
      <c r="BH112" s="185">
        <f t="shared" ref="BH112:BH119" si="7">IF(N112="sníž. přenesená",J112,0)</f>
        <v>0</v>
      </c>
      <c r="BI112" s="185">
        <f t="shared" ref="BI112:BI119" si="8">IF(N112="nulová",J112,0)</f>
        <v>0</v>
      </c>
      <c r="BJ112" s="23" t="s">
        <v>24</v>
      </c>
      <c r="BK112" s="185">
        <f t="shared" ref="BK112:BK119" si="9">ROUND(I112*H112,2)</f>
        <v>0</v>
      </c>
      <c r="BL112" s="23" t="s">
        <v>209</v>
      </c>
      <c r="BM112" s="23" t="s">
        <v>583</v>
      </c>
    </row>
    <row r="113" spans="2:65" s="1" customFormat="1" ht="22.5" customHeight="1">
      <c r="B113" s="173"/>
      <c r="C113" s="174" t="s">
        <v>209</v>
      </c>
      <c r="D113" s="174" t="s">
        <v>133</v>
      </c>
      <c r="E113" s="175" t="s">
        <v>388</v>
      </c>
      <c r="F113" s="176" t="s">
        <v>389</v>
      </c>
      <c r="G113" s="177" t="s">
        <v>252</v>
      </c>
      <c r="H113" s="178">
        <v>30</v>
      </c>
      <c r="I113" s="179"/>
      <c r="J113" s="180">
        <f t="shared" si="0"/>
        <v>0</v>
      </c>
      <c r="K113" s="176" t="s">
        <v>323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1.7700000000000001E-3</v>
      </c>
      <c r="T113" s="184">
        <f t="shared" si="3"/>
        <v>5.3100000000000001E-2</v>
      </c>
      <c r="AR113" s="23" t="s">
        <v>209</v>
      </c>
      <c r="AT113" s="23" t="s">
        <v>133</v>
      </c>
      <c r="AU113" s="23" t="s">
        <v>85</v>
      </c>
      <c r="AY113" s="23" t="s">
        <v>130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3" t="s">
        <v>24</v>
      </c>
      <c r="BK113" s="185">
        <f t="shared" si="9"/>
        <v>0</v>
      </c>
      <c r="BL113" s="23" t="s">
        <v>209</v>
      </c>
      <c r="BM113" s="23" t="s">
        <v>584</v>
      </c>
    </row>
    <row r="114" spans="2:65" s="1" customFormat="1" ht="22.5" customHeight="1">
      <c r="B114" s="173"/>
      <c r="C114" s="174" t="s">
        <v>217</v>
      </c>
      <c r="D114" s="174" t="s">
        <v>133</v>
      </c>
      <c r="E114" s="175" t="s">
        <v>407</v>
      </c>
      <c r="F114" s="176" t="s">
        <v>408</v>
      </c>
      <c r="G114" s="177" t="s">
        <v>252</v>
      </c>
      <c r="H114" s="178">
        <v>30</v>
      </c>
      <c r="I114" s="179"/>
      <c r="J114" s="180">
        <f t="shared" si="0"/>
        <v>0</v>
      </c>
      <c r="K114" s="176" t="s">
        <v>323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2.5999999999999999E-3</v>
      </c>
      <c r="T114" s="184">
        <f t="shared" si="3"/>
        <v>7.8E-2</v>
      </c>
      <c r="AR114" s="23" t="s">
        <v>209</v>
      </c>
      <c r="AT114" s="23" t="s">
        <v>133</v>
      </c>
      <c r="AU114" s="23" t="s">
        <v>85</v>
      </c>
      <c r="AY114" s="23" t="s">
        <v>130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3" t="s">
        <v>24</v>
      </c>
      <c r="BK114" s="185">
        <f t="shared" si="9"/>
        <v>0</v>
      </c>
      <c r="BL114" s="23" t="s">
        <v>209</v>
      </c>
      <c r="BM114" s="23" t="s">
        <v>585</v>
      </c>
    </row>
    <row r="115" spans="2:65" s="1" customFormat="1" ht="22.5" customHeight="1">
      <c r="B115" s="173"/>
      <c r="C115" s="174" t="s">
        <v>221</v>
      </c>
      <c r="D115" s="174" t="s">
        <v>133</v>
      </c>
      <c r="E115" s="175" t="s">
        <v>411</v>
      </c>
      <c r="F115" s="176" t="s">
        <v>412</v>
      </c>
      <c r="G115" s="177" t="s">
        <v>252</v>
      </c>
      <c r="H115" s="178">
        <v>8</v>
      </c>
      <c r="I115" s="179"/>
      <c r="J115" s="180">
        <f t="shared" si="0"/>
        <v>0</v>
      </c>
      <c r="K115" s="176" t="s">
        <v>323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3.9399999999999999E-3</v>
      </c>
      <c r="T115" s="184">
        <f t="shared" si="3"/>
        <v>3.1519999999999999E-2</v>
      </c>
      <c r="AR115" s="23" t="s">
        <v>209</v>
      </c>
      <c r="AT115" s="23" t="s">
        <v>133</v>
      </c>
      <c r="AU115" s="23" t="s">
        <v>85</v>
      </c>
      <c r="AY115" s="23" t="s">
        <v>130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3" t="s">
        <v>24</v>
      </c>
      <c r="BK115" s="185">
        <f t="shared" si="9"/>
        <v>0</v>
      </c>
      <c r="BL115" s="23" t="s">
        <v>209</v>
      </c>
      <c r="BM115" s="23" t="s">
        <v>586</v>
      </c>
    </row>
    <row r="116" spans="2:65" s="1" customFormat="1" ht="22.5" customHeight="1">
      <c r="B116" s="173"/>
      <c r="C116" s="174" t="s">
        <v>225</v>
      </c>
      <c r="D116" s="174" t="s">
        <v>133</v>
      </c>
      <c r="E116" s="175" t="s">
        <v>415</v>
      </c>
      <c r="F116" s="176" t="s">
        <v>416</v>
      </c>
      <c r="G116" s="177" t="s">
        <v>252</v>
      </c>
      <c r="H116" s="178">
        <v>30</v>
      </c>
      <c r="I116" s="179"/>
      <c r="J116" s="180">
        <f t="shared" si="0"/>
        <v>0</v>
      </c>
      <c r="K116" s="176" t="s">
        <v>323</v>
      </c>
      <c r="L116" s="40"/>
      <c r="M116" s="181" t="s">
        <v>5</v>
      </c>
      <c r="N116" s="182" t="s">
        <v>47</v>
      </c>
      <c r="O116" s="41"/>
      <c r="P116" s="183">
        <f t="shared" si="1"/>
        <v>0</v>
      </c>
      <c r="Q116" s="183">
        <v>2.63E-3</v>
      </c>
      <c r="R116" s="183">
        <f t="shared" si="2"/>
        <v>7.8899999999999998E-2</v>
      </c>
      <c r="S116" s="183">
        <v>0</v>
      </c>
      <c r="T116" s="184">
        <f t="shared" si="3"/>
        <v>0</v>
      </c>
      <c r="AR116" s="23" t="s">
        <v>209</v>
      </c>
      <c r="AT116" s="23" t="s">
        <v>133</v>
      </c>
      <c r="AU116" s="23" t="s">
        <v>85</v>
      </c>
      <c r="AY116" s="23" t="s">
        <v>130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23" t="s">
        <v>24</v>
      </c>
      <c r="BK116" s="185">
        <f t="shared" si="9"/>
        <v>0</v>
      </c>
      <c r="BL116" s="23" t="s">
        <v>209</v>
      </c>
      <c r="BM116" s="23" t="s">
        <v>587</v>
      </c>
    </row>
    <row r="117" spans="2:65" s="1" customFormat="1" ht="22.5" customHeight="1">
      <c r="B117" s="173"/>
      <c r="C117" s="174" t="s">
        <v>229</v>
      </c>
      <c r="D117" s="174" t="s">
        <v>133</v>
      </c>
      <c r="E117" s="175" t="s">
        <v>431</v>
      </c>
      <c r="F117" s="176" t="s">
        <v>432</v>
      </c>
      <c r="G117" s="177" t="s">
        <v>252</v>
      </c>
      <c r="H117" s="178">
        <v>30</v>
      </c>
      <c r="I117" s="179"/>
      <c r="J117" s="180">
        <f t="shared" si="0"/>
        <v>0</v>
      </c>
      <c r="K117" s="176" t="s">
        <v>323</v>
      </c>
      <c r="L117" s="40"/>
      <c r="M117" s="181" t="s">
        <v>5</v>
      </c>
      <c r="N117" s="182" t="s">
        <v>47</v>
      </c>
      <c r="O117" s="41"/>
      <c r="P117" s="183">
        <f t="shared" si="1"/>
        <v>0</v>
      </c>
      <c r="Q117" s="183">
        <v>3.2200000000000002E-3</v>
      </c>
      <c r="R117" s="183">
        <f t="shared" si="2"/>
        <v>9.6600000000000005E-2</v>
      </c>
      <c r="S117" s="183">
        <v>0</v>
      </c>
      <c r="T117" s="184">
        <f t="shared" si="3"/>
        <v>0</v>
      </c>
      <c r="AR117" s="23" t="s">
        <v>209</v>
      </c>
      <c r="AT117" s="23" t="s">
        <v>133</v>
      </c>
      <c r="AU117" s="23" t="s">
        <v>85</v>
      </c>
      <c r="AY117" s="23" t="s">
        <v>130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23" t="s">
        <v>24</v>
      </c>
      <c r="BK117" s="185">
        <f t="shared" si="9"/>
        <v>0</v>
      </c>
      <c r="BL117" s="23" t="s">
        <v>209</v>
      </c>
      <c r="BM117" s="23" t="s">
        <v>588</v>
      </c>
    </row>
    <row r="118" spans="2:65" s="1" customFormat="1" ht="22.5" customHeight="1">
      <c r="B118" s="173"/>
      <c r="C118" s="174" t="s">
        <v>10</v>
      </c>
      <c r="D118" s="174" t="s">
        <v>133</v>
      </c>
      <c r="E118" s="175" t="s">
        <v>435</v>
      </c>
      <c r="F118" s="176" t="s">
        <v>436</v>
      </c>
      <c r="G118" s="177" t="s">
        <v>252</v>
      </c>
      <c r="H118" s="178">
        <v>8</v>
      </c>
      <c r="I118" s="179"/>
      <c r="J118" s="180">
        <f t="shared" si="0"/>
        <v>0</v>
      </c>
      <c r="K118" s="176" t="s">
        <v>323</v>
      </c>
      <c r="L118" s="40"/>
      <c r="M118" s="181" t="s">
        <v>5</v>
      </c>
      <c r="N118" s="182" t="s">
        <v>47</v>
      </c>
      <c r="O118" s="41"/>
      <c r="P118" s="183">
        <f t="shared" si="1"/>
        <v>0</v>
      </c>
      <c r="Q118" s="183">
        <v>3.7699999999999999E-3</v>
      </c>
      <c r="R118" s="183">
        <f t="shared" si="2"/>
        <v>3.0159999999999999E-2</v>
      </c>
      <c r="S118" s="183">
        <v>0</v>
      </c>
      <c r="T118" s="184">
        <f t="shared" si="3"/>
        <v>0</v>
      </c>
      <c r="AR118" s="23" t="s">
        <v>209</v>
      </c>
      <c r="AT118" s="23" t="s">
        <v>133</v>
      </c>
      <c r="AU118" s="23" t="s">
        <v>85</v>
      </c>
      <c r="AY118" s="23" t="s">
        <v>130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23" t="s">
        <v>24</v>
      </c>
      <c r="BK118" s="185">
        <f t="shared" si="9"/>
        <v>0</v>
      </c>
      <c r="BL118" s="23" t="s">
        <v>209</v>
      </c>
      <c r="BM118" s="23" t="s">
        <v>589</v>
      </c>
    </row>
    <row r="119" spans="2:65" s="1" customFormat="1" ht="22.5" customHeight="1">
      <c r="B119" s="173"/>
      <c r="C119" s="174" t="s">
        <v>340</v>
      </c>
      <c r="D119" s="174" t="s">
        <v>133</v>
      </c>
      <c r="E119" s="175" t="s">
        <v>439</v>
      </c>
      <c r="F119" s="176" t="s">
        <v>440</v>
      </c>
      <c r="G119" s="177" t="s">
        <v>277</v>
      </c>
      <c r="H119" s="178">
        <v>1</v>
      </c>
      <c r="I119" s="179"/>
      <c r="J119" s="180">
        <f t="shared" si="0"/>
        <v>0</v>
      </c>
      <c r="K119" s="176" t="s">
        <v>5</v>
      </c>
      <c r="L119" s="40"/>
      <c r="M119" s="181" t="s">
        <v>5</v>
      </c>
      <c r="N119" s="182" t="s">
        <v>47</v>
      </c>
      <c r="O119" s="41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AR119" s="23" t="s">
        <v>209</v>
      </c>
      <c r="AT119" s="23" t="s">
        <v>133</v>
      </c>
      <c r="AU119" s="23" t="s">
        <v>85</v>
      </c>
      <c r="AY119" s="23" t="s">
        <v>130</v>
      </c>
      <c r="BE119" s="185">
        <f t="shared" si="4"/>
        <v>0</v>
      </c>
      <c r="BF119" s="185">
        <f t="shared" si="5"/>
        <v>0</v>
      </c>
      <c r="BG119" s="185">
        <f t="shared" si="6"/>
        <v>0</v>
      </c>
      <c r="BH119" s="185">
        <f t="shared" si="7"/>
        <v>0</v>
      </c>
      <c r="BI119" s="185">
        <f t="shared" si="8"/>
        <v>0</v>
      </c>
      <c r="BJ119" s="23" t="s">
        <v>24</v>
      </c>
      <c r="BK119" s="185">
        <f t="shared" si="9"/>
        <v>0</v>
      </c>
      <c r="BL119" s="23" t="s">
        <v>209</v>
      </c>
      <c r="BM119" s="23" t="s">
        <v>590</v>
      </c>
    </row>
    <row r="120" spans="2:65" s="10" customFormat="1" ht="29.85" customHeight="1">
      <c r="B120" s="159"/>
      <c r="D120" s="170" t="s">
        <v>75</v>
      </c>
      <c r="E120" s="171" t="s">
        <v>442</v>
      </c>
      <c r="F120" s="171" t="s">
        <v>443</v>
      </c>
      <c r="I120" s="162"/>
      <c r="J120" s="172">
        <f>BK120</f>
        <v>0</v>
      </c>
      <c r="L120" s="159"/>
      <c r="M120" s="164"/>
      <c r="N120" s="165"/>
      <c r="O120" s="165"/>
      <c r="P120" s="166">
        <f>P121</f>
        <v>0</v>
      </c>
      <c r="Q120" s="165"/>
      <c r="R120" s="166">
        <f>R121</f>
        <v>0</v>
      </c>
      <c r="S120" s="165"/>
      <c r="T120" s="167">
        <f>T121</f>
        <v>0.26400000000000001</v>
      </c>
      <c r="AR120" s="160" t="s">
        <v>85</v>
      </c>
      <c r="AT120" s="168" t="s">
        <v>75</v>
      </c>
      <c r="AU120" s="168" t="s">
        <v>24</v>
      </c>
      <c r="AY120" s="160" t="s">
        <v>130</v>
      </c>
      <c r="BK120" s="169">
        <f>BK121</f>
        <v>0</v>
      </c>
    </row>
    <row r="121" spans="2:65" s="1" customFormat="1" ht="22.5" customHeight="1">
      <c r="B121" s="173"/>
      <c r="C121" s="174" t="s">
        <v>345</v>
      </c>
      <c r="D121" s="174" t="s">
        <v>133</v>
      </c>
      <c r="E121" s="175" t="s">
        <v>445</v>
      </c>
      <c r="F121" s="176" t="s">
        <v>446</v>
      </c>
      <c r="G121" s="177" t="s">
        <v>264</v>
      </c>
      <c r="H121" s="178">
        <v>30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8.8000000000000005E-3</v>
      </c>
      <c r="T121" s="184">
        <f>S121*H121</f>
        <v>0.26400000000000001</v>
      </c>
      <c r="AR121" s="23" t="s">
        <v>209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209</v>
      </c>
      <c r="BM121" s="23" t="s">
        <v>591</v>
      </c>
    </row>
    <row r="122" spans="2:65" s="10" customFormat="1" ht="29.85" customHeight="1">
      <c r="B122" s="159"/>
      <c r="D122" s="170" t="s">
        <v>75</v>
      </c>
      <c r="E122" s="171" t="s">
        <v>495</v>
      </c>
      <c r="F122" s="171" t="s">
        <v>496</v>
      </c>
      <c r="I122" s="162"/>
      <c r="J122" s="172">
        <f>BK122</f>
        <v>0</v>
      </c>
      <c r="L122" s="159"/>
      <c r="M122" s="164"/>
      <c r="N122" s="165"/>
      <c r="O122" s="165"/>
      <c r="P122" s="166">
        <f>SUM(P123:P128)</f>
        <v>0</v>
      </c>
      <c r="Q122" s="165"/>
      <c r="R122" s="166">
        <f>SUM(R123:R128)</f>
        <v>7.9316499999999998E-2</v>
      </c>
      <c r="S122" s="165"/>
      <c r="T122" s="167">
        <f>SUM(T123:T128)</f>
        <v>0</v>
      </c>
      <c r="AR122" s="160" t="s">
        <v>85</v>
      </c>
      <c r="AT122" s="168" t="s">
        <v>75</v>
      </c>
      <c r="AU122" s="168" t="s">
        <v>24</v>
      </c>
      <c r="AY122" s="160" t="s">
        <v>130</v>
      </c>
      <c r="BK122" s="169">
        <f>SUM(BK123:BK128)</f>
        <v>0</v>
      </c>
    </row>
    <row r="123" spans="2:65" s="1" customFormat="1" ht="31.5" customHeight="1">
      <c r="B123" s="173"/>
      <c r="C123" s="174" t="s">
        <v>349</v>
      </c>
      <c r="D123" s="174" t="s">
        <v>133</v>
      </c>
      <c r="E123" s="175" t="s">
        <v>502</v>
      </c>
      <c r="F123" s="176" t="s">
        <v>503</v>
      </c>
      <c r="G123" s="177" t="s">
        <v>264</v>
      </c>
      <c r="H123" s="178">
        <v>41.35</v>
      </c>
      <c r="I123" s="179"/>
      <c r="J123" s="180">
        <f>ROUND(I123*H123,2)</f>
        <v>0</v>
      </c>
      <c r="K123" s="176" t="s">
        <v>253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8.0000000000000007E-5</v>
      </c>
      <c r="R123" s="183">
        <f>Q123*H123</f>
        <v>3.3080000000000002E-3</v>
      </c>
      <c r="S123" s="183">
        <v>0</v>
      </c>
      <c r="T123" s="184">
        <f>S123*H123</f>
        <v>0</v>
      </c>
      <c r="AR123" s="23" t="s">
        <v>209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209</v>
      </c>
      <c r="BM123" s="23" t="s">
        <v>592</v>
      </c>
    </row>
    <row r="124" spans="2:65" s="12" customFormat="1" ht="13.5">
      <c r="B124" s="199"/>
      <c r="D124" s="186" t="s">
        <v>144</v>
      </c>
      <c r="E124" s="221" t="s">
        <v>5</v>
      </c>
      <c r="F124" s="222" t="s">
        <v>593</v>
      </c>
      <c r="H124" s="223">
        <v>41.35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24</v>
      </c>
      <c r="AY124" s="200" t="s">
        <v>130</v>
      </c>
    </row>
    <row r="125" spans="2:65" s="1" customFormat="1" ht="31.5" customHeight="1">
      <c r="B125" s="173"/>
      <c r="C125" s="174" t="s">
        <v>355</v>
      </c>
      <c r="D125" s="174" t="s">
        <v>133</v>
      </c>
      <c r="E125" s="175" t="s">
        <v>514</v>
      </c>
      <c r="F125" s="176" t="s">
        <v>515</v>
      </c>
      <c r="G125" s="177" t="s">
        <v>264</v>
      </c>
      <c r="H125" s="178">
        <v>41.35</v>
      </c>
      <c r="I125" s="179"/>
      <c r="J125" s="180">
        <f>ROUND(I125*H125,2)</f>
        <v>0</v>
      </c>
      <c r="K125" s="176" t="s">
        <v>253</v>
      </c>
      <c r="L125" s="40"/>
      <c r="M125" s="181" t="s">
        <v>5</v>
      </c>
      <c r="N125" s="182" t="s">
        <v>47</v>
      </c>
      <c r="O125" s="41"/>
      <c r="P125" s="183">
        <f>O125*H125</f>
        <v>0</v>
      </c>
      <c r="Q125" s="183">
        <v>1.3999999999999999E-4</v>
      </c>
      <c r="R125" s="183">
        <f>Q125*H125</f>
        <v>5.7889999999999999E-3</v>
      </c>
      <c r="S125" s="183">
        <v>0</v>
      </c>
      <c r="T125" s="184">
        <f>S125*H125</f>
        <v>0</v>
      </c>
      <c r="AR125" s="23" t="s">
        <v>209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209</v>
      </c>
      <c r="BM125" s="23" t="s">
        <v>594</v>
      </c>
    </row>
    <row r="126" spans="2:65" s="1" customFormat="1" ht="22.5" customHeight="1">
      <c r="B126" s="173"/>
      <c r="C126" s="174" t="s">
        <v>360</v>
      </c>
      <c r="D126" s="174" t="s">
        <v>133</v>
      </c>
      <c r="E126" s="175" t="s">
        <v>518</v>
      </c>
      <c r="F126" s="176" t="s">
        <v>519</v>
      </c>
      <c r="G126" s="177" t="s">
        <v>264</v>
      </c>
      <c r="H126" s="178">
        <v>41.35</v>
      </c>
      <c r="I126" s="179"/>
      <c r="J126" s="180">
        <f>ROUND(I126*H126,2)</f>
        <v>0</v>
      </c>
      <c r="K126" s="176" t="s">
        <v>253</v>
      </c>
      <c r="L126" s="40"/>
      <c r="M126" s="181" t="s">
        <v>5</v>
      </c>
      <c r="N126" s="182" t="s">
        <v>47</v>
      </c>
      <c r="O126" s="41"/>
      <c r="P126" s="183">
        <f>O126*H126</f>
        <v>0</v>
      </c>
      <c r="Q126" s="183">
        <v>1.2999999999999999E-4</v>
      </c>
      <c r="R126" s="183">
        <f>Q126*H126</f>
        <v>5.3755000000000001E-3</v>
      </c>
      <c r="S126" s="183">
        <v>0</v>
      </c>
      <c r="T126" s="184">
        <f>S126*H126</f>
        <v>0</v>
      </c>
      <c r="AR126" s="23" t="s">
        <v>209</v>
      </c>
      <c r="AT126" s="23" t="s">
        <v>133</v>
      </c>
      <c r="AU126" s="23" t="s">
        <v>85</v>
      </c>
      <c r="AY126" s="23" t="s">
        <v>130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209</v>
      </c>
      <c r="BM126" s="23" t="s">
        <v>595</v>
      </c>
    </row>
    <row r="127" spans="2:65" s="1" customFormat="1" ht="22.5" customHeight="1">
      <c r="B127" s="173"/>
      <c r="C127" s="174" t="s">
        <v>364</v>
      </c>
      <c r="D127" s="174" t="s">
        <v>133</v>
      </c>
      <c r="E127" s="175" t="s">
        <v>532</v>
      </c>
      <c r="F127" s="176" t="s">
        <v>533</v>
      </c>
      <c r="G127" s="177" t="s">
        <v>264</v>
      </c>
      <c r="H127" s="178">
        <v>223.6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2.9E-4</v>
      </c>
      <c r="R127" s="183">
        <f>Q127*H127</f>
        <v>6.4843999999999999E-2</v>
      </c>
      <c r="S127" s="183">
        <v>0</v>
      </c>
      <c r="T127" s="184">
        <f>S127*H127</f>
        <v>0</v>
      </c>
      <c r="AR127" s="23" t="s">
        <v>209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209</v>
      </c>
      <c r="BM127" s="23" t="s">
        <v>596</v>
      </c>
    </row>
    <row r="128" spans="2:65" s="12" customFormat="1" ht="13.5">
      <c r="B128" s="199"/>
      <c r="D128" s="191" t="s">
        <v>144</v>
      </c>
      <c r="E128" s="200" t="s">
        <v>5</v>
      </c>
      <c r="F128" s="201" t="s">
        <v>597</v>
      </c>
      <c r="H128" s="202">
        <v>223.6</v>
      </c>
      <c r="I128" s="203"/>
      <c r="L128" s="199"/>
      <c r="M128" s="237"/>
      <c r="N128" s="238"/>
      <c r="O128" s="238"/>
      <c r="P128" s="238"/>
      <c r="Q128" s="238"/>
      <c r="R128" s="238"/>
      <c r="S128" s="238"/>
      <c r="T128" s="239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24</v>
      </c>
      <c r="AY128" s="200" t="s">
        <v>130</v>
      </c>
    </row>
    <row r="129" spans="2:12" s="1" customFormat="1" ht="6.95" customHeight="1">
      <c r="B129" s="55"/>
      <c r="C129" s="56"/>
      <c r="D129" s="56"/>
      <c r="E129" s="56"/>
      <c r="F129" s="56"/>
      <c r="G129" s="56"/>
      <c r="H129" s="56"/>
      <c r="I129" s="126"/>
      <c r="J129" s="56"/>
      <c r="K129" s="56"/>
      <c r="L129" s="40"/>
    </row>
  </sheetData>
  <autoFilter ref="C84:K12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94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1:70" s="1" customFormat="1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57" t="s">
        <v>598</v>
      </c>
      <c r="F9" s="358"/>
      <c r="G9" s="358"/>
      <c r="H9" s="358"/>
      <c r="I9" s="105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ROUND(SUM(BE89:BE274), 2)</f>
        <v>0</v>
      </c>
      <c r="G30" s="41"/>
      <c r="H30" s="41"/>
      <c r="I30" s="118">
        <v>0.21</v>
      </c>
      <c r="J30" s="117">
        <f>ROUND(ROUND((SUM(BE89:BE274)),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ROUND(SUM(BF89:BF274), 2)</f>
        <v>0</v>
      </c>
      <c r="G31" s="41"/>
      <c r="H31" s="41"/>
      <c r="I31" s="118">
        <v>0.15</v>
      </c>
      <c r="J31" s="117">
        <f>ROUND(ROUND((SUM(BF89:BF274)),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49</v>
      </c>
      <c r="F32" s="117">
        <f>ROUND(SUM(BG89:BG274),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50</v>
      </c>
      <c r="F33" s="117">
        <f>ROUND(SUM(BH89:BH274),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51</v>
      </c>
      <c r="F34" s="117">
        <f>ROUND(SUM(BI89:BI274),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103 - Stavba - JV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110</v>
      </c>
    </row>
    <row r="57" spans="2:47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J90</f>
        <v>0</v>
      </c>
      <c r="K57" s="140"/>
    </row>
    <row r="58" spans="2:47" s="8" customFormat="1" ht="19.899999999999999" customHeight="1">
      <c r="B58" s="141"/>
      <c r="C58" s="142"/>
      <c r="D58" s="143" t="s">
        <v>235</v>
      </c>
      <c r="E58" s="144"/>
      <c r="F58" s="144"/>
      <c r="G58" s="144"/>
      <c r="H58" s="144"/>
      <c r="I58" s="145"/>
      <c r="J58" s="146">
        <f>J91</f>
        <v>0</v>
      </c>
      <c r="K58" s="147"/>
    </row>
    <row r="59" spans="2:47" s="8" customFormat="1" ht="19.899999999999999" customHeight="1">
      <c r="B59" s="141"/>
      <c r="C59" s="142"/>
      <c r="D59" s="143" t="s">
        <v>236</v>
      </c>
      <c r="E59" s="144"/>
      <c r="F59" s="144"/>
      <c r="G59" s="144"/>
      <c r="H59" s="144"/>
      <c r="I59" s="145"/>
      <c r="J59" s="146">
        <f>J111</f>
        <v>0</v>
      </c>
      <c r="K59" s="147"/>
    </row>
    <row r="60" spans="2:47" s="8" customFormat="1" ht="19.899999999999999" customHeight="1">
      <c r="B60" s="141"/>
      <c r="C60" s="142"/>
      <c r="D60" s="143" t="s">
        <v>237</v>
      </c>
      <c r="E60" s="144"/>
      <c r="F60" s="144"/>
      <c r="G60" s="144"/>
      <c r="H60" s="144"/>
      <c r="I60" s="145"/>
      <c r="J60" s="146">
        <f>J144</f>
        <v>0</v>
      </c>
      <c r="K60" s="147"/>
    </row>
    <row r="61" spans="2:47" s="8" customFormat="1" ht="19.899999999999999" customHeight="1">
      <c r="B61" s="141"/>
      <c r="C61" s="142"/>
      <c r="D61" s="143" t="s">
        <v>238</v>
      </c>
      <c r="E61" s="144"/>
      <c r="F61" s="144"/>
      <c r="G61" s="144"/>
      <c r="H61" s="144"/>
      <c r="I61" s="145"/>
      <c r="J61" s="146">
        <f>J150</f>
        <v>0</v>
      </c>
      <c r="K61" s="147"/>
    </row>
    <row r="62" spans="2:47" s="7" customFormat="1" ht="24.95" customHeight="1">
      <c r="B62" s="134"/>
      <c r="C62" s="135"/>
      <c r="D62" s="136" t="s">
        <v>239</v>
      </c>
      <c r="E62" s="137"/>
      <c r="F62" s="137"/>
      <c r="G62" s="137"/>
      <c r="H62" s="137"/>
      <c r="I62" s="138"/>
      <c r="J62" s="139">
        <f>J152</f>
        <v>0</v>
      </c>
      <c r="K62" s="140"/>
    </row>
    <row r="63" spans="2:47" s="8" customFormat="1" ht="19.899999999999999" customHeight="1">
      <c r="B63" s="141"/>
      <c r="C63" s="142"/>
      <c r="D63" s="143" t="s">
        <v>240</v>
      </c>
      <c r="E63" s="144"/>
      <c r="F63" s="144"/>
      <c r="G63" s="144"/>
      <c r="H63" s="144"/>
      <c r="I63" s="145"/>
      <c r="J63" s="146">
        <f>J153</f>
        <v>0</v>
      </c>
      <c r="K63" s="147"/>
    </row>
    <row r="64" spans="2:47" s="8" customFormat="1" ht="19.899999999999999" customHeight="1">
      <c r="B64" s="141"/>
      <c r="C64" s="142"/>
      <c r="D64" s="143" t="s">
        <v>241</v>
      </c>
      <c r="E64" s="144"/>
      <c r="F64" s="144"/>
      <c r="G64" s="144"/>
      <c r="H64" s="144"/>
      <c r="I64" s="145"/>
      <c r="J64" s="146">
        <f>J183</f>
        <v>0</v>
      </c>
      <c r="K64" s="147"/>
    </row>
    <row r="65" spans="2:12" s="8" customFormat="1" ht="19.899999999999999" customHeight="1">
      <c r="B65" s="141"/>
      <c r="C65" s="142"/>
      <c r="D65" s="143" t="s">
        <v>242</v>
      </c>
      <c r="E65" s="144"/>
      <c r="F65" s="144"/>
      <c r="G65" s="144"/>
      <c r="H65" s="144"/>
      <c r="I65" s="145"/>
      <c r="J65" s="146">
        <f>J185</f>
        <v>0</v>
      </c>
      <c r="K65" s="147"/>
    </row>
    <row r="66" spans="2:12" s="8" customFormat="1" ht="19.899999999999999" customHeight="1">
      <c r="B66" s="141"/>
      <c r="C66" s="142"/>
      <c r="D66" s="143" t="s">
        <v>243</v>
      </c>
      <c r="E66" s="144"/>
      <c r="F66" s="144"/>
      <c r="G66" s="144"/>
      <c r="H66" s="144"/>
      <c r="I66" s="145"/>
      <c r="J66" s="146">
        <f>J218</f>
        <v>0</v>
      </c>
      <c r="K66" s="147"/>
    </row>
    <row r="67" spans="2:12" s="8" customFormat="1" ht="19.899999999999999" customHeight="1">
      <c r="B67" s="141"/>
      <c r="C67" s="142"/>
      <c r="D67" s="143" t="s">
        <v>244</v>
      </c>
      <c r="E67" s="144"/>
      <c r="F67" s="144"/>
      <c r="G67" s="144"/>
      <c r="H67" s="144"/>
      <c r="I67" s="145"/>
      <c r="J67" s="146">
        <f>J220</f>
        <v>0</v>
      </c>
      <c r="K67" s="147"/>
    </row>
    <row r="68" spans="2:12" s="8" customFormat="1" ht="19.899999999999999" customHeight="1">
      <c r="B68" s="141"/>
      <c r="C68" s="142"/>
      <c r="D68" s="143" t="s">
        <v>245</v>
      </c>
      <c r="E68" s="144"/>
      <c r="F68" s="144"/>
      <c r="G68" s="144"/>
      <c r="H68" s="144"/>
      <c r="I68" s="145"/>
      <c r="J68" s="146">
        <f>J261</f>
        <v>0</v>
      </c>
      <c r="K68" s="147"/>
    </row>
    <row r="69" spans="2:12" s="8" customFormat="1" ht="19.899999999999999" customHeight="1">
      <c r="B69" s="141"/>
      <c r="C69" s="142"/>
      <c r="D69" s="143" t="s">
        <v>246</v>
      </c>
      <c r="E69" s="144"/>
      <c r="F69" s="144"/>
      <c r="G69" s="144"/>
      <c r="H69" s="144"/>
      <c r="I69" s="145"/>
      <c r="J69" s="146">
        <f>J265</f>
        <v>0</v>
      </c>
      <c r="K69" s="147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26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7"/>
      <c r="J75" s="59"/>
      <c r="K75" s="59"/>
      <c r="L75" s="40"/>
    </row>
    <row r="76" spans="2:12" s="1" customFormat="1" ht="36.950000000000003" customHeight="1">
      <c r="B76" s="40"/>
      <c r="C76" s="60" t="s">
        <v>114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59" t="str">
        <f>E7</f>
        <v>Výměna oken v objektu ZŠ n.u. Petra Bezruče</v>
      </c>
      <c r="F79" s="360"/>
      <c r="G79" s="360"/>
      <c r="H79" s="360"/>
      <c r="L79" s="40"/>
    </row>
    <row r="80" spans="2:12" s="1" customFormat="1" ht="14.45" customHeight="1">
      <c r="B80" s="40"/>
      <c r="C80" s="62" t="s">
        <v>104</v>
      </c>
      <c r="L80" s="40"/>
    </row>
    <row r="81" spans="2:65" s="1" customFormat="1" ht="23.25" customHeight="1">
      <c r="B81" s="40"/>
      <c r="E81" s="336" t="str">
        <f>E9</f>
        <v>103 - Stavba - JV fasáda</v>
      </c>
      <c r="F81" s="361"/>
      <c r="G81" s="361"/>
      <c r="H81" s="361"/>
      <c r="L81" s="40"/>
    </row>
    <row r="82" spans="2:65" s="1" customFormat="1" ht="6.95" customHeight="1">
      <c r="B82" s="40"/>
      <c r="L82" s="40"/>
    </row>
    <row r="83" spans="2:65" s="1" customFormat="1" ht="18" customHeight="1">
      <c r="B83" s="40"/>
      <c r="C83" s="62" t="s">
        <v>25</v>
      </c>
      <c r="F83" s="148" t="str">
        <f>F12</f>
        <v>Frýdek-Místek</v>
      </c>
      <c r="I83" s="149" t="s">
        <v>27</v>
      </c>
      <c r="J83" s="66" t="str">
        <f>IF(J12="","",J12)</f>
        <v>24. 1. 2018</v>
      </c>
      <c r="L83" s="40"/>
    </row>
    <row r="84" spans="2:65" s="1" customFormat="1" ht="6.95" customHeight="1">
      <c r="B84" s="40"/>
      <c r="L84" s="40"/>
    </row>
    <row r="85" spans="2:65" s="1" customFormat="1">
      <c r="B85" s="40"/>
      <c r="C85" s="62" t="s">
        <v>31</v>
      </c>
      <c r="F85" s="148" t="str">
        <f>E15</f>
        <v>Statutární město Frýdek-Místek</v>
      </c>
      <c r="I85" s="149" t="s">
        <v>37</v>
      </c>
      <c r="J85" s="148" t="str">
        <f>E21</f>
        <v>Ing. Pavel Krupička</v>
      </c>
      <c r="L85" s="40"/>
    </row>
    <row r="86" spans="2:65" s="1" customFormat="1" ht="14.45" customHeight="1">
      <c r="B86" s="40"/>
      <c r="C86" s="62" t="s">
        <v>35</v>
      </c>
      <c r="F86" s="148" t="str">
        <f>IF(E18="","",E18)</f>
        <v/>
      </c>
      <c r="L86" s="40"/>
    </row>
    <row r="87" spans="2:65" s="1" customFormat="1" ht="10.35" customHeight="1">
      <c r="B87" s="40"/>
      <c r="L87" s="40"/>
    </row>
    <row r="88" spans="2:65" s="9" customFormat="1" ht="29.25" customHeight="1">
      <c r="B88" s="150"/>
      <c r="C88" s="151" t="s">
        <v>115</v>
      </c>
      <c r="D88" s="152" t="s">
        <v>61</v>
      </c>
      <c r="E88" s="152" t="s">
        <v>57</v>
      </c>
      <c r="F88" s="152" t="s">
        <v>116</v>
      </c>
      <c r="G88" s="152" t="s">
        <v>117</v>
      </c>
      <c r="H88" s="152" t="s">
        <v>118</v>
      </c>
      <c r="I88" s="153" t="s">
        <v>119</v>
      </c>
      <c r="J88" s="152" t="s">
        <v>108</v>
      </c>
      <c r="K88" s="154" t="s">
        <v>120</v>
      </c>
      <c r="L88" s="150"/>
      <c r="M88" s="72" t="s">
        <v>121</v>
      </c>
      <c r="N88" s="73" t="s">
        <v>46</v>
      </c>
      <c r="O88" s="73" t="s">
        <v>122</v>
      </c>
      <c r="P88" s="73" t="s">
        <v>123</v>
      </c>
      <c r="Q88" s="73" t="s">
        <v>124</v>
      </c>
      <c r="R88" s="73" t="s">
        <v>125</v>
      </c>
      <c r="S88" s="73" t="s">
        <v>126</v>
      </c>
      <c r="T88" s="74" t="s">
        <v>127</v>
      </c>
    </row>
    <row r="89" spans="2:65" s="1" customFormat="1" ht="29.25" customHeight="1">
      <c r="B89" s="40"/>
      <c r="C89" s="76" t="s">
        <v>109</v>
      </c>
      <c r="J89" s="155">
        <f>BK89</f>
        <v>0</v>
      </c>
      <c r="L89" s="40"/>
      <c r="M89" s="75"/>
      <c r="N89" s="67"/>
      <c r="O89" s="67"/>
      <c r="P89" s="156">
        <f>P90+P152</f>
        <v>0</v>
      </c>
      <c r="Q89" s="67"/>
      <c r="R89" s="156">
        <f>R90+R152</f>
        <v>14.435194759999998</v>
      </c>
      <c r="S89" s="67"/>
      <c r="T89" s="157">
        <f>T90+T152</f>
        <v>11.715325399999999</v>
      </c>
      <c r="AT89" s="23" t="s">
        <v>75</v>
      </c>
      <c r="AU89" s="23" t="s">
        <v>110</v>
      </c>
      <c r="BK89" s="158">
        <f>BK90+BK152</f>
        <v>0</v>
      </c>
    </row>
    <row r="90" spans="2:65" s="10" customFormat="1" ht="37.35" customHeight="1">
      <c r="B90" s="159"/>
      <c r="D90" s="160" t="s">
        <v>75</v>
      </c>
      <c r="E90" s="161" t="s">
        <v>247</v>
      </c>
      <c r="F90" s="161" t="s">
        <v>248</v>
      </c>
      <c r="I90" s="162"/>
      <c r="J90" s="163">
        <f>BK90</f>
        <v>0</v>
      </c>
      <c r="L90" s="159"/>
      <c r="M90" s="164"/>
      <c r="N90" s="165"/>
      <c r="O90" s="165"/>
      <c r="P90" s="166">
        <f>P91+P111+P144+P150</f>
        <v>0</v>
      </c>
      <c r="Q90" s="165"/>
      <c r="R90" s="166">
        <f>R91+R111+R144+R150</f>
        <v>11.540353939999999</v>
      </c>
      <c r="S90" s="165"/>
      <c r="T90" s="167">
        <f>T91+T111+T144+T150</f>
        <v>6.9137439999999994</v>
      </c>
      <c r="AR90" s="160" t="s">
        <v>24</v>
      </c>
      <c r="AT90" s="168" t="s">
        <v>75</v>
      </c>
      <c r="AU90" s="168" t="s">
        <v>76</v>
      </c>
      <c r="AY90" s="160" t="s">
        <v>130</v>
      </c>
      <c r="BK90" s="169">
        <f>BK91+BK111+BK144+BK150</f>
        <v>0</v>
      </c>
    </row>
    <row r="91" spans="2:65" s="10" customFormat="1" ht="19.899999999999999" customHeight="1">
      <c r="B91" s="159"/>
      <c r="D91" s="170" t="s">
        <v>75</v>
      </c>
      <c r="E91" s="171" t="s">
        <v>169</v>
      </c>
      <c r="F91" s="171" t="s">
        <v>249</v>
      </c>
      <c r="I91" s="162"/>
      <c r="J91" s="172">
        <f>BK91</f>
        <v>0</v>
      </c>
      <c r="L91" s="159"/>
      <c r="M91" s="164"/>
      <c r="N91" s="165"/>
      <c r="O91" s="165"/>
      <c r="P91" s="166">
        <f>SUM(P92:P110)</f>
        <v>0</v>
      </c>
      <c r="Q91" s="165"/>
      <c r="R91" s="166">
        <f>SUM(R92:R110)</f>
        <v>10.84655394</v>
      </c>
      <c r="S91" s="165"/>
      <c r="T91" s="167">
        <f>SUM(T92:T110)</f>
        <v>0</v>
      </c>
      <c r="AR91" s="160" t="s">
        <v>24</v>
      </c>
      <c r="AT91" s="168" t="s">
        <v>75</v>
      </c>
      <c r="AU91" s="168" t="s">
        <v>24</v>
      </c>
      <c r="AY91" s="160" t="s">
        <v>130</v>
      </c>
      <c r="BK91" s="169">
        <f>SUM(BK92:BK110)</f>
        <v>0</v>
      </c>
    </row>
    <row r="92" spans="2:65" s="1" customFormat="1" ht="22.5" customHeight="1">
      <c r="B92" s="173"/>
      <c r="C92" s="174" t="s">
        <v>24</v>
      </c>
      <c r="D92" s="174" t="s">
        <v>133</v>
      </c>
      <c r="E92" s="175" t="s">
        <v>250</v>
      </c>
      <c r="F92" s="176" t="s">
        <v>251</v>
      </c>
      <c r="G92" s="177" t="s">
        <v>252</v>
      </c>
      <c r="H92" s="178">
        <v>245.65899999999999</v>
      </c>
      <c r="I92" s="179"/>
      <c r="J92" s="180">
        <f>ROUND(I92*H92,2)</f>
        <v>0</v>
      </c>
      <c r="K92" s="176" t="s">
        <v>253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1.5E-3</v>
      </c>
      <c r="R92" s="183">
        <f>Q92*H92</f>
        <v>0.3684885</v>
      </c>
      <c r="S92" s="183">
        <v>0</v>
      </c>
      <c r="T92" s="184">
        <f>S92*H92</f>
        <v>0</v>
      </c>
      <c r="AR92" s="23" t="s">
        <v>137</v>
      </c>
      <c r="AT92" s="23" t="s">
        <v>133</v>
      </c>
      <c r="AU92" s="23" t="s">
        <v>85</v>
      </c>
      <c r="AY92" s="23" t="s">
        <v>130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137</v>
      </c>
      <c r="BM92" s="23" t="s">
        <v>599</v>
      </c>
    </row>
    <row r="93" spans="2:65" s="12" customFormat="1" ht="13.5">
      <c r="B93" s="199"/>
      <c r="D93" s="191" t="s">
        <v>144</v>
      </c>
      <c r="E93" s="200" t="s">
        <v>5</v>
      </c>
      <c r="F93" s="201" t="s">
        <v>600</v>
      </c>
      <c r="H93" s="202">
        <v>64</v>
      </c>
      <c r="I93" s="203"/>
      <c r="L93" s="199"/>
      <c r="M93" s="204"/>
      <c r="N93" s="205"/>
      <c r="O93" s="205"/>
      <c r="P93" s="205"/>
      <c r="Q93" s="205"/>
      <c r="R93" s="205"/>
      <c r="S93" s="205"/>
      <c r="T93" s="206"/>
      <c r="AT93" s="200" t="s">
        <v>144</v>
      </c>
      <c r="AU93" s="200" t="s">
        <v>85</v>
      </c>
      <c r="AV93" s="12" t="s">
        <v>85</v>
      </c>
      <c r="AW93" s="12" t="s">
        <v>39</v>
      </c>
      <c r="AX93" s="12" t="s">
        <v>76</v>
      </c>
      <c r="AY93" s="200" t="s">
        <v>130</v>
      </c>
    </row>
    <row r="94" spans="2:65" s="12" customFormat="1" ht="13.5">
      <c r="B94" s="199"/>
      <c r="D94" s="191" t="s">
        <v>144</v>
      </c>
      <c r="E94" s="200" t="s">
        <v>5</v>
      </c>
      <c r="F94" s="201" t="s">
        <v>601</v>
      </c>
      <c r="H94" s="202">
        <v>65.599999999999994</v>
      </c>
      <c r="I94" s="203"/>
      <c r="L94" s="199"/>
      <c r="M94" s="204"/>
      <c r="N94" s="205"/>
      <c r="O94" s="205"/>
      <c r="P94" s="205"/>
      <c r="Q94" s="205"/>
      <c r="R94" s="205"/>
      <c r="S94" s="205"/>
      <c r="T94" s="206"/>
      <c r="AT94" s="200" t="s">
        <v>144</v>
      </c>
      <c r="AU94" s="200" t="s">
        <v>85</v>
      </c>
      <c r="AV94" s="12" t="s">
        <v>85</v>
      </c>
      <c r="AW94" s="12" t="s">
        <v>39</v>
      </c>
      <c r="AX94" s="12" t="s">
        <v>76</v>
      </c>
      <c r="AY94" s="200" t="s">
        <v>130</v>
      </c>
    </row>
    <row r="95" spans="2:65" s="12" customFormat="1" ht="13.5">
      <c r="B95" s="199"/>
      <c r="D95" s="191" t="s">
        <v>144</v>
      </c>
      <c r="E95" s="200" t="s">
        <v>5</v>
      </c>
      <c r="F95" s="201" t="s">
        <v>602</v>
      </c>
      <c r="H95" s="202">
        <v>46.2</v>
      </c>
      <c r="I95" s="203"/>
      <c r="L95" s="199"/>
      <c r="M95" s="204"/>
      <c r="N95" s="205"/>
      <c r="O95" s="205"/>
      <c r="P95" s="205"/>
      <c r="Q95" s="205"/>
      <c r="R95" s="205"/>
      <c r="S95" s="205"/>
      <c r="T95" s="206"/>
      <c r="AT95" s="200" t="s">
        <v>144</v>
      </c>
      <c r="AU95" s="200" t="s">
        <v>85</v>
      </c>
      <c r="AV95" s="12" t="s">
        <v>85</v>
      </c>
      <c r="AW95" s="12" t="s">
        <v>39</v>
      </c>
      <c r="AX95" s="12" t="s">
        <v>76</v>
      </c>
      <c r="AY95" s="200" t="s">
        <v>130</v>
      </c>
    </row>
    <row r="96" spans="2:65" s="12" customFormat="1" ht="13.5">
      <c r="B96" s="199"/>
      <c r="D96" s="191" t="s">
        <v>144</v>
      </c>
      <c r="E96" s="200" t="s">
        <v>5</v>
      </c>
      <c r="F96" s="201" t="s">
        <v>603</v>
      </c>
      <c r="H96" s="202">
        <v>60.8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76</v>
      </c>
      <c r="AY96" s="200" t="s">
        <v>130</v>
      </c>
    </row>
    <row r="97" spans="2:65" s="12" customFormat="1" ht="13.5">
      <c r="B97" s="199"/>
      <c r="D97" s="191" t="s">
        <v>144</v>
      </c>
      <c r="E97" s="200" t="s">
        <v>5</v>
      </c>
      <c r="F97" s="201" t="s">
        <v>261</v>
      </c>
      <c r="H97" s="202">
        <v>4.0190000000000001</v>
      </c>
      <c r="I97" s="203"/>
      <c r="L97" s="199"/>
      <c r="M97" s="204"/>
      <c r="N97" s="205"/>
      <c r="O97" s="205"/>
      <c r="P97" s="205"/>
      <c r="Q97" s="205"/>
      <c r="R97" s="205"/>
      <c r="S97" s="205"/>
      <c r="T97" s="206"/>
      <c r="AT97" s="200" t="s">
        <v>144</v>
      </c>
      <c r="AU97" s="200" t="s">
        <v>85</v>
      </c>
      <c r="AV97" s="12" t="s">
        <v>85</v>
      </c>
      <c r="AW97" s="12" t="s">
        <v>39</v>
      </c>
      <c r="AX97" s="12" t="s">
        <v>76</v>
      </c>
      <c r="AY97" s="200" t="s">
        <v>130</v>
      </c>
    </row>
    <row r="98" spans="2:65" s="12" customFormat="1" ht="13.5">
      <c r="B98" s="199"/>
      <c r="D98" s="191" t="s">
        <v>144</v>
      </c>
      <c r="E98" s="200" t="s">
        <v>5</v>
      </c>
      <c r="F98" s="201" t="s">
        <v>604</v>
      </c>
      <c r="H98" s="202">
        <v>5.04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0" t="s">
        <v>144</v>
      </c>
      <c r="AU98" s="200" t="s">
        <v>85</v>
      </c>
      <c r="AV98" s="12" t="s">
        <v>85</v>
      </c>
      <c r="AW98" s="12" t="s">
        <v>39</v>
      </c>
      <c r="AX98" s="12" t="s">
        <v>76</v>
      </c>
      <c r="AY98" s="200" t="s">
        <v>130</v>
      </c>
    </row>
    <row r="99" spans="2:65" s="13" customFormat="1" ht="13.5">
      <c r="B99" s="207"/>
      <c r="D99" s="186" t="s">
        <v>144</v>
      </c>
      <c r="E99" s="208" t="s">
        <v>5</v>
      </c>
      <c r="F99" s="209" t="s">
        <v>155</v>
      </c>
      <c r="H99" s="210">
        <v>245.65899999999999</v>
      </c>
      <c r="I99" s="211"/>
      <c r="L99" s="207"/>
      <c r="M99" s="212"/>
      <c r="N99" s="213"/>
      <c r="O99" s="213"/>
      <c r="P99" s="213"/>
      <c r="Q99" s="213"/>
      <c r="R99" s="213"/>
      <c r="S99" s="213"/>
      <c r="T99" s="214"/>
      <c r="AT99" s="215" t="s">
        <v>144</v>
      </c>
      <c r="AU99" s="215" t="s">
        <v>85</v>
      </c>
      <c r="AV99" s="13" t="s">
        <v>137</v>
      </c>
      <c r="AW99" s="13" t="s">
        <v>39</v>
      </c>
      <c r="AX99" s="13" t="s">
        <v>24</v>
      </c>
      <c r="AY99" s="215" t="s">
        <v>130</v>
      </c>
    </row>
    <row r="100" spans="2:65" s="1" customFormat="1" ht="44.25" customHeight="1">
      <c r="B100" s="173"/>
      <c r="C100" s="174" t="s">
        <v>85</v>
      </c>
      <c r="D100" s="174" t="s">
        <v>133</v>
      </c>
      <c r="E100" s="175" t="s">
        <v>262</v>
      </c>
      <c r="F100" s="176" t="s">
        <v>263</v>
      </c>
      <c r="G100" s="177" t="s">
        <v>264</v>
      </c>
      <c r="H100" s="178">
        <v>280.2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2.7299999999999998E-3</v>
      </c>
      <c r="R100" s="183">
        <f>Q100*H100</f>
        <v>0.7649459999999999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605</v>
      </c>
    </row>
    <row r="101" spans="2:65" s="12" customFormat="1" ht="13.5">
      <c r="B101" s="199"/>
      <c r="D101" s="186" t="s">
        <v>144</v>
      </c>
      <c r="E101" s="221" t="s">
        <v>5</v>
      </c>
      <c r="F101" s="222" t="s">
        <v>606</v>
      </c>
      <c r="H101" s="223">
        <v>280.2</v>
      </c>
      <c r="I101" s="203"/>
      <c r="L101" s="199"/>
      <c r="M101" s="204"/>
      <c r="N101" s="205"/>
      <c r="O101" s="205"/>
      <c r="P101" s="205"/>
      <c r="Q101" s="205"/>
      <c r="R101" s="205"/>
      <c r="S101" s="205"/>
      <c r="T101" s="206"/>
      <c r="AT101" s="200" t="s">
        <v>144</v>
      </c>
      <c r="AU101" s="200" t="s">
        <v>85</v>
      </c>
      <c r="AV101" s="12" t="s">
        <v>85</v>
      </c>
      <c r="AW101" s="12" t="s">
        <v>39</v>
      </c>
      <c r="AX101" s="12" t="s">
        <v>24</v>
      </c>
      <c r="AY101" s="200" t="s">
        <v>130</v>
      </c>
    </row>
    <row r="102" spans="2:65" s="1" customFormat="1" ht="22.5" customHeight="1">
      <c r="B102" s="173"/>
      <c r="C102" s="174" t="s">
        <v>156</v>
      </c>
      <c r="D102" s="174" t="s">
        <v>133</v>
      </c>
      <c r="E102" s="175" t="s">
        <v>267</v>
      </c>
      <c r="F102" s="176" t="s">
        <v>607</v>
      </c>
      <c r="G102" s="177" t="s">
        <v>264</v>
      </c>
      <c r="H102" s="178">
        <v>28.02</v>
      </c>
      <c r="I102" s="179"/>
      <c r="J102" s="180">
        <f>ROUND(I102*H102,2)</f>
        <v>0</v>
      </c>
      <c r="K102" s="176" t="s">
        <v>5</v>
      </c>
      <c r="L102" s="40"/>
      <c r="M102" s="181" t="s">
        <v>5</v>
      </c>
      <c r="N102" s="182" t="s">
        <v>47</v>
      </c>
      <c r="O102" s="41"/>
      <c r="P102" s="183">
        <f>O102*H102</f>
        <v>0</v>
      </c>
      <c r="Q102" s="183">
        <v>2.0480000000000002E-2</v>
      </c>
      <c r="R102" s="183">
        <f>Q102*H102</f>
        <v>0.57384960000000007</v>
      </c>
      <c r="S102" s="183">
        <v>0</v>
      </c>
      <c r="T102" s="184">
        <f>S102*H102</f>
        <v>0</v>
      </c>
      <c r="AR102" s="23" t="s">
        <v>137</v>
      </c>
      <c r="AT102" s="23" t="s">
        <v>133</v>
      </c>
      <c r="AU102" s="23" t="s">
        <v>85</v>
      </c>
      <c r="AY102" s="23" t="s">
        <v>130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24</v>
      </c>
      <c r="BK102" s="185">
        <f>ROUND(I102*H102,2)</f>
        <v>0</v>
      </c>
      <c r="BL102" s="23" t="s">
        <v>137</v>
      </c>
      <c r="BM102" s="23" t="s">
        <v>269</v>
      </c>
    </row>
    <row r="103" spans="2:65" s="12" customFormat="1" ht="13.5">
      <c r="B103" s="199"/>
      <c r="D103" s="186" t="s">
        <v>144</v>
      </c>
      <c r="E103" s="221" t="s">
        <v>5</v>
      </c>
      <c r="F103" s="222" t="s">
        <v>608</v>
      </c>
      <c r="H103" s="223">
        <v>28.02</v>
      </c>
      <c r="I103" s="203"/>
      <c r="L103" s="199"/>
      <c r="M103" s="204"/>
      <c r="N103" s="205"/>
      <c r="O103" s="205"/>
      <c r="P103" s="205"/>
      <c r="Q103" s="205"/>
      <c r="R103" s="205"/>
      <c r="S103" s="205"/>
      <c r="T103" s="206"/>
      <c r="AT103" s="200" t="s">
        <v>144</v>
      </c>
      <c r="AU103" s="200" t="s">
        <v>85</v>
      </c>
      <c r="AV103" s="12" t="s">
        <v>85</v>
      </c>
      <c r="AW103" s="12" t="s">
        <v>39</v>
      </c>
      <c r="AX103" s="12" t="s">
        <v>24</v>
      </c>
      <c r="AY103" s="200" t="s">
        <v>130</v>
      </c>
    </row>
    <row r="104" spans="2:65" s="1" customFormat="1" ht="22.5" customHeight="1">
      <c r="B104" s="173"/>
      <c r="C104" s="174" t="s">
        <v>137</v>
      </c>
      <c r="D104" s="174" t="s">
        <v>133</v>
      </c>
      <c r="E104" s="175" t="s">
        <v>271</v>
      </c>
      <c r="F104" s="176" t="s">
        <v>272</v>
      </c>
      <c r="G104" s="177" t="s">
        <v>264</v>
      </c>
      <c r="H104" s="178">
        <v>108.782</v>
      </c>
      <c r="I104" s="179"/>
      <c r="J104" s="180">
        <f>ROUND(I104*H104,2)</f>
        <v>0</v>
      </c>
      <c r="K104" s="176" t="s">
        <v>5</v>
      </c>
      <c r="L104" s="40"/>
      <c r="M104" s="181" t="s">
        <v>5</v>
      </c>
      <c r="N104" s="182" t="s">
        <v>47</v>
      </c>
      <c r="O104" s="41"/>
      <c r="P104" s="183">
        <f>O104*H104</f>
        <v>0</v>
      </c>
      <c r="Q104" s="183">
        <v>1.2E-4</v>
      </c>
      <c r="R104" s="183">
        <f>Q104*H104</f>
        <v>1.3053840000000001E-2</v>
      </c>
      <c r="S104" s="183">
        <v>0</v>
      </c>
      <c r="T104" s="184">
        <f>S104*H104</f>
        <v>0</v>
      </c>
      <c r="AR104" s="23" t="s">
        <v>137</v>
      </c>
      <c r="AT104" s="23" t="s">
        <v>133</v>
      </c>
      <c r="AU104" s="23" t="s">
        <v>85</v>
      </c>
      <c r="AY104" s="23" t="s">
        <v>130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137</v>
      </c>
      <c r="BM104" s="23" t="s">
        <v>609</v>
      </c>
    </row>
    <row r="105" spans="2:65" s="12" customFormat="1" ht="13.5">
      <c r="B105" s="199"/>
      <c r="D105" s="186" t="s">
        <v>144</v>
      </c>
      <c r="E105" s="221" t="s">
        <v>5</v>
      </c>
      <c r="F105" s="222" t="s">
        <v>610</v>
      </c>
      <c r="H105" s="223">
        <v>108.782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144</v>
      </c>
      <c r="AU105" s="200" t="s">
        <v>85</v>
      </c>
      <c r="AV105" s="12" t="s">
        <v>85</v>
      </c>
      <c r="AW105" s="12" t="s">
        <v>39</v>
      </c>
      <c r="AX105" s="12" t="s">
        <v>24</v>
      </c>
      <c r="AY105" s="200" t="s">
        <v>130</v>
      </c>
    </row>
    <row r="106" spans="2:65" s="1" customFormat="1" ht="22.5" customHeight="1">
      <c r="B106" s="173"/>
      <c r="C106" s="174" t="s">
        <v>129</v>
      </c>
      <c r="D106" s="174" t="s">
        <v>133</v>
      </c>
      <c r="E106" s="175" t="s">
        <v>275</v>
      </c>
      <c r="F106" s="176" t="s">
        <v>276</v>
      </c>
      <c r="G106" s="177" t="s">
        <v>277</v>
      </c>
      <c r="H106" s="178">
        <v>1</v>
      </c>
      <c r="I106" s="179"/>
      <c r="J106" s="180">
        <f>ROUND(I106*H106,2)</f>
        <v>0</v>
      </c>
      <c r="K106" s="176" t="s">
        <v>5</v>
      </c>
      <c r="L106" s="40"/>
      <c r="M106" s="181" t="s">
        <v>5</v>
      </c>
      <c r="N106" s="182" t="s">
        <v>47</v>
      </c>
      <c r="O106" s="41"/>
      <c r="P106" s="183">
        <f>O106*H106</f>
        <v>0</v>
      </c>
      <c r="Q106" s="183">
        <v>1.2E-4</v>
      </c>
      <c r="R106" s="183">
        <f>Q106*H106</f>
        <v>1.2E-4</v>
      </c>
      <c r="S106" s="183">
        <v>0</v>
      </c>
      <c r="T106" s="184">
        <f>S106*H106</f>
        <v>0</v>
      </c>
      <c r="AR106" s="23" t="s">
        <v>137</v>
      </c>
      <c r="AT106" s="23" t="s">
        <v>133</v>
      </c>
      <c r="AU106" s="23" t="s">
        <v>85</v>
      </c>
      <c r="AY106" s="23" t="s">
        <v>130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137</v>
      </c>
      <c r="BM106" s="23" t="s">
        <v>611</v>
      </c>
    </row>
    <row r="107" spans="2:65" s="1" customFormat="1" ht="22.5" customHeight="1">
      <c r="B107" s="173"/>
      <c r="C107" s="174" t="s">
        <v>169</v>
      </c>
      <c r="D107" s="174" t="s">
        <v>133</v>
      </c>
      <c r="E107" s="175" t="s">
        <v>279</v>
      </c>
      <c r="F107" s="176" t="s">
        <v>280</v>
      </c>
      <c r="G107" s="177" t="s">
        <v>264</v>
      </c>
      <c r="H107" s="178">
        <v>487.8</v>
      </c>
      <c r="I107" s="179"/>
      <c r="J107" s="180">
        <f>ROUND(I107*H107,2)</f>
        <v>0</v>
      </c>
      <c r="K107" s="176" t="s">
        <v>253</v>
      </c>
      <c r="L107" s="40"/>
      <c r="M107" s="181" t="s">
        <v>5</v>
      </c>
      <c r="N107" s="182" t="s">
        <v>47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137</v>
      </c>
      <c r="AT107" s="23" t="s">
        <v>133</v>
      </c>
      <c r="AU107" s="23" t="s">
        <v>85</v>
      </c>
      <c r="AY107" s="23" t="s">
        <v>130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137</v>
      </c>
      <c r="BM107" s="23" t="s">
        <v>281</v>
      </c>
    </row>
    <row r="108" spans="2:65" s="12" customFormat="1" ht="13.5">
      <c r="B108" s="199"/>
      <c r="D108" s="186" t="s">
        <v>144</v>
      </c>
      <c r="E108" s="221" t="s">
        <v>5</v>
      </c>
      <c r="F108" s="222" t="s">
        <v>612</v>
      </c>
      <c r="H108" s="223">
        <v>487.8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144</v>
      </c>
      <c r="AU108" s="200" t="s">
        <v>85</v>
      </c>
      <c r="AV108" s="12" t="s">
        <v>85</v>
      </c>
      <c r="AW108" s="12" t="s">
        <v>39</v>
      </c>
      <c r="AX108" s="12" t="s">
        <v>24</v>
      </c>
      <c r="AY108" s="200" t="s">
        <v>130</v>
      </c>
    </row>
    <row r="109" spans="2:65" s="1" customFormat="1" ht="22.5" customHeight="1">
      <c r="B109" s="173"/>
      <c r="C109" s="174" t="s">
        <v>175</v>
      </c>
      <c r="D109" s="174" t="s">
        <v>133</v>
      </c>
      <c r="E109" s="175" t="s">
        <v>283</v>
      </c>
      <c r="F109" s="176" t="s">
        <v>284</v>
      </c>
      <c r="G109" s="177" t="s">
        <v>264</v>
      </c>
      <c r="H109" s="178">
        <v>103.8</v>
      </c>
      <c r="I109" s="179"/>
      <c r="J109" s="180">
        <f>ROUND(I109*H109,2)</f>
        <v>0</v>
      </c>
      <c r="K109" s="176" t="s">
        <v>5</v>
      </c>
      <c r="L109" s="40"/>
      <c r="M109" s="181" t="s">
        <v>5</v>
      </c>
      <c r="N109" s="182" t="s">
        <v>47</v>
      </c>
      <c r="O109" s="41"/>
      <c r="P109" s="183">
        <f>O109*H109</f>
        <v>0</v>
      </c>
      <c r="Q109" s="183">
        <v>4.3959999999999999E-2</v>
      </c>
      <c r="R109" s="183">
        <f>Q109*H109</f>
        <v>4.5630480000000002</v>
      </c>
      <c r="S109" s="183">
        <v>0</v>
      </c>
      <c r="T109" s="184">
        <f>S109*H109</f>
        <v>0</v>
      </c>
      <c r="AR109" s="23" t="s">
        <v>137</v>
      </c>
      <c r="AT109" s="23" t="s">
        <v>133</v>
      </c>
      <c r="AU109" s="23" t="s">
        <v>85</v>
      </c>
      <c r="AY109" s="23" t="s">
        <v>130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137</v>
      </c>
      <c r="BM109" s="23" t="s">
        <v>613</v>
      </c>
    </row>
    <row r="110" spans="2:65" s="1" customFormat="1" ht="22.5" customHeight="1">
      <c r="B110" s="173"/>
      <c r="C110" s="174" t="s">
        <v>179</v>
      </c>
      <c r="D110" s="174" t="s">
        <v>133</v>
      </c>
      <c r="E110" s="175" t="s">
        <v>286</v>
      </c>
      <c r="F110" s="176" t="s">
        <v>287</v>
      </c>
      <c r="G110" s="177" t="s">
        <v>264</v>
      </c>
      <c r="H110" s="178">
        <v>103.8</v>
      </c>
      <c r="I110" s="179"/>
      <c r="J110" s="180">
        <f>ROUND(I110*H110,2)</f>
        <v>0</v>
      </c>
      <c r="K110" s="176" t="s">
        <v>5</v>
      </c>
      <c r="L110" s="40"/>
      <c r="M110" s="181" t="s">
        <v>5</v>
      </c>
      <c r="N110" s="182" t="s">
        <v>47</v>
      </c>
      <c r="O110" s="41"/>
      <c r="P110" s="183">
        <f>O110*H110</f>
        <v>0</v>
      </c>
      <c r="Q110" s="183">
        <v>4.3959999999999999E-2</v>
      </c>
      <c r="R110" s="183">
        <f>Q110*H110</f>
        <v>4.5630480000000002</v>
      </c>
      <c r="S110" s="183">
        <v>0</v>
      </c>
      <c r="T110" s="184">
        <f>S110*H110</f>
        <v>0</v>
      </c>
      <c r="AR110" s="23" t="s">
        <v>137</v>
      </c>
      <c r="AT110" s="23" t="s">
        <v>133</v>
      </c>
      <c r="AU110" s="23" t="s">
        <v>85</v>
      </c>
      <c r="AY110" s="23" t="s">
        <v>130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24</v>
      </c>
      <c r="BK110" s="185">
        <f>ROUND(I110*H110,2)</f>
        <v>0</v>
      </c>
      <c r="BL110" s="23" t="s">
        <v>137</v>
      </c>
      <c r="BM110" s="23" t="s">
        <v>614</v>
      </c>
    </row>
    <row r="111" spans="2:65" s="10" customFormat="1" ht="29.85" customHeight="1">
      <c r="B111" s="159"/>
      <c r="D111" s="170" t="s">
        <v>75</v>
      </c>
      <c r="E111" s="171" t="s">
        <v>183</v>
      </c>
      <c r="F111" s="171" t="s">
        <v>289</v>
      </c>
      <c r="I111" s="162"/>
      <c r="J111" s="172">
        <f>BK111</f>
        <v>0</v>
      </c>
      <c r="L111" s="159"/>
      <c r="M111" s="164"/>
      <c r="N111" s="165"/>
      <c r="O111" s="165"/>
      <c r="P111" s="166">
        <f>SUM(P112:P143)</f>
        <v>0</v>
      </c>
      <c r="Q111" s="165"/>
      <c r="R111" s="166">
        <f>SUM(R112:R143)</f>
        <v>0.69379999999999997</v>
      </c>
      <c r="S111" s="165"/>
      <c r="T111" s="167">
        <f>SUM(T112:T143)</f>
        <v>6.9137439999999994</v>
      </c>
      <c r="AR111" s="160" t="s">
        <v>24</v>
      </c>
      <c r="AT111" s="168" t="s">
        <v>75</v>
      </c>
      <c r="AU111" s="168" t="s">
        <v>24</v>
      </c>
      <c r="AY111" s="160" t="s">
        <v>130</v>
      </c>
      <c r="BK111" s="169">
        <f>SUM(BK112:BK143)</f>
        <v>0</v>
      </c>
    </row>
    <row r="112" spans="2:65" s="1" customFormat="1" ht="22.5" customHeight="1">
      <c r="B112" s="173"/>
      <c r="C112" s="174" t="s">
        <v>183</v>
      </c>
      <c r="D112" s="174" t="s">
        <v>133</v>
      </c>
      <c r="E112" s="175" t="s">
        <v>290</v>
      </c>
      <c r="F112" s="176" t="s">
        <v>291</v>
      </c>
      <c r="G112" s="177" t="s">
        <v>264</v>
      </c>
      <c r="H112" s="178">
        <v>75</v>
      </c>
      <c r="I112" s="179"/>
      <c r="J112" s="180">
        <f>ROUND(I112*H112,2)</f>
        <v>0</v>
      </c>
      <c r="K112" s="176" t="s">
        <v>5</v>
      </c>
      <c r="L112" s="40"/>
      <c r="M112" s="181" t="s">
        <v>5</v>
      </c>
      <c r="N112" s="182" t="s">
        <v>47</v>
      </c>
      <c r="O112" s="41"/>
      <c r="P112" s="183">
        <f>O112*H112</f>
        <v>0</v>
      </c>
      <c r="Q112" s="183">
        <v>3.6000000000000002E-4</v>
      </c>
      <c r="R112" s="183">
        <f>Q112*H112</f>
        <v>2.7000000000000003E-2</v>
      </c>
      <c r="S112" s="183">
        <v>0</v>
      </c>
      <c r="T112" s="184">
        <f>S112*H112</f>
        <v>0</v>
      </c>
      <c r="AR112" s="23" t="s">
        <v>137</v>
      </c>
      <c r="AT112" s="23" t="s">
        <v>133</v>
      </c>
      <c r="AU112" s="23" t="s">
        <v>85</v>
      </c>
      <c r="AY112" s="23" t="s">
        <v>130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137</v>
      </c>
      <c r="BM112" s="23" t="s">
        <v>615</v>
      </c>
    </row>
    <row r="113" spans="2:65" s="1" customFormat="1" ht="22.5" customHeight="1">
      <c r="B113" s="173"/>
      <c r="C113" s="174" t="s">
        <v>29</v>
      </c>
      <c r="D113" s="174" t="s">
        <v>133</v>
      </c>
      <c r="E113" s="175" t="s">
        <v>293</v>
      </c>
      <c r="F113" s="176" t="s">
        <v>294</v>
      </c>
      <c r="G113" s="177" t="s">
        <v>264</v>
      </c>
      <c r="H113" s="178">
        <v>750</v>
      </c>
      <c r="I113" s="179"/>
      <c r="J113" s="180">
        <f>ROUND(I113*H113,2)</f>
        <v>0</v>
      </c>
      <c r="K113" s="176" t="s">
        <v>253</v>
      </c>
      <c r="L113" s="40"/>
      <c r="M113" s="181" t="s">
        <v>5</v>
      </c>
      <c r="N113" s="182" t="s">
        <v>47</v>
      </c>
      <c r="O113" s="41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3" t="s">
        <v>137</v>
      </c>
      <c r="AT113" s="23" t="s">
        <v>133</v>
      </c>
      <c r="AU113" s="23" t="s">
        <v>85</v>
      </c>
      <c r="AY113" s="23" t="s">
        <v>130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24</v>
      </c>
      <c r="BK113" s="185">
        <f>ROUND(I113*H113,2)</f>
        <v>0</v>
      </c>
      <c r="BL113" s="23" t="s">
        <v>137</v>
      </c>
      <c r="BM113" s="23" t="s">
        <v>295</v>
      </c>
    </row>
    <row r="114" spans="2:65" s="1" customFormat="1" ht="31.5" customHeight="1">
      <c r="B114" s="173"/>
      <c r="C114" s="174" t="s">
        <v>190</v>
      </c>
      <c r="D114" s="174" t="s">
        <v>133</v>
      </c>
      <c r="E114" s="175" t="s">
        <v>296</v>
      </c>
      <c r="F114" s="176" t="s">
        <v>297</v>
      </c>
      <c r="G114" s="177" t="s">
        <v>264</v>
      </c>
      <c r="H114" s="178">
        <v>33750</v>
      </c>
      <c r="I114" s="179"/>
      <c r="J114" s="180">
        <f>ROUND(I114*H114,2)</f>
        <v>0</v>
      </c>
      <c r="K114" s="176" t="s">
        <v>253</v>
      </c>
      <c r="L114" s="40"/>
      <c r="M114" s="181" t="s">
        <v>5</v>
      </c>
      <c r="N114" s="182" t="s">
        <v>47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137</v>
      </c>
      <c r="AT114" s="23" t="s">
        <v>133</v>
      </c>
      <c r="AU114" s="23" t="s">
        <v>85</v>
      </c>
      <c r="AY114" s="23" t="s">
        <v>130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137</v>
      </c>
      <c r="BM114" s="23" t="s">
        <v>298</v>
      </c>
    </row>
    <row r="115" spans="2:65" s="12" customFormat="1" ht="13.5">
      <c r="B115" s="199"/>
      <c r="D115" s="186" t="s">
        <v>144</v>
      </c>
      <c r="F115" s="222" t="s">
        <v>616</v>
      </c>
      <c r="H115" s="223">
        <v>33750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144</v>
      </c>
      <c r="AU115" s="200" t="s">
        <v>85</v>
      </c>
      <c r="AV115" s="12" t="s">
        <v>85</v>
      </c>
      <c r="AW115" s="12" t="s">
        <v>6</v>
      </c>
      <c r="AX115" s="12" t="s">
        <v>24</v>
      </c>
      <c r="AY115" s="200" t="s">
        <v>130</v>
      </c>
    </row>
    <row r="116" spans="2:65" s="1" customFormat="1" ht="31.5" customHeight="1">
      <c r="B116" s="173"/>
      <c r="C116" s="174" t="s">
        <v>194</v>
      </c>
      <c r="D116" s="174" t="s">
        <v>133</v>
      </c>
      <c r="E116" s="175" t="s">
        <v>300</v>
      </c>
      <c r="F116" s="176" t="s">
        <v>301</v>
      </c>
      <c r="G116" s="177" t="s">
        <v>264</v>
      </c>
      <c r="H116" s="178">
        <v>750</v>
      </c>
      <c r="I116" s="179"/>
      <c r="J116" s="180">
        <f>ROUND(I116*H116,2)</f>
        <v>0</v>
      </c>
      <c r="K116" s="176" t="s">
        <v>253</v>
      </c>
      <c r="L116" s="40"/>
      <c r="M116" s="181" t="s">
        <v>5</v>
      </c>
      <c r="N116" s="182" t="s">
        <v>47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137</v>
      </c>
      <c r="AT116" s="23" t="s">
        <v>133</v>
      </c>
      <c r="AU116" s="23" t="s">
        <v>85</v>
      </c>
      <c r="AY116" s="23" t="s">
        <v>130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137</v>
      </c>
      <c r="BM116" s="23" t="s">
        <v>302</v>
      </c>
    </row>
    <row r="117" spans="2:65" s="1" customFormat="1" ht="22.5" customHeight="1">
      <c r="B117" s="173"/>
      <c r="C117" s="174" t="s">
        <v>198</v>
      </c>
      <c r="D117" s="174" t="s">
        <v>133</v>
      </c>
      <c r="E117" s="175" t="s">
        <v>303</v>
      </c>
      <c r="F117" s="176" t="s">
        <v>304</v>
      </c>
      <c r="G117" s="177" t="s">
        <v>264</v>
      </c>
      <c r="H117" s="178">
        <v>750</v>
      </c>
      <c r="I117" s="179"/>
      <c r="J117" s="180">
        <f>ROUND(I117*H117,2)</f>
        <v>0</v>
      </c>
      <c r="K117" s="176" t="s">
        <v>253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617</v>
      </c>
    </row>
    <row r="118" spans="2:65" s="1" customFormat="1" ht="22.5" customHeight="1">
      <c r="B118" s="173"/>
      <c r="C118" s="174" t="s">
        <v>202</v>
      </c>
      <c r="D118" s="174" t="s">
        <v>133</v>
      </c>
      <c r="E118" s="175" t="s">
        <v>306</v>
      </c>
      <c r="F118" s="176" t="s">
        <v>307</v>
      </c>
      <c r="G118" s="177" t="s">
        <v>264</v>
      </c>
      <c r="H118" s="178">
        <v>33750</v>
      </c>
      <c r="I118" s="179"/>
      <c r="J118" s="180">
        <f>ROUND(I118*H118,2)</f>
        <v>0</v>
      </c>
      <c r="K118" s="176" t="s">
        <v>253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618</v>
      </c>
    </row>
    <row r="119" spans="2:65" s="12" customFormat="1" ht="13.5">
      <c r="B119" s="199"/>
      <c r="D119" s="186" t="s">
        <v>144</v>
      </c>
      <c r="F119" s="222" t="s">
        <v>616</v>
      </c>
      <c r="H119" s="223">
        <v>33750</v>
      </c>
      <c r="I119" s="203"/>
      <c r="L119" s="199"/>
      <c r="M119" s="204"/>
      <c r="N119" s="205"/>
      <c r="O119" s="205"/>
      <c r="P119" s="205"/>
      <c r="Q119" s="205"/>
      <c r="R119" s="205"/>
      <c r="S119" s="205"/>
      <c r="T119" s="206"/>
      <c r="AT119" s="200" t="s">
        <v>144</v>
      </c>
      <c r="AU119" s="200" t="s">
        <v>85</v>
      </c>
      <c r="AV119" s="12" t="s">
        <v>85</v>
      </c>
      <c r="AW119" s="12" t="s">
        <v>6</v>
      </c>
      <c r="AX119" s="12" t="s">
        <v>24</v>
      </c>
      <c r="AY119" s="200" t="s">
        <v>130</v>
      </c>
    </row>
    <row r="120" spans="2:65" s="1" customFormat="1" ht="22.5" customHeight="1">
      <c r="B120" s="173"/>
      <c r="C120" s="174" t="s">
        <v>11</v>
      </c>
      <c r="D120" s="174" t="s">
        <v>133</v>
      </c>
      <c r="E120" s="175" t="s">
        <v>309</v>
      </c>
      <c r="F120" s="176" t="s">
        <v>310</v>
      </c>
      <c r="G120" s="177" t="s">
        <v>264</v>
      </c>
      <c r="H120" s="178">
        <v>750</v>
      </c>
      <c r="I120" s="179"/>
      <c r="J120" s="180">
        <f>ROUND(I120*H120,2)</f>
        <v>0</v>
      </c>
      <c r="K120" s="176" t="s">
        <v>253</v>
      </c>
      <c r="L120" s="40"/>
      <c r="M120" s="181" t="s">
        <v>5</v>
      </c>
      <c r="N120" s="182" t="s">
        <v>47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137</v>
      </c>
      <c r="AT120" s="23" t="s">
        <v>133</v>
      </c>
      <c r="AU120" s="23" t="s">
        <v>85</v>
      </c>
      <c r="AY120" s="23" t="s">
        <v>130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24</v>
      </c>
      <c r="BK120" s="185">
        <f>ROUND(I120*H120,2)</f>
        <v>0</v>
      </c>
      <c r="BL120" s="23" t="s">
        <v>137</v>
      </c>
      <c r="BM120" s="23" t="s">
        <v>619</v>
      </c>
    </row>
    <row r="121" spans="2:65" s="1" customFormat="1" ht="31.5" customHeight="1">
      <c r="B121" s="173"/>
      <c r="C121" s="174" t="s">
        <v>209</v>
      </c>
      <c r="D121" s="174" t="s">
        <v>133</v>
      </c>
      <c r="E121" s="175" t="s">
        <v>312</v>
      </c>
      <c r="F121" s="176" t="s">
        <v>313</v>
      </c>
      <c r="G121" s="177" t="s">
        <v>264</v>
      </c>
      <c r="H121" s="178">
        <v>400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2.1000000000000001E-4</v>
      </c>
      <c r="R121" s="183">
        <f>Q121*H121</f>
        <v>8.4000000000000005E-2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620</v>
      </c>
    </row>
    <row r="122" spans="2:65" s="1" customFormat="1" ht="22.5" customHeight="1">
      <c r="B122" s="173"/>
      <c r="C122" s="174" t="s">
        <v>217</v>
      </c>
      <c r="D122" s="174" t="s">
        <v>133</v>
      </c>
      <c r="E122" s="175" t="s">
        <v>315</v>
      </c>
      <c r="F122" s="176" t="s">
        <v>316</v>
      </c>
      <c r="G122" s="177" t="s">
        <v>264</v>
      </c>
      <c r="H122" s="178">
        <v>88.8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0</v>
      </c>
      <c r="R122" s="183">
        <f>Q122*H122</f>
        <v>0</v>
      </c>
      <c r="S122" s="183">
        <v>6.2E-2</v>
      </c>
      <c r="T122" s="184">
        <f>S122*H122</f>
        <v>5.5055999999999994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317</v>
      </c>
    </row>
    <row r="123" spans="2:65" s="12" customFormat="1" ht="13.5">
      <c r="B123" s="199"/>
      <c r="D123" s="191" t="s">
        <v>144</v>
      </c>
      <c r="E123" s="200" t="s">
        <v>5</v>
      </c>
      <c r="F123" s="201" t="s">
        <v>621</v>
      </c>
      <c r="H123" s="202">
        <v>30</v>
      </c>
      <c r="I123" s="203"/>
      <c r="L123" s="199"/>
      <c r="M123" s="204"/>
      <c r="N123" s="205"/>
      <c r="O123" s="205"/>
      <c r="P123" s="205"/>
      <c r="Q123" s="205"/>
      <c r="R123" s="205"/>
      <c r="S123" s="205"/>
      <c r="T123" s="206"/>
      <c r="AT123" s="200" t="s">
        <v>144</v>
      </c>
      <c r="AU123" s="200" t="s">
        <v>85</v>
      </c>
      <c r="AV123" s="12" t="s">
        <v>85</v>
      </c>
      <c r="AW123" s="12" t="s">
        <v>39</v>
      </c>
      <c r="AX123" s="12" t="s">
        <v>76</v>
      </c>
      <c r="AY123" s="200" t="s">
        <v>130</v>
      </c>
    </row>
    <row r="124" spans="2:65" s="12" customFormat="1" ht="13.5">
      <c r="B124" s="199"/>
      <c r="D124" s="191" t="s">
        <v>144</v>
      </c>
      <c r="E124" s="200" t="s">
        <v>5</v>
      </c>
      <c r="F124" s="201" t="s">
        <v>622</v>
      </c>
      <c r="H124" s="202">
        <v>31.2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76</v>
      </c>
      <c r="AY124" s="200" t="s">
        <v>130</v>
      </c>
    </row>
    <row r="125" spans="2:65" s="12" customFormat="1" ht="13.5">
      <c r="B125" s="199"/>
      <c r="D125" s="191" t="s">
        <v>144</v>
      </c>
      <c r="E125" s="200" t="s">
        <v>5</v>
      </c>
      <c r="F125" s="201" t="s">
        <v>623</v>
      </c>
      <c r="H125" s="202">
        <v>27.6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144</v>
      </c>
      <c r="AU125" s="200" t="s">
        <v>85</v>
      </c>
      <c r="AV125" s="12" t="s">
        <v>85</v>
      </c>
      <c r="AW125" s="12" t="s">
        <v>39</v>
      </c>
      <c r="AX125" s="12" t="s">
        <v>76</v>
      </c>
      <c r="AY125" s="200" t="s">
        <v>130</v>
      </c>
    </row>
    <row r="126" spans="2:65" s="13" customFormat="1" ht="13.5">
      <c r="B126" s="207"/>
      <c r="D126" s="186" t="s">
        <v>144</v>
      </c>
      <c r="E126" s="208" t="s">
        <v>5</v>
      </c>
      <c r="F126" s="209" t="s">
        <v>155</v>
      </c>
      <c r="H126" s="210">
        <v>88.8</v>
      </c>
      <c r="I126" s="211"/>
      <c r="L126" s="207"/>
      <c r="M126" s="212"/>
      <c r="N126" s="213"/>
      <c r="O126" s="213"/>
      <c r="P126" s="213"/>
      <c r="Q126" s="213"/>
      <c r="R126" s="213"/>
      <c r="S126" s="213"/>
      <c r="T126" s="214"/>
      <c r="AT126" s="215" t="s">
        <v>144</v>
      </c>
      <c r="AU126" s="215" t="s">
        <v>85</v>
      </c>
      <c r="AV126" s="13" t="s">
        <v>137</v>
      </c>
      <c r="AW126" s="13" t="s">
        <v>39</v>
      </c>
      <c r="AX126" s="13" t="s">
        <v>24</v>
      </c>
      <c r="AY126" s="215" t="s">
        <v>130</v>
      </c>
    </row>
    <row r="127" spans="2:65" s="1" customFormat="1" ht="22.5" customHeight="1">
      <c r="B127" s="173"/>
      <c r="C127" s="174" t="s">
        <v>221</v>
      </c>
      <c r="D127" s="174" t="s">
        <v>133</v>
      </c>
      <c r="E127" s="175" t="s">
        <v>321</v>
      </c>
      <c r="F127" s="176" t="s">
        <v>322</v>
      </c>
      <c r="G127" s="177" t="s">
        <v>264</v>
      </c>
      <c r="H127" s="178">
        <v>0.64300000000000002</v>
      </c>
      <c r="I127" s="179"/>
      <c r="J127" s="180">
        <f>ROUND(I127*H127,2)</f>
        <v>0</v>
      </c>
      <c r="K127" s="176" t="s">
        <v>323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0</v>
      </c>
      <c r="R127" s="183">
        <f>Q127*H127</f>
        <v>0</v>
      </c>
      <c r="S127" s="183">
        <v>4.8000000000000001E-2</v>
      </c>
      <c r="T127" s="184">
        <f>S127*H127</f>
        <v>3.0864000000000003E-2</v>
      </c>
      <c r="AR127" s="23" t="s">
        <v>137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137</v>
      </c>
      <c r="BM127" s="23" t="s">
        <v>624</v>
      </c>
    </row>
    <row r="128" spans="2:65" s="12" customFormat="1" ht="13.5">
      <c r="B128" s="199"/>
      <c r="D128" s="191" t="s">
        <v>144</v>
      </c>
      <c r="E128" s="200" t="s">
        <v>5</v>
      </c>
      <c r="F128" s="201" t="s">
        <v>328</v>
      </c>
      <c r="H128" s="202">
        <v>0.64300000000000002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76</v>
      </c>
      <c r="AY128" s="200" t="s">
        <v>130</v>
      </c>
    </row>
    <row r="129" spans="2:65" s="13" customFormat="1" ht="13.5">
      <c r="B129" s="207"/>
      <c r="D129" s="186" t="s">
        <v>144</v>
      </c>
      <c r="E129" s="208" t="s">
        <v>5</v>
      </c>
      <c r="F129" s="209" t="s">
        <v>155</v>
      </c>
      <c r="H129" s="210">
        <v>0.64300000000000002</v>
      </c>
      <c r="I129" s="211"/>
      <c r="L129" s="207"/>
      <c r="M129" s="212"/>
      <c r="N129" s="213"/>
      <c r="O129" s="213"/>
      <c r="P129" s="213"/>
      <c r="Q129" s="213"/>
      <c r="R129" s="213"/>
      <c r="S129" s="213"/>
      <c r="T129" s="214"/>
      <c r="AT129" s="215" t="s">
        <v>144</v>
      </c>
      <c r="AU129" s="215" t="s">
        <v>85</v>
      </c>
      <c r="AV129" s="13" t="s">
        <v>137</v>
      </c>
      <c r="AW129" s="13" t="s">
        <v>39</v>
      </c>
      <c r="AX129" s="13" t="s">
        <v>24</v>
      </c>
      <c r="AY129" s="215" t="s">
        <v>130</v>
      </c>
    </row>
    <row r="130" spans="2:65" s="1" customFormat="1" ht="22.5" customHeight="1">
      <c r="B130" s="173"/>
      <c r="C130" s="174" t="s">
        <v>225</v>
      </c>
      <c r="D130" s="174" t="s">
        <v>133</v>
      </c>
      <c r="E130" s="175" t="s">
        <v>625</v>
      </c>
      <c r="F130" s="176" t="s">
        <v>626</v>
      </c>
      <c r="G130" s="177" t="s">
        <v>264</v>
      </c>
      <c r="H130" s="178">
        <v>17.64</v>
      </c>
      <c r="I130" s="179"/>
      <c r="J130" s="180">
        <f>ROUND(I130*H130,2)</f>
        <v>0</v>
      </c>
      <c r="K130" s="176" t="s">
        <v>323</v>
      </c>
      <c r="L130" s="40"/>
      <c r="M130" s="181" t="s">
        <v>5</v>
      </c>
      <c r="N130" s="182" t="s">
        <v>47</v>
      </c>
      <c r="O130" s="41"/>
      <c r="P130" s="183">
        <f>O130*H130</f>
        <v>0</v>
      </c>
      <c r="Q130" s="183">
        <v>0</v>
      </c>
      <c r="R130" s="183">
        <f>Q130*H130</f>
        <v>0</v>
      </c>
      <c r="S130" s="183">
        <v>3.4000000000000002E-2</v>
      </c>
      <c r="T130" s="184">
        <f>S130*H130</f>
        <v>0.59976000000000007</v>
      </c>
      <c r="AR130" s="23" t="s">
        <v>137</v>
      </c>
      <c r="AT130" s="23" t="s">
        <v>133</v>
      </c>
      <c r="AU130" s="23" t="s">
        <v>85</v>
      </c>
      <c r="AY130" s="23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137</v>
      </c>
      <c r="BM130" s="23" t="s">
        <v>627</v>
      </c>
    </row>
    <row r="131" spans="2:65" s="12" customFormat="1" ht="13.5">
      <c r="B131" s="199"/>
      <c r="D131" s="186" t="s">
        <v>144</v>
      </c>
      <c r="E131" s="221" t="s">
        <v>5</v>
      </c>
      <c r="F131" s="222" t="s">
        <v>628</v>
      </c>
      <c r="H131" s="223">
        <v>17.64</v>
      </c>
      <c r="I131" s="203"/>
      <c r="L131" s="199"/>
      <c r="M131" s="204"/>
      <c r="N131" s="205"/>
      <c r="O131" s="205"/>
      <c r="P131" s="205"/>
      <c r="Q131" s="205"/>
      <c r="R131" s="205"/>
      <c r="S131" s="205"/>
      <c r="T131" s="206"/>
      <c r="AT131" s="200" t="s">
        <v>144</v>
      </c>
      <c r="AU131" s="200" t="s">
        <v>85</v>
      </c>
      <c r="AV131" s="12" t="s">
        <v>85</v>
      </c>
      <c r="AW131" s="12" t="s">
        <v>39</v>
      </c>
      <c r="AX131" s="12" t="s">
        <v>24</v>
      </c>
      <c r="AY131" s="200" t="s">
        <v>130</v>
      </c>
    </row>
    <row r="132" spans="2:65" s="1" customFormat="1" ht="22.5" customHeight="1">
      <c r="B132" s="173"/>
      <c r="C132" s="174" t="s">
        <v>229</v>
      </c>
      <c r="D132" s="174" t="s">
        <v>133</v>
      </c>
      <c r="E132" s="175" t="s">
        <v>629</v>
      </c>
      <c r="F132" s="176" t="s">
        <v>630</v>
      </c>
      <c r="G132" s="177" t="s">
        <v>264</v>
      </c>
      <c r="H132" s="178">
        <v>2.02</v>
      </c>
      <c r="I132" s="179"/>
      <c r="J132" s="180">
        <f>ROUND(I132*H132,2)</f>
        <v>0</v>
      </c>
      <c r="K132" s="176" t="s">
        <v>5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8.7999999999999995E-2</v>
      </c>
      <c r="T132" s="184">
        <f>S132*H132</f>
        <v>0.17776</v>
      </c>
      <c r="AR132" s="23" t="s">
        <v>137</v>
      </c>
      <c r="AT132" s="23" t="s">
        <v>133</v>
      </c>
      <c r="AU132" s="23" t="s">
        <v>85</v>
      </c>
      <c r="AY132" s="23" t="s">
        <v>130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137</v>
      </c>
      <c r="BM132" s="23" t="s">
        <v>631</v>
      </c>
    </row>
    <row r="133" spans="2:65" s="12" customFormat="1" ht="13.5">
      <c r="B133" s="199"/>
      <c r="D133" s="191" t="s">
        <v>144</v>
      </c>
      <c r="E133" s="200" t="s">
        <v>5</v>
      </c>
      <c r="F133" s="201" t="s">
        <v>632</v>
      </c>
      <c r="H133" s="202">
        <v>2.02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144</v>
      </c>
      <c r="AU133" s="200" t="s">
        <v>85</v>
      </c>
      <c r="AV133" s="12" t="s">
        <v>85</v>
      </c>
      <c r="AW133" s="12" t="s">
        <v>39</v>
      </c>
      <c r="AX133" s="12" t="s">
        <v>76</v>
      </c>
      <c r="AY133" s="200" t="s">
        <v>130</v>
      </c>
    </row>
    <row r="134" spans="2:65" s="13" customFormat="1" ht="13.5">
      <c r="B134" s="207"/>
      <c r="D134" s="186" t="s">
        <v>144</v>
      </c>
      <c r="E134" s="208" t="s">
        <v>5</v>
      </c>
      <c r="F134" s="209" t="s">
        <v>155</v>
      </c>
      <c r="H134" s="210">
        <v>2.02</v>
      </c>
      <c r="I134" s="211"/>
      <c r="L134" s="207"/>
      <c r="M134" s="212"/>
      <c r="N134" s="213"/>
      <c r="O134" s="213"/>
      <c r="P134" s="213"/>
      <c r="Q134" s="213"/>
      <c r="R134" s="213"/>
      <c r="S134" s="213"/>
      <c r="T134" s="214"/>
      <c r="AT134" s="215" t="s">
        <v>144</v>
      </c>
      <c r="AU134" s="215" t="s">
        <v>85</v>
      </c>
      <c r="AV134" s="13" t="s">
        <v>137</v>
      </c>
      <c r="AW134" s="13" t="s">
        <v>39</v>
      </c>
      <c r="AX134" s="13" t="s">
        <v>24</v>
      </c>
      <c r="AY134" s="215" t="s">
        <v>130</v>
      </c>
    </row>
    <row r="135" spans="2:65" s="1" customFormat="1" ht="22.5" customHeight="1">
      <c r="B135" s="173"/>
      <c r="C135" s="174" t="s">
        <v>10</v>
      </c>
      <c r="D135" s="174" t="s">
        <v>133</v>
      </c>
      <c r="E135" s="175" t="s">
        <v>329</v>
      </c>
      <c r="F135" s="176" t="s">
        <v>330</v>
      </c>
      <c r="G135" s="177" t="s">
        <v>264</v>
      </c>
      <c r="H135" s="178">
        <v>17.64</v>
      </c>
      <c r="I135" s="179"/>
      <c r="J135" s="180">
        <f>ROUND(I135*H135,2)</f>
        <v>0</v>
      </c>
      <c r="K135" s="176" t="s">
        <v>5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3.4000000000000002E-2</v>
      </c>
      <c r="T135" s="184">
        <f>S135*H135</f>
        <v>0.59976000000000007</v>
      </c>
      <c r="AR135" s="23" t="s">
        <v>137</v>
      </c>
      <c r="AT135" s="23" t="s">
        <v>133</v>
      </c>
      <c r="AU135" s="23" t="s">
        <v>85</v>
      </c>
      <c r="AY135" s="23" t="s">
        <v>130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137</v>
      </c>
      <c r="BM135" s="23" t="s">
        <v>633</v>
      </c>
    </row>
    <row r="136" spans="2:65" s="12" customFormat="1" ht="13.5">
      <c r="B136" s="199"/>
      <c r="D136" s="186" t="s">
        <v>144</v>
      </c>
      <c r="E136" s="221" t="s">
        <v>5</v>
      </c>
      <c r="F136" s="222" t="s">
        <v>628</v>
      </c>
      <c r="H136" s="223">
        <v>17.64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144</v>
      </c>
      <c r="AU136" s="200" t="s">
        <v>85</v>
      </c>
      <c r="AV136" s="12" t="s">
        <v>85</v>
      </c>
      <c r="AW136" s="12" t="s">
        <v>39</v>
      </c>
      <c r="AX136" s="12" t="s">
        <v>24</v>
      </c>
      <c r="AY136" s="200" t="s">
        <v>130</v>
      </c>
    </row>
    <row r="137" spans="2:65" s="1" customFormat="1" ht="22.5" customHeight="1">
      <c r="B137" s="173"/>
      <c r="C137" s="174" t="s">
        <v>340</v>
      </c>
      <c r="D137" s="174" t="s">
        <v>133</v>
      </c>
      <c r="E137" s="175" t="s">
        <v>333</v>
      </c>
      <c r="F137" s="176" t="s">
        <v>334</v>
      </c>
      <c r="G137" s="177" t="s">
        <v>136</v>
      </c>
      <c r="H137" s="178">
        <v>1</v>
      </c>
      <c r="I137" s="179"/>
      <c r="J137" s="180">
        <f>ROUND(I137*H137,2)</f>
        <v>0</v>
      </c>
      <c r="K137" s="176" t="s">
        <v>5</v>
      </c>
      <c r="L137" s="40"/>
      <c r="M137" s="181" t="s">
        <v>5</v>
      </c>
      <c r="N137" s="182" t="s">
        <v>47</v>
      </c>
      <c r="O137" s="41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3" t="s">
        <v>137</v>
      </c>
      <c r="AT137" s="23" t="s">
        <v>133</v>
      </c>
      <c r="AU137" s="23" t="s">
        <v>85</v>
      </c>
      <c r="AY137" s="23" t="s">
        <v>130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137</v>
      </c>
      <c r="BM137" s="23" t="s">
        <v>634</v>
      </c>
    </row>
    <row r="138" spans="2:65" s="1" customFormat="1" ht="22.5" customHeight="1">
      <c r="B138" s="173"/>
      <c r="C138" s="174" t="s">
        <v>345</v>
      </c>
      <c r="D138" s="174" t="s">
        <v>133</v>
      </c>
      <c r="E138" s="175" t="s">
        <v>336</v>
      </c>
      <c r="F138" s="176" t="s">
        <v>635</v>
      </c>
      <c r="G138" s="177" t="s">
        <v>264</v>
      </c>
      <c r="H138" s="178">
        <v>384</v>
      </c>
      <c r="I138" s="179"/>
      <c r="J138" s="180">
        <f>ROUND(I138*H138,2)</f>
        <v>0</v>
      </c>
      <c r="K138" s="176" t="s">
        <v>5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636</v>
      </c>
    </row>
    <row r="139" spans="2:65" s="12" customFormat="1" ht="13.5">
      <c r="B139" s="199"/>
      <c r="D139" s="186" t="s">
        <v>144</v>
      </c>
      <c r="E139" s="221" t="s">
        <v>5</v>
      </c>
      <c r="F139" s="222" t="s">
        <v>637</v>
      </c>
      <c r="H139" s="223">
        <v>384</v>
      </c>
      <c r="I139" s="203"/>
      <c r="L139" s="199"/>
      <c r="M139" s="204"/>
      <c r="N139" s="205"/>
      <c r="O139" s="205"/>
      <c r="P139" s="205"/>
      <c r="Q139" s="205"/>
      <c r="R139" s="205"/>
      <c r="S139" s="205"/>
      <c r="T139" s="206"/>
      <c r="AT139" s="200" t="s">
        <v>144</v>
      </c>
      <c r="AU139" s="200" t="s">
        <v>85</v>
      </c>
      <c r="AV139" s="12" t="s">
        <v>85</v>
      </c>
      <c r="AW139" s="12" t="s">
        <v>39</v>
      </c>
      <c r="AX139" s="12" t="s">
        <v>24</v>
      </c>
      <c r="AY139" s="200" t="s">
        <v>130</v>
      </c>
    </row>
    <row r="140" spans="2:65" s="1" customFormat="1" ht="22.5" customHeight="1">
      <c r="B140" s="173"/>
      <c r="C140" s="174" t="s">
        <v>349</v>
      </c>
      <c r="D140" s="174" t="s">
        <v>133</v>
      </c>
      <c r="E140" s="175" t="s">
        <v>341</v>
      </c>
      <c r="F140" s="176" t="s">
        <v>342</v>
      </c>
      <c r="G140" s="177" t="s">
        <v>264</v>
      </c>
      <c r="H140" s="178">
        <v>131.82</v>
      </c>
      <c r="I140" s="179"/>
      <c r="J140" s="180">
        <f>ROUND(I140*H140,2)</f>
        <v>0</v>
      </c>
      <c r="K140" s="176" t="s">
        <v>323</v>
      </c>
      <c r="L140" s="40"/>
      <c r="M140" s="181" t="s">
        <v>5</v>
      </c>
      <c r="N140" s="182" t="s">
        <v>47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23" t="s">
        <v>137</v>
      </c>
      <c r="AT140" s="23" t="s">
        <v>133</v>
      </c>
      <c r="AU140" s="23" t="s">
        <v>85</v>
      </c>
      <c r="AY140" s="23" t="s">
        <v>130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137</v>
      </c>
      <c r="BM140" s="23" t="s">
        <v>638</v>
      </c>
    </row>
    <row r="141" spans="2:65" s="12" customFormat="1" ht="13.5">
      <c r="B141" s="199"/>
      <c r="D141" s="186" t="s">
        <v>144</v>
      </c>
      <c r="E141" s="221" t="s">
        <v>5</v>
      </c>
      <c r="F141" s="222" t="s">
        <v>639</v>
      </c>
      <c r="H141" s="223">
        <v>131.82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144</v>
      </c>
      <c r="AU141" s="200" t="s">
        <v>85</v>
      </c>
      <c r="AV141" s="12" t="s">
        <v>85</v>
      </c>
      <c r="AW141" s="12" t="s">
        <v>39</v>
      </c>
      <c r="AX141" s="12" t="s">
        <v>24</v>
      </c>
      <c r="AY141" s="200" t="s">
        <v>130</v>
      </c>
    </row>
    <row r="142" spans="2:65" s="1" customFormat="1" ht="22.5" customHeight="1">
      <c r="B142" s="173"/>
      <c r="C142" s="174" t="s">
        <v>355</v>
      </c>
      <c r="D142" s="174" t="s">
        <v>133</v>
      </c>
      <c r="E142" s="175" t="s">
        <v>346</v>
      </c>
      <c r="F142" s="176" t="s">
        <v>347</v>
      </c>
      <c r="G142" s="177" t="s">
        <v>264</v>
      </c>
      <c r="H142" s="178">
        <v>384</v>
      </c>
      <c r="I142" s="179"/>
      <c r="J142" s="180">
        <f>ROUND(I142*H142,2)</f>
        <v>0</v>
      </c>
      <c r="K142" s="176" t="s">
        <v>5</v>
      </c>
      <c r="L142" s="40"/>
      <c r="M142" s="181" t="s">
        <v>5</v>
      </c>
      <c r="N142" s="182" t="s">
        <v>47</v>
      </c>
      <c r="O142" s="41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23" t="s">
        <v>137</v>
      </c>
      <c r="AT142" s="23" t="s">
        <v>133</v>
      </c>
      <c r="AU142" s="23" t="s">
        <v>85</v>
      </c>
      <c r="AY142" s="23" t="s">
        <v>130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3" t="s">
        <v>24</v>
      </c>
      <c r="BK142" s="185">
        <f>ROUND(I142*H142,2)</f>
        <v>0</v>
      </c>
      <c r="BL142" s="23" t="s">
        <v>137</v>
      </c>
      <c r="BM142" s="23" t="s">
        <v>640</v>
      </c>
    </row>
    <row r="143" spans="2:65" s="1" customFormat="1" ht="22.5" customHeight="1">
      <c r="B143" s="173"/>
      <c r="C143" s="174" t="s">
        <v>360</v>
      </c>
      <c r="D143" s="174" t="s">
        <v>133</v>
      </c>
      <c r="E143" s="175" t="s">
        <v>350</v>
      </c>
      <c r="F143" s="176" t="s">
        <v>351</v>
      </c>
      <c r="G143" s="177" t="s">
        <v>264</v>
      </c>
      <c r="H143" s="178">
        <v>10</v>
      </c>
      <c r="I143" s="179"/>
      <c r="J143" s="180">
        <f>ROUND(I143*H143,2)</f>
        <v>0</v>
      </c>
      <c r="K143" s="176" t="s">
        <v>5</v>
      </c>
      <c r="L143" s="40"/>
      <c r="M143" s="181" t="s">
        <v>5</v>
      </c>
      <c r="N143" s="182" t="s">
        <v>47</v>
      </c>
      <c r="O143" s="41"/>
      <c r="P143" s="183">
        <f>O143*H143</f>
        <v>0</v>
      </c>
      <c r="Q143" s="183">
        <v>5.8279999999999998E-2</v>
      </c>
      <c r="R143" s="183">
        <f>Q143*H143</f>
        <v>0.58279999999999998</v>
      </c>
      <c r="S143" s="183">
        <v>0</v>
      </c>
      <c r="T143" s="184">
        <f>S143*H143</f>
        <v>0</v>
      </c>
      <c r="AR143" s="23" t="s">
        <v>137</v>
      </c>
      <c r="AT143" s="23" t="s">
        <v>133</v>
      </c>
      <c r="AU143" s="23" t="s">
        <v>85</v>
      </c>
      <c r="AY143" s="23" t="s">
        <v>130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137</v>
      </c>
      <c r="BM143" s="23" t="s">
        <v>641</v>
      </c>
    </row>
    <row r="144" spans="2:65" s="10" customFormat="1" ht="29.85" customHeight="1">
      <c r="B144" s="159"/>
      <c r="D144" s="170" t="s">
        <v>75</v>
      </c>
      <c r="E144" s="171" t="s">
        <v>353</v>
      </c>
      <c r="F144" s="171" t="s">
        <v>354</v>
      </c>
      <c r="I144" s="162"/>
      <c r="J144" s="172">
        <f>BK144</f>
        <v>0</v>
      </c>
      <c r="L144" s="159"/>
      <c r="M144" s="164"/>
      <c r="N144" s="165"/>
      <c r="O144" s="165"/>
      <c r="P144" s="166">
        <f>SUM(P145:P149)</f>
        <v>0</v>
      </c>
      <c r="Q144" s="165"/>
      <c r="R144" s="166">
        <f>SUM(R145:R149)</f>
        <v>0</v>
      </c>
      <c r="S144" s="165"/>
      <c r="T144" s="167">
        <f>SUM(T145:T149)</f>
        <v>0</v>
      </c>
      <c r="AR144" s="160" t="s">
        <v>24</v>
      </c>
      <c r="AT144" s="168" t="s">
        <v>75</v>
      </c>
      <c r="AU144" s="168" t="s">
        <v>24</v>
      </c>
      <c r="AY144" s="160" t="s">
        <v>130</v>
      </c>
      <c r="BK144" s="169">
        <f>SUM(BK145:BK149)</f>
        <v>0</v>
      </c>
    </row>
    <row r="145" spans="2:65" s="1" customFormat="1" ht="31.5" customHeight="1">
      <c r="B145" s="173"/>
      <c r="C145" s="174" t="s">
        <v>364</v>
      </c>
      <c r="D145" s="174" t="s">
        <v>133</v>
      </c>
      <c r="E145" s="175" t="s">
        <v>356</v>
      </c>
      <c r="F145" s="176" t="s">
        <v>357</v>
      </c>
      <c r="G145" s="177" t="s">
        <v>358</v>
      </c>
      <c r="H145" s="178">
        <v>11.715</v>
      </c>
      <c r="I145" s="179"/>
      <c r="J145" s="180">
        <f>ROUND(I145*H145,2)</f>
        <v>0</v>
      </c>
      <c r="K145" s="176" t="s">
        <v>253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137</v>
      </c>
      <c r="AT145" s="23" t="s">
        <v>133</v>
      </c>
      <c r="AU145" s="23" t="s">
        <v>85</v>
      </c>
      <c r="AY145" s="23" t="s">
        <v>130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137</v>
      </c>
      <c r="BM145" s="23" t="s">
        <v>359</v>
      </c>
    </row>
    <row r="146" spans="2:65" s="1" customFormat="1" ht="22.5" customHeight="1">
      <c r="B146" s="173"/>
      <c r="C146" s="174" t="s">
        <v>369</v>
      </c>
      <c r="D146" s="174" t="s">
        <v>133</v>
      </c>
      <c r="E146" s="175" t="s">
        <v>361</v>
      </c>
      <c r="F146" s="176" t="s">
        <v>362</v>
      </c>
      <c r="G146" s="177" t="s">
        <v>358</v>
      </c>
      <c r="H146" s="178">
        <v>11.715</v>
      </c>
      <c r="I146" s="179"/>
      <c r="J146" s="180">
        <f>ROUND(I146*H146,2)</f>
        <v>0</v>
      </c>
      <c r="K146" s="176" t="s">
        <v>253</v>
      </c>
      <c r="L146" s="40"/>
      <c r="M146" s="181" t="s">
        <v>5</v>
      </c>
      <c r="N146" s="182" t="s">
        <v>47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137</v>
      </c>
      <c r="AT146" s="23" t="s">
        <v>133</v>
      </c>
      <c r="AU146" s="23" t="s">
        <v>85</v>
      </c>
      <c r="AY146" s="23" t="s">
        <v>130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137</v>
      </c>
      <c r="BM146" s="23" t="s">
        <v>363</v>
      </c>
    </row>
    <row r="147" spans="2:65" s="1" customFormat="1" ht="22.5" customHeight="1">
      <c r="B147" s="173"/>
      <c r="C147" s="174" t="s">
        <v>375</v>
      </c>
      <c r="D147" s="174" t="s">
        <v>133</v>
      </c>
      <c r="E147" s="175" t="s">
        <v>365</v>
      </c>
      <c r="F147" s="176" t="s">
        <v>366</v>
      </c>
      <c r="G147" s="177" t="s">
        <v>358</v>
      </c>
      <c r="H147" s="178">
        <v>105.435</v>
      </c>
      <c r="I147" s="179"/>
      <c r="J147" s="180">
        <f>ROUND(I147*H147,2)</f>
        <v>0</v>
      </c>
      <c r="K147" s="176" t="s">
        <v>253</v>
      </c>
      <c r="L147" s="40"/>
      <c r="M147" s="181" t="s">
        <v>5</v>
      </c>
      <c r="N147" s="182" t="s">
        <v>47</v>
      </c>
      <c r="O147" s="41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23" t="s">
        <v>137</v>
      </c>
      <c r="AT147" s="23" t="s">
        <v>133</v>
      </c>
      <c r="AU147" s="23" t="s">
        <v>85</v>
      </c>
      <c r="AY147" s="23" t="s">
        <v>130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137</v>
      </c>
      <c r="BM147" s="23" t="s">
        <v>367</v>
      </c>
    </row>
    <row r="148" spans="2:65" s="12" customFormat="1" ht="13.5">
      <c r="B148" s="199"/>
      <c r="D148" s="186" t="s">
        <v>144</v>
      </c>
      <c r="F148" s="222" t="s">
        <v>642</v>
      </c>
      <c r="H148" s="223">
        <v>105.435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144</v>
      </c>
      <c r="AU148" s="200" t="s">
        <v>85</v>
      </c>
      <c r="AV148" s="12" t="s">
        <v>85</v>
      </c>
      <c r="AW148" s="12" t="s">
        <v>6</v>
      </c>
      <c r="AX148" s="12" t="s">
        <v>24</v>
      </c>
      <c r="AY148" s="200" t="s">
        <v>130</v>
      </c>
    </row>
    <row r="149" spans="2:65" s="1" customFormat="1" ht="22.5" customHeight="1">
      <c r="B149" s="173"/>
      <c r="C149" s="174" t="s">
        <v>383</v>
      </c>
      <c r="D149" s="174" t="s">
        <v>133</v>
      </c>
      <c r="E149" s="175" t="s">
        <v>370</v>
      </c>
      <c r="F149" s="176" t="s">
        <v>371</v>
      </c>
      <c r="G149" s="177" t="s">
        <v>358</v>
      </c>
      <c r="H149" s="178">
        <v>11.715</v>
      </c>
      <c r="I149" s="179"/>
      <c r="J149" s="180">
        <f>ROUND(I149*H149,2)</f>
        <v>0</v>
      </c>
      <c r="K149" s="176" t="s">
        <v>5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137</v>
      </c>
      <c r="AT149" s="23" t="s">
        <v>133</v>
      </c>
      <c r="AU149" s="23" t="s">
        <v>85</v>
      </c>
      <c r="AY149" s="23" t="s">
        <v>130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137</v>
      </c>
      <c r="BM149" s="23" t="s">
        <v>372</v>
      </c>
    </row>
    <row r="150" spans="2:65" s="10" customFormat="1" ht="29.85" customHeight="1">
      <c r="B150" s="159"/>
      <c r="D150" s="170" t="s">
        <v>75</v>
      </c>
      <c r="E150" s="171" t="s">
        <v>373</v>
      </c>
      <c r="F150" s="171" t="s">
        <v>374</v>
      </c>
      <c r="I150" s="162"/>
      <c r="J150" s="172">
        <f>BK150</f>
        <v>0</v>
      </c>
      <c r="L150" s="159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</v>
      </c>
      <c r="AR150" s="160" t="s">
        <v>24</v>
      </c>
      <c r="AT150" s="168" t="s">
        <v>75</v>
      </c>
      <c r="AU150" s="168" t="s">
        <v>24</v>
      </c>
      <c r="AY150" s="160" t="s">
        <v>130</v>
      </c>
      <c r="BK150" s="169">
        <f>BK151</f>
        <v>0</v>
      </c>
    </row>
    <row r="151" spans="2:65" s="1" customFormat="1" ht="31.5" customHeight="1">
      <c r="B151" s="173"/>
      <c r="C151" s="174" t="s">
        <v>387</v>
      </c>
      <c r="D151" s="174" t="s">
        <v>133</v>
      </c>
      <c r="E151" s="175" t="s">
        <v>376</v>
      </c>
      <c r="F151" s="176" t="s">
        <v>377</v>
      </c>
      <c r="G151" s="177" t="s">
        <v>358</v>
      </c>
      <c r="H151" s="178">
        <v>14.435</v>
      </c>
      <c r="I151" s="179"/>
      <c r="J151" s="180">
        <f>ROUND(I151*H151,2)</f>
        <v>0</v>
      </c>
      <c r="K151" s="176" t="s">
        <v>5</v>
      </c>
      <c r="L151" s="40"/>
      <c r="M151" s="181" t="s">
        <v>5</v>
      </c>
      <c r="N151" s="182" t="s">
        <v>47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137</v>
      </c>
      <c r="AT151" s="23" t="s">
        <v>133</v>
      </c>
      <c r="AU151" s="23" t="s">
        <v>85</v>
      </c>
      <c r="AY151" s="23" t="s">
        <v>130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24</v>
      </c>
      <c r="BK151" s="185">
        <f>ROUND(I151*H151,2)</f>
        <v>0</v>
      </c>
      <c r="BL151" s="23" t="s">
        <v>137</v>
      </c>
      <c r="BM151" s="23" t="s">
        <v>378</v>
      </c>
    </row>
    <row r="152" spans="2:65" s="10" customFormat="1" ht="37.35" customHeight="1">
      <c r="B152" s="159"/>
      <c r="D152" s="160" t="s">
        <v>75</v>
      </c>
      <c r="E152" s="161" t="s">
        <v>379</v>
      </c>
      <c r="F152" s="161" t="s">
        <v>380</v>
      </c>
      <c r="I152" s="162"/>
      <c r="J152" s="163">
        <f>BK152</f>
        <v>0</v>
      </c>
      <c r="L152" s="159"/>
      <c r="M152" s="164"/>
      <c r="N152" s="165"/>
      <c r="O152" s="165"/>
      <c r="P152" s="166">
        <f>P153+P183+P185+P218+P220+P261+P265</f>
        <v>0</v>
      </c>
      <c r="Q152" s="165"/>
      <c r="R152" s="166">
        <f>R153+R183+R185+R218+R220+R261+R265</f>
        <v>2.8948408199999998</v>
      </c>
      <c r="S152" s="165"/>
      <c r="T152" s="167">
        <f>T153+T183+T185+T218+T220+T261+T265</f>
        <v>4.8015813999999999</v>
      </c>
      <c r="AR152" s="160" t="s">
        <v>85</v>
      </c>
      <c r="AT152" s="168" t="s">
        <v>75</v>
      </c>
      <c r="AU152" s="168" t="s">
        <v>76</v>
      </c>
      <c r="AY152" s="160" t="s">
        <v>130</v>
      </c>
      <c r="BK152" s="169">
        <f>BK153+BK183+BK185+BK218+BK220+BK261+BK265</f>
        <v>0</v>
      </c>
    </row>
    <row r="153" spans="2:65" s="10" customFormat="1" ht="19.899999999999999" customHeight="1">
      <c r="B153" s="159"/>
      <c r="D153" s="170" t="s">
        <v>75</v>
      </c>
      <c r="E153" s="171" t="s">
        <v>381</v>
      </c>
      <c r="F153" s="171" t="s">
        <v>382</v>
      </c>
      <c r="I153" s="162"/>
      <c r="J153" s="172">
        <f>BK153</f>
        <v>0</v>
      </c>
      <c r="L153" s="159"/>
      <c r="M153" s="164"/>
      <c r="N153" s="165"/>
      <c r="O153" s="165"/>
      <c r="P153" s="166">
        <f>SUM(P154:P182)</f>
        <v>0</v>
      </c>
      <c r="Q153" s="165"/>
      <c r="R153" s="166">
        <f>SUM(R154:R182)</f>
        <v>0.28148719999999999</v>
      </c>
      <c r="S153" s="165"/>
      <c r="T153" s="167">
        <f>SUM(T154:T182)</f>
        <v>0.29852140000000005</v>
      </c>
      <c r="AR153" s="160" t="s">
        <v>85</v>
      </c>
      <c r="AT153" s="168" t="s">
        <v>75</v>
      </c>
      <c r="AU153" s="168" t="s">
        <v>24</v>
      </c>
      <c r="AY153" s="160" t="s">
        <v>130</v>
      </c>
      <c r="BK153" s="169">
        <f>SUM(BK154:BK182)</f>
        <v>0</v>
      </c>
    </row>
    <row r="154" spans="2:65" s="1" customFormat="1" ht="22.5" customHeight="1">
      <c r="B154" s="173"/>
      <c r="C154" s="174" t="s">
        <v>391</v>
      </c>
      <c r="D154" s="174" t="s">
        <v>133</v>
      </c>
      <c r="E154" s="175" t="s">
        <v>384</v>
      </c>
      <c r="F154" s="176" t="s">
        <v>385</v>
      </c>
      <c r="G154" s="177" t="s">
        <v>252</v>
      </c>
      <c r="H154" s="178">
        <v>12</v>
      </c>
      <c r="I154" s="179"/>
      <c r="J154" s="180">
        <f>ROUND(I154*H154,2)</f>
        <v>0</v>
      </c>
      <c r="K154" s="176" t="s">
        <v>5</v>
      </c>
      <c r="L154" s="40"/>
      <c r="M154" s="181" t="s">
        <v>5</v>
      </c>
      <c r="N154" s="182" t="s">
        <v>47</v>
      </c>
      <c r="O154" s="41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23" t="s">
        <v>209</v>
      </c>
      <c r="AT154" s="23" t="s">
        <v>133</v>
      </c>
      <c r="AU154" s="23" t="s">
        <v>85</v>
      </c>
      <c r="AY154" s="23" t="s">
        <v>130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3" t="s">
        <v>24</v>
      </c>
      <c r="BK154" s="185">
        <f>ROUND(I154*H154,2)</f>
        <v>0</v>
      </c>
      <c r="BL154" s="23" t="s">
        <v>209</v>
      </c>
      <c r="BM154" s="23" t="s">
        <v>643</v>
      </c>
    </row>
    <row r="155" spans="2:65" s="1" customFormat="1" ht="22.5" customHeight="1">
      <c r="B155" s="173"/>
      <c r="C155" s="174" t="s">
        <v>397</v>
      </c>
      <c r="D155" s="174" t="s">
        <v>133</v>
      </c>
      <c r="E155" s="175" t="s">
        <v>388</v>
      </c>
      <c r="F155" s="176" t="s">
        <v>389</v>
      </c>
      <c r="G155" s="177" t="s">
        <v>252</v>
      </c>
      <c r="H155" s="178">
        <v>12</v>
      </c>
      <c r="I155" s="179"/>
      <c r="J155" s="180">
        <f>ROUND(I155*H155,2)</f>
        <v>0</v>
      </c>
      <c r="K155" s="176" t="s">
        <v>323</v>
      </c>
      <c r="L155" s="40"/>
      <c r="M155" s="181" t="s">
        <v>5</v>
      </c>
      <c r="N155" s="182" t="s">
        <v>47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1.7700000000000001E-3</v>
      </c>
      <c r="T155" s="184">
        <f>S155*H155</f>
        <v>2.1240000000000002E-2</v>
      </c>
      <c r="AR155" s="23" t="s">
        <v>209</v>
      </c>
      <c r="AT155" s="23" t="s">
        <v>133</v>
      </c>
      <c r="AU155" s="23" t="s">
        <v>85</v>
      </c>
      <c r="AY155" s="23" t="s">
        <v>130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209</v>
      </c>
      <c r="BM155" s="23" t="s">
        <v>644</v>
      </c>
    </row>
    <row r="156" spans="2:65" s="1" customFormat="1" ht="22.5" customHeight="1">
      <c r="B156" s="173"/>
      <c r="C156" s="174" t="s">
        <v>406</v>
      </c>
      <c r="D156" s="174" t="s">
        <v>133</v>
      </c>
      <c r="E156" s="175" t="s">
        <v>645</v>
      </c>
      <c r="F156" s="176" t="s">
        <v>646</v>
      </c>
      <c r="G156" s="177" t="s">
        <v>252</v>
      </c>
      <c r="H156" s="178">
        <v>26.4</v>
      </c>
      <c r="I156" s="179"/>
      <c r="J156" s="180">
        <f>ROUND(I156*H156,2)</f>
        <v>0</v>
      </c>
      <c r="K156" s="176" t="s">
        <v>253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1.67E-3</v>
      </c>
      <c r="T156" s="184">
        <f>S156*H156</f>
        <v>4.4088000000000002E-2</v>
      </c>
      <c r="AR156" s="23" t="s">
        <v>209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209</v>
      </c>
      <c r="BM156" s="23" t="s">
        <v>394</v>
      </c>
    </row>
    <row r="157" spans="2:65" s="12" customFormat="1" ht="13.5">
      <c r="B157" s="199"/>
      <c r="D157" s="191" t="s">
        <v>144</v>
      </c>
      <c r="E157" s="200" t="s">
        <v>5</v>
      </c>
      <c r="F157" s="201" t="s">
        <v>647</v>
      </c>
      <c r="H157" s="202">
        <v>10.4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144</v>
      </c>
      <c r="AU157" s="200" t="s">
        <v>85</v>
      </c>
      <c r="AV157" s="12" t="s">
        <v>85</v>
      </c>
      <c r="AW157" s="12" t="s">
        <v>39</v>
      </c>
      <c r="AX157" s="12" t="s">
        <v>76</v>
      </c>
      <c r="AY157" s="200" t="s">
        <v>130</v>
      </c>
    </row>
    <row r="158" spans="2:65" s="12" customFormat="1" ht="13.5">
      <c r="B158" s="199"/>
      <c r="D158" s="191" t="s">
        <v>144</v>
      </c>
      <c r="E158" s="200" t="s">
        <v>5</v>
      </c>
      <c r="F158" s="201" t="s">
        <v>648</v>
      </c>
      <c r="H158" s="202">
        <v>16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144</v>
      </c>
      <c r="AU158" s="200" t="s">
        <v>85</v>
      </c>
      <c r="AV158" s="12" t="s">
        <v>85</v>
      </c>
      <c r="AW158" s="12" t="s">
        <v>39</v>
      </c>
      <c r="AX158" s="12" t="s">
        <v>76</v>
      </c>
      <c r="AY158" s="200" t="s">
        <v>130</v>
      </c>
    </row>
    <row r="159" spans="2:65" s="13" customFormat="1" ht="13.5">
      <c r="B159" s="207"/>
      <c r="D159" s="186" t="s">
        <v>144</v>
      </c>
      <c r="E159" s="208" t="s">
        <v>5</v>
      </c>
      <c r="F159" s="209" t="s">
        <v>155</v>
      </c>
      <c r="H159" s="210">
        <v>26.4</v>
      </c>
      <c r="I159" s="211"/>
      <c r="L159" s="207"/>
      <c r="M159" s="212"/>
      <c r="N159" s="213"/>
      <c r="O159" s="213"/>
      <c r="P159" s="213"/>
      <c r="Q159" s="213"/>
      <c r="R159" s="213"/>
      <c r="S159" s="213"/>
      <c r="T159" s="214"/>
      <c r="AT159" s="215" t="s">
        <v>144</v>
      </c>
      <c r="AU159" s="215" t="s">
        <v>85</v>
      </c>
      <c r="AV159" s="13" t="s">
        <v>137</v>
      </c>
      <c r="AW159" s="13" t="s">
        <v>39</v>
      </c>
      <c r="AX159" s="13" t="s">
        <v>24</v>
      </c>
      <c r="AY159" s="215" t="s">
        <v>130</v>
      </c>
    </row>
    <row r="160" spans="2:65" s="1" customFormat="1" ht="22.5" customHeight="1">
      <c r="B160" s="173"/>
      <c r="C160" s="174" t="s">
        <v>410</v>
      </c>
      <c r="D160" s="174" t="s">
        <v>133</v>
      </c>
      <c r="E160" s="175" t="s">
        <v>649</v>
      </c>
      <c r="F160" s="176" t="s">
        <v>650</v>
      </c>
      <c r="G160" s="177" t="s">
        <v>252</v>
      </c>
      <c r="H160" s="178">
        <v>90.58</v>
      </c>
      <c r="I160" s="179"/>
      <c r="J160" s="180">
        <f>ROUND(I160*H160,2)</f>
        <v>0</v>
      </c>
      <c r="K160" s="176" t="s">
        <v>253</v>
      </c>
      <c r="L160" s="40"/>
      <c r="M160" s="181" t="s">
        <v>5</v>
      </c>
      <c r="N160" s="182" t="s">
        <v>47</v>
      </c>
      <c r="O160" s="41"/>
      <c r="P160" s="183">
        <f>O160*H160</f>
        <v>0</v>
      </c>
      <c r="Q160" s="183">
        <v>0</v>
      </c>
      <c r="R160" s="183">
        <f>Q160*H160</f>
        <v>0</v>
      </c>
      <c r="S160" s="183">
        <v>2.2300000000000002E-3</v>
      </c>
      <c r="T160" s="184">
        <f>S160*H160</f>
        <v>0.20199340000000002</v>
      </c>
      <c r="AR160" s="23" t="s">
        <v>209</v>
      </c>
      <c r="AT160" s="23" t="s">
        <v>133</v>
      </c>
      <c r="AU160" s="23" t="s">
        <v>85</v>
      </c>
      <c r="AY160" s="23" t="s">
        <v>130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209</v>
      </c>
      <c r="BM160" s="23" t="s">
        <v>400</v>
      </c>
    </row>
    <row r="161" spans="2:65" s="12" customFormat="1" ht="13.5">
      <c r="B161" s="199"/>
      <c r="D161" s="191" t="s">
        <v>144</v>
      </c>
      <c r="E161" s="200" t="s">
        <v>5</v>
      </c>
      <c r="F161" s="201" t="s">
        <v>651</v>
      </c>
      <c r="H161" s="202">
        <v>22.9</v>
      </c>
      <c r="I161" s="203"/>
      <c r="L161" s="199"/>
      <c r="M161" s="204"/>
      <c r="N161" s="205"/>
      <c r="O161" s="205"/>
      <c r="P161" s="205"/>
      <c r="Q161" s="205"/>
      <c r="R161" s="205"/>
      <c r="S161" s="205"/>
      <c r="T161" s="206"/>
      <c r="AT161" s="200" t="s">
        <v>144</v>
      </c>
      <c r="AU161" s="200" t="s">
        <v>85</v>
      </c>
      <c r="AV161" s="12" t="s">
        <v>85</v>
      </c>
      <c r="AW161" s="12" t="s">
        <v>39</v>
      </c>
      <c r="AX161" s="12" t="s">
        <v>76</v>
      </c>
      <c r="AY161" s="200" t="s">
        <v>130</v>
      </c>
    </row>
    <row r="162" spans="2:65" s="12" customFormat="1" ht="13.5">
      <c r="B162" s="199"/>
      <c r="D162" s="191" t="s">
        <v>144</v>
      </c>
      <c r="E162" s="200" t="s">
        <v>5</v>
      </c>
      <c r="F162" s="201" t="s">
        <v>652</v>
      </c>
      <c r="H162" s="202">
        <v>24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65" s="12" customFormat="1" ht="13.5">
      <c r="B163" s="199"/>
      <c r="D163" s="191" t="s">
        <v>144</v>
      </c>
      <c r="E163" s="200" t="s">
        <v>5</v>
      </c>
      <c r="F163" s="201" t="s">
        <v>653</v>
      </c>
      <c r="H163" s="202">
        <v>23.4</v>
      </c>
      <c r="I163" s="203"/>
      <c r="L163" s="199"/>
      <c r="M163" s="204"/>
      <c r="N163" s="205"/>
      <c r="O163" s="205"/>
      <c r="P163" s="205"/>
      <c r="Q163" s="205"/>
      <c r="R163" s="205"/>
      <c r="S163" s="205"/>
      <c r="T163" s="206"/>
      <c r="AT163" s="200" t="s">
        <v>144</v>
      </c>
      <c r="AU163" s="200" t="s">
        <v>85</v>
      </c>
      <c r="AV163" s="12" t="s">
        <v>85</v>
      </c>
      <c r="AW163" s="12" t="s">
        <v>39</v>
      </c>
      <c r="AX163" s="12" t="s">
        <v>76</v>
      </c>
      <c r="AY163" s="200" t="s">
        <v>130</v>
      </c>
    </row>
    <row r="164" spans="2:65" s="12" customFormat="1" ht="13.5">
      <c r="B164" s="199"/>
      <c r="D164" s="191" t="s">
        <v>144</v>
      </c>
      <c r="E164" s="200" t="s">
        <v>5</v>
      </c>
      <c r="F164" s="201" t="s">
        <v>654</v>
      </c>
      <c r="H164" s="202">
        <v>16.48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144</v>
      </c>
      <c r="AU164" s="200" t="s">
        <v>85</v>
      </c>
      <c r="AV164" s="12" t="s">
        <v>85</v>
      </c>
      <c r="AW164" s="12" t="s">
        <v>39</v>
      </c>
      <c r="AX164" s="12" t="s">
        <v>76</v>
      </c>
      <c r="AY164" s="200" t="s">
        <v>130</v>
      </c>
    </row>
    <row r="165" spans="2:65" s="12" customFormat="1" ht="13.5">
      <c r="B165" s="199"/>
      <c r="D165" s="191" t="s">
        <v>144</v>
      </c>
      <c r="E165" s="200" t="s">
        <v>5</v>
      </c>
      <c r="F165" s="201" t="s">
        <v>655</v>
      </c>
      <c r="H165" s="202">
        <v>3.8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144</v>
      </c>
      <c r="AU165" s="200" t="s">
        <v>85</v>
      </c>
      <c r="AV165" s="12" t="s">
        <v>85</v>
      </c>
      <c r="AW165" s="12" t="s">
        <v>39</v>
      </c>
      <c r="AX165" s="12" t="s">
        <v>76</v>
      </c>
      <c r="AY165" s="200" t="s">
        <v>130</v>
      </c>
    </row>
    <row r="166" spans="2:65" s="13" customFormat="1" ht="13.5">
      <c r="B166" s="207"/>
      <c r="D166" s="186" t="s">
        <v>144</v>
      </c>
      <c r="E166" s="208" t="s">
        <v>5</v>
      </c>
      <c r="F166" s="209" t="s">
        <v>155</v>
      </c>
      <c r="H166" s="210">
        <v>90.58</v>
      </c>
      <c r="I166" s="211"/>
      <c r="L166" s="207"/>
      <c r="M166" s="212"/>
      <c r="N166" s="213"/>
      <c r="O166" s="213"/>
      <c r="P166" s="213"/>
      <c r="Q166" s="213"/>
      <c r="R166" s="213"/>
      <c r="S166" s="213"/>
      <c r="T166" s="214"/>
      <c r="AT166" s="215" t="s">
        <v>144</v>
      </c>
      <c r="AU166" s="215" t="s">
        <v>85</v>
      </c>
      <c r="AV166" s="13" t="s">
        <v>137</v>
      </c>
      <c r="AW166" s="13" t="s">
        <v>39</v>
      </c>
      <c r="AX166" s="13" t="s">
        <v>24</v>
      </c>
      <c r="AY166" s="215" t="s">
        <v>130</v>
      </c>
    </row>
    <row r="167" spans="2:65" s="1" customFormat="1" ht="22.5" customHeight="1">
      <c r="B167" s="173"/>
      <c r="C167" s="174" t="s">
        <v>414</v>
      </c>
      <c r="D167" s="174" t="s">
        <v>133</v>
      </c>
      <c r="E167" s="175" t="s">
        <v>407</v>
      </c>
      <c r="F167" s="176" t="s">
        <v>408</v>
      </c>
      <c r="G167" s="177" t="s">
        <v>252</v>
      </c>
      <c r="H167" s="178">
        <v>12</v>
      </c>
      <c r="I167" s="179"/>
      <c r="J167" s="180">
        <f>ROUND(I167*H167,2)</f>
        <v>0</v>
      </c>
      <c r="K167" s="176" t="s">
        <v>323</v>
      </c>
      <c r="L167" s="40"/>
      <c r="M167" s="181" t="s">
        <v>5</v>
      </c>
      <c r="N167" s="182" t="s">
        <v>47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2.5999999999999999E-3</v>
      </c>
      <c r="T167" s="184">
        <f>S167*H167</f>
        <v>3.1199999999999999E-2</v>
      </c>
      <c r="AR167" s="23" t="s">
        <v>209</v>
      </c>
      <c r="AT167" s="23" t="s">
        <v>133</v>
      </c>
      <c r="AU167" s="23" t="s">
        <v>85</v>
      </c>
      <c r="AY167" s="23" t="s">
        <v>130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209</v>
      </c>
      <c r="BM167" s="23" t="s">
        <v>656</v>
      </c>
    </row>
    <row r="168" spans="2:65" s="1" customFormat="1" ht="22.5" customHeight="1">
      <c r="B168" s="173"/>
      <c r="C168" s="174" t="s">
        <v>418</v>
      </c>
      <c r="D168" s="174" t="s">
        <v>133</v>
      </c>
      <c r="E168" s="175" t="s">
        <v>415</v>
      </c>
      <c r="F168" s="176" t="s">
        <v>416</v>
      </c>
      <c r="G168" s="177" t="s">
        <v>252</v>
      </c>
      <c r="H168" s="178">
        <v>12</v>
      </c>
      <c r="I168" s="179"/>
      <c r="J168" s="180">
        <f>ROUND(I168*H168,2)</f>
        <v>0</v>
      </c>
      <c r="K168" s="176" t="s">
        <v>323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2.63E-3</v>
      </c>
      <c r="R168" s="183">
        <f>Q168*H168</f>
        <v>3.1559999999999998E-2</v>
      </c>
      <c r="S168" s="183">
        <v>0</v>
      </c>
      <c r="T168" s="184">
        <f>S168*H168</f>
        <v>0</v>
      </c>
      <c r="AR168" s="23" t="s">
        <v>209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209</v>
      </c>
      <c r="BM168" s="23" t="s">
        <v>657</v>
      </c>
    </row>
    <row r="169" spans="2:65" s="1" customFormat="1" ht="22.5" customHeight="1">
      <c r="B169" s="173"/>
      <c r="C169" s="174" t="s">
        <v>422</v>
      </c>
      <c r="D169" s="174" t="s">
        <v>133</v>
      </c>
      <c r="E169" s="175" t="s">
        <v>419</v>
      </c>
      <c r="F169" s="176" t="s">
        <v>420</v>
      </c>
      <c r="G169" s="177" t="s">
        <v>252</v>
      </c>
      <c r="H169" s="178">
        <v>26.4</v>
      </c>
      <c r="I169" s="179"/>
      <c r="J169" s="180">
        <f>ROUND(I169*H169,2)</f>
        <v>0</v>
      </c>
      <c r="K169" s="176" t="s">
        <v>253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1.67E-3</v>
      </c>
      <c r="R169" s="183">
        <f>Q169*H169</f>
        <v>4.4088000000000002E-2</v>
      </c>
      <c r="S169" s="183">
        <v>0</v>
      </c>
      <c r="T169" s="184">
        <f>S169*H169</f>
        <v>0</v>
      </c>
      <c r="AR169" s="23" t="s">
        <v>209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209</v>
      </c>
      <c r="BM169" s="23" t="s">
        <v>421</v>
      </c>
    </row>
    <row r="170" spans="2:65" s="12" customFormat="1" ht="13.5">
      <c r="B170" s="199"/>
      <c r="D170" s="191" t="s">
        <v>144</v>
      </c>
      <c r="E170" s="200" t="s">
        <v>5</v>
      </c>
      <c r="F170" s="201" t="s">
        <v>647</v>
      </c>
      <c r="H170" s="202">
        <v>10.4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85</v>
      </c>
      <c r="AV170" s="12" t="s">
        <v>85</v>
      </c>
      <c r="AW170" s="12" t="s">
        <v>39</v>
      </c>
      <c r="AX170" s="12" t="s">
        <v>76</v>
      </c>
      <c r="AY170" s="200" t="s">
        <v>130</v>
      </c>
    </row>
    <row r="171" spans="2:65" s="12" customFormat="1" ht="13.5">
      <c r="B171" s="199"/>
      <c r="D171" s="191" t="s">
        <v>144</v>
      </c>
      <c r="E171" s="200" t="s">
        <v>5</v>
      </c>
      <c r="F171" s="201" t="s">
        <v>648</v>
      </c>
      <c r="H171" s="202">
        <v>16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144</v>
      </c>
      <c r="AU171" s="200" t="s">
        <v>85</v>
      </c>
      <c r="AV171" s="12" t="s">
        <v>85</v>
      </c>
      <c r="AW171" s="12" t="s">
        <v>39</v>
      </c>
      <c r="AX171" s="12" t="s">
        <v>76</v>
      </c>
      <c r="AY171" s="200" t="s">
        <v>130</v>
      </c>
    </row>
    <row r="172" spans="2:65" s="13" customFormat="1" ht="13.5">
      <c r="B172" s="207"/>
      <c r="D172" s="186" t="s">
        <v>144</v>
      </c>
      <c r="E172" s="208" t="s">
        <v>5</v>
      </c>
      <c r="F172" s="209" t="s">
        <v>155</v>
      </c>
      <c r="H172" s="210">
        <v>26.4</v>
      </c>
      <c r="I172" s="211"/>
      <c r="L172" s="207"/>
      <c r="M172" s="212"/>
      <c r="N172" s="213"/>
      <c r="O172" s="213"/>
      <c r="P172" s="213"/>
      <c r="Q172" s="213"/>
      <c r="R172" s="213"/>
      <c r="S172" s="213"/>
      <c r="T172" s="214"/>
      <c r="AT172" s="215" t="s">
        <v>144</v>
      </c>
      <c r="AU172" s="215" t="s">
        <v>85</v>
      </c>
      <c r="AV172" s="13" t="s">
        <v>137</v>
      </c>
      <c r="AW172" s="13" t="s">
        <v>39</v>
      </c>
      <c r="AX172" s="13" t="s">
        <v>24</v>
      </c>
      <c r="AY172" s="215" t="s">
        <v>130</v>
      </c>
    </row>
    <row r="173" spans="2:65" s="1" customFormat="1" ht="22.5" customHeight="1">
      <c r="B173" s="173"/>
      <c r="C173" s="174" t="s">
        <v>426</v>
      </c>
      <c r="D173" s="174" t="s">
        <v>133</v>
      </c>
      <c r="E173" s="175" t="s">
        <v>423</v>
      </c>
      <c r="F173" s="176" t="s">
        <v>424</v>
      </c>
      <c r="G173" s="177" t="s">
        <v>252</v>
      </c>
      <c r="H173" s="178">
        <v>86.78</v>
      </c>
      <c r="I173" s="179"/>
      <c r="J173" s="180">
        <f>ROUND(I173*H173,2)</f>
        <v>0</v>
      </c>
      <c r="K173" s="176" t="s">
        <v>253</v>
      </c>
      <c r="L173" s="40"/>
      <c r="M173" s="181" t="s">
        <v>5</v>
      </c>
      <c r="N173" s="182" t="s">
        <v>47</v>
      </c>
      <c r="O173" s="41"/>
      <c r="P173" s="183">
        <f>O173*H173</f>
        <v>0</v>
      </c>
      <c r="Q173" s="183">
        <v>1.8400000000000001E-3</v>
      </c>
      <c r="R173" s="183">
        <f>Q173*H173</f>
        <v>0.15967520000000002</v>
      </c>
      <c r="S173" s="183">
        <v>0</v>
      </c>
      <c r="T173" s="184">
        <f>S173*H173</f>
        <v>0</v>
      </c>
      <c r="AR173" s="23" t="s">
        <v>209</v>
      </c>
      <c r="AT173" s="23" t="s">
        <v>133</v>
      </c>
      <c r="AU173" s="23" t="s">
        <v>85</v>
      </c>
      <c r="AY173" s="23" t="s">
        <v>130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209</v>
      </c>
      <c r="BM173" s="23" t="s">
        <v>425</v>
      </c>
    </row>
    <row r="174" spans="2:65" s="12" customFormat="1" ht="13.5">
      <c r="B174" s="199"/>
      <c r="D174" s="191" t="s">
        <v>144</v>
      </c>
      <c r="E174" s="200" t="s">
        <v>5</v>
      </c>
      <c r="F174" s="201" t="s">
        <v>651</v>
      </c>
      <c r="H174" s="202">
        <v>22.9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144</v>
      </c>
      <c r="AU174" s="200" t="s">
        <v>85</v>
      </c>
      <c r="AV174" s="12" t="s">
        <v>85</v>
      </c>
      <c r="AW174" s="12" t="s">
        <v>39</v>
      </c>
      <c r="AX174" s="12" t="s">
        <v>76</v>
      </c>
      <c r="AY174" s="200" t="s">
        <v>130</v>
      </c>
    </row>
    <row r="175" spans="2:65" s="12" customFormat="1" ht="13.5">
      <c r="B175" s="199"/>
      <c r="D175" s="191" t="s">
        <v>144</v>
      </c>
      <c r="E175" s="200" t="s">
        <v>5</v>
      </c>
      <c r="F175" s="201" t="s">
        <v>652</v>
      </c>
      <c r="H175" s="202">
        <v>24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0" t="s">
        <v>144</v>
      </c>
      <c r="AU175" s="200" t="s">
        <v>85</v>
      </c>
      <c r="AV175" s="12" t="s">
        <v>85</v>
      </c>
      <c r="AW175" s="12" t="s">
        <v>39</v>
      </c>
      <c r="AX175" s="12" t="s">
        <v>76</v>
      </c>
      <c r="AY175" s="200" t="s">
        <v>130</v>
      </c>
    </row>
    <row r="176" spans="2:65" s="12" customFormat="1" ht="13.5">
      <c r="B176" s="199"/>
      <c r="D176" s="191" t="s">
        <v>144</v>
      </c>
      <c r="E176" s="200" t="s">
        <v>5</v>
      </c>
      <c r="F176" s="201" t="s">
        <v>653</v>
      </c>
      <c r="H176" s="202">
        <v>23.4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144</v>
      </c>
      <c r="AU176" s="200" t="s">
        <v>85</v>
      </c>
      <c r="AV176" s="12" t="s">
        <v>85</v>
      </c>
      <c r="AW176" s="12" t="s">
        <v>39</v>
      </c>
      <c r="AX176" s="12" t="s">
        <v>76</v>
      </c>
      <c r="AY176" s="200" t="s">
        <v>130</v>
      </c>
    </row>
    <row r="177" spans="2:65" s="12" customFormat="1" ht="13.5">
      <c r="B177" s="199"/>
      <c r="D177" s="191" t="s">
        <v>144</v>
      </c>
      <c r="E177" s="200" t="s">
        <v>5</v>
      </c>
      <c r="F177" s="201" t="s">
        <v>654</v>
      </c>
      <c r="H177" s="202">
        <v>16.48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65" s="13" customFormat="1" ht="13.5">
      <c r="B178" s="207"/>
      <c r="D178" s="186" t="s">
        <v>144</v>
      </c>
      <c r="E178" s="208" t="s">
        <v>5</v>
      </c>
      <c r="F178" s="209" t="s">
        <v>155</v>
      </c>
      <c r="H178" s="210">
        <v>86.78</v>
      </c>
      <c r="I178" s="211"/>
      <c r="L178" s="207"/>
      <c r="M178" s="212"/>
      <c r="N178" s="213"/>
      <c r="O178" s="213"/>
      <c r="P178" s="213"/>
      <c r="Q178" s="213"/>
      <c r="R178" s="213"/>
      <c r="S178" s="213"/>
      <c r="T178" s="214"/>
      <c r="AT178" s="215" t="s">
        <v>144</v>
      </c>
      <c r="AU178" s="215" t="s">
        <v>85</v>
      </c>
      <c r="AV178" s="13" t="s">
        <v>137</v>
      </c>
      <c r="AW178" s="13" t="s">
        <v>39</v>
      </c>
      <c r="AX178" s="13" t="s">
        <v>24</v>
      </c>
      <c r="AY178" s="215" t="s">
        <v>130</v>
      </c>
    </row>
    <row r="179" spans="2:65" s="1" customFormat="1" ht="31.5" customHeight="1">
      <c r="B179" s="173"/>
      <c r="C179" s="174" t="s">
        <v>430</v>
      </c>
      <c r="D179" s="174" t="s">
        <v>133</v>
      </c>
      <c r="E179" s="175" t="s">
        <v>427</v>
      </c>
      <c r="F179" s="176" t="s">
        <v>428</v>
      </c>
      <c r="G179" s="177" t="s">
        <v>252</v>
      </c>
      <c r="H179" s="178">
        <v>3.8</v>
      </c>
      <c r="I179" s="179"/>
      <c r="J179" s="180">
        <f>ROUND(I179*H179,2)</f>
        <v>0</v>
      </c>
      <c r="K179" s="176" t="s">
        <v>323</v>
      </c>
      <c r="L179" s="40"/>
      <c r="M179" s="181" t="s">
        <v>5</v>
      </c>
      <c r="N179" s="182" t="s">
        <v>47</v>
      </c>
      <c r="O179" s="41"/>
      <c r="P179" s="183">
        <f>O179*H179</f>
        <v>0</v>
      </c>
      <c r="Q179" s="183">
        <v>1.98E-3</v>
      </c>
      <c r="R179" s="183">
        <f>Q179*H179</f>
        <v>7.5239999999999994E-3</v>
      </c>
      <c r="S179" s="183">
        <v>0</v>
      </c>
      <c r="T179" s="184">
        <f>S179*H179</f>
        <v>0</v>
      </c>
      <c r="AR179" s="23" t="s">
        <v>209</v>
      </c>
      <c r="AT179" s="23" t="s">
        <v>133</v>
      </c>
      <c r="AU179" s="23" t="s">
        <v>85</v>
      </c>
      <c r="AY179" s="23" t="s">
        <v>130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209</v>
      </c>
      <c r="BM179" s="23" t="s">
        <v>658</v>
      </c>
    </row>
    <row r="180" spans="2:65" s="12" customFormat="1" ht="13.5">
      <c r="B180" s="199"/>
      <c r="D180" s="186" t="s">
        <v>144</v>
      </c>
      <c r="E180" s="221" t="s">
        <v>5</v>
      </c>
      <c r="F180" s="222" t="s">
        <v>402</v>
      </c>
      <c r="H180" s="223">
        <v>3.8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144</v>
      </c>
      <c r="AU180" s="200" t="s">
        <v>85</v>
      </c>
      <c r="AV180" s="12" t="s">
        <v>85</v>
      </c>
      <c r="AW180" s="12" t="s">
        <v>39</v>
      </c>
      <c r="AX180" s="12" t="s">
        <v>24</v>
      </c>
      <c r="AY180" s="200" t="s">
        <v>130</v>
      </c>
    </row>
    <row r="181" spans="2:65" s="1" customFormat="1" ht="22.5" customHeight="1">
      <c r="B181" s="173"/>
      <c r="C181" s="174" t="s">
        <v>434</v>
      </c>
      <c r="D181" s="174" t="s">
        <v>133</v>
      </c>
      <c r="E181" s="175" t="s">
        <v>431</v>
      </c>
      <c r="F181" s="176" t="s">
        <v>432</v>
      </c>
      <c r="G181" s="177" t="s">
        <v>252</v>
      </c>
      <c r="H181" s="178">
        <v>12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3.2200000000000002E-3</v>
      </c>
      <c r="R181" s="183">
        <f>Q181*H181</f>
        <v>3.8640000000000001E-2</v>
      </c>
      <c r="S181" s="183">
        <v>0</v>
      </c>
      <c r="T181" s="184">
        <f>S181*H181</f>
        <v>0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659</v>
      </c>
    </row>
    <row r="182" spans="2:65" s="1" customFormat="1" ht="22.5" customHeight="1">
      <c r="B182" s="173"/>
      <c r="C182" s="174" t="s">
        <v>438</v>
      </c>
      <c r="D182" s="174" t="s">
        <v>133</v>
      </c>
      <c r="E182" s="175" t="s">
        <v>439</v>
      </c>
      <c r="F182" s="176" t="s">
        <v>440</v>
      </c>
      <c r="G182" s="177" t="s">
        <v>277</v>
      </c>
      <c r="H182" s="178">
        <v>1</v>
      </c>
      <c r="I182" s="179"/>
      <c r="J182" s="180">
        <f>ROUND(I182*H182,2)</f>
        <v>0</v>
      </c>
      <c r="K182" s="176" t="s">
        <v>5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23" t="s">
        <v>209</v>
      </c>
      <c r="AT182" s="23" t="s">
        <v>133</v>
      </c>
      <c r="AU182" s="23" t="s">
        <v>85</v>
      </c>
      <c r="AY182" s="23" t="s">
        <v>130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209</v>
      </c>
      <c r="BM182" s="23" t="s">
        <v>660</v>
      </c>
    </row>
    <row r="183" spans="2:65" s="10" customFormat="1" ht="29.85" customHeight="1">
      <c r="B183" s="159"/>
      <c r="D183" s="170" t="s">
        <v>75</v>
      </c>
      <c r="E183" s="171" t="s">
        <v>442</v>
      </c>
      <c r="F183" s="171" t="s">
        <v>443</v>
      </c>
      <c r="I183" s="162"/>
      <c r="J183" s="172">
        <f>BK183</f>
        <v>0</v>
      </c>
      <c r="L183" s="159"/>
      <c r="M183" s="164"/>
      <c r="N183" s="165"/>
      <c r="O183" s="165"/>
      <c r="P183" s="166">
        <f>P184</f>
        <v>0</v>
      </c>
      <c r="Q183" s="165"/>
      <c r="R183" s="166">
        <f>R184</f>
        <v>0</v>
      </c>
      <c r="S183" s="165"/>
      <c r="T183" s="167">
        <f>T184</f>
        <v>0.13200000000000001</v>
      </c>
      <c r="AR183" s="160" t="s">
        <v>85</v>
      </c>
      <c r="AT183" s="168" t="s">
        <v>75</v>
      </c>
      <c r="AU183" s="168" t="s">
        <v>24</v>
      </c>
      <c r="AY183" s="160" t="s">
        <v>130</v>
      </c>
      <c r="BK183" s="169">
        <f>BK184</f>
        <v>0</v>
      </c>
    </row>
    <row r="184" spans="2:65" s="1" customFormat="1" ht="22.5" customHeight="1">
      <c r="B184" s="173"/>
      <c r="C184" s="174" t="s">
        <v>444</v>
      </c>
      <c r="D184" s="174" t="s">
        <v>133</v>
      </c>
      <c r="E184" s="175" t="s">
        <v>445</v>
      </c>
      <c r="F184" s="176" t="s">
        <v>446</v>
      </c>
      <c r="G184" s="177" t="s">
        <v>264</v>
      </c>
      <c r="H184" s="178">
        <v>15</v>
      </c>
      <c r="I184" s="179"/>
      <c r="J184" s="180">
        <f>ROUND(I184*H184,2)</f>
        <v>0</v>
      </c>
      <c r="K184" s="176" t="s">
        <v>5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8.8000000000000005E-3</v>
      </c>
      <c r="T184" s="184">
        <f>S184*H184</f>
        <v>0.13200000000000001</v>
      </c>
      <c r="AR184" s="23" t="s">
        <v>209</v>
      </c>
      <c r="AT184" s="23" t="s">
        <v>133</v>
      </c>
      <c r="AU184" s="23" t="s">
        <v>85</v>
      </c>
      <c r="AY184" s="23" t="s">
        <v>130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209</v>
      </c>
      <c r="BM184" s="23" t="s">
        <v>661</v>
      </c>
    </row>
    <row r="185" spans="2:65" s="10" customFormat="1" ht="29.85" customHeight="1">
      <c r="B185" s="159"/>
      <c r="D185" s="170" t="s">
        <v>75</v>
      </c>
      <c r="E185" s="171" t="s">
        <v>448</v>
      </c>
      <c r="F185" s="171" t="s">
        <v>449</v>
      </c>
      <c r="I185" s="162"/>
      <c r="J185" s="172">
        <f>BK185</f>
        <v>0</v>
      </c>
      <c r="L185" s="159"/>
      <c r="M185" s="164"/>
      <c r="N185" s="165"/>
      <c r="O185" s="165"/>
      <c r="P185" s="166">
        <f>SUM(P186:P217)</f>
        <v>0</v>
      </c>
      <c r="Q185" s="165"/>
      <c r="R185" s="166">
        <f>SUM(R186:R217)</f>
        <v>3.5570749999999998E-2</v>
      </c>
      <c r="S185" s="165"/>
      <c r="T185" s="167">
        <f>SUM(T186:T217)</f>
        <v>4.3710599999999999</v>
      </c>
      <c r="AR185" s="160" t="s">
        <v>85</v>
      </c>
      <c r="AT185" s="168" t="s">
        <v>75</v>
      </c>
      <c r="AU185" s="168" t="s">
        <v>24</v>
      </c>
      <c r="AY185" s="160" t="s">
        <v>130</v>
      </c>
      <c r="BK185" s="169">
        <f>SUM(BK186:BK217)</f>
        <v>0</v>
      </c>
    </row>
    <row r="186" spans="2:65" s="1" customFormat="1" ht="22.5" customHeight="1">
      <c r="B186" s="173"/>
      <c r="C186" s="174" t="s">
        <v>450</v>
      </c>
      <c r="D186" s="174" t="s">
        <v>133</v>
      </c>
      <c r="E186" s="175" t="s">
        <v>451</v>
      </c>
      <c r="F186" s="176" t="s">
        <v>452</v>
      </c>
      <c r="G186" s="177" t="s">
        <v>252</v>
      </c>
      <c r="H186" s="178">
        <v>45.1</v>
      </c>
      <c r="I186" s="179"/>
      <c r="J186" s="180">
        <f>ROUND(I186*H186,2)</f>
        <v>0</v>
      </c>
      <c r="K186" s="176" t="s">
        <v>5</v>
      </c>
      <c r="L186" s="40"/>
      <c r="M186" s="181" t="s">
        <v>5</v>
      </c>
      <c r="N186" s="182" t="s">
        <v>47</v>
      </c>
      <c r="O186" s="41"/>
      <c r="P186" s="183">
        <f>O186*H186</f>
        <v>0</v>
      </c>
      <c r="Q186" s="183">
        <v>0</v>
      </c>
      <c r="R186" s="183">
        <f>Q186*H186</f>
        <v>0</v>
      </c>
      <c r="S186" s="183">
        <v>3.0000000000000001E-3</v>
      </c>
      <c r="T186" s="184">
        <f>S186*H186</f>
        <v>0.1353</v>
      </c>
      <c r="AR186" s="23" t="s">
        <v>209</v>
      </c>
      <c r="AT186" s="23" t="s">
        <v>133</v>
      </c>
      <c r="AU186" s="23" t="s">
        <v>85</v>
      </c>
      <c r="AY186" s="23" t="s">
        <v>130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24</v>
      </c>
      <c r="BK186" s="185">
        <f>ROUND(I186*H186,2)</f>
        <v>0</v>
      </c>
      <c r="BL186" s="23" t="s">
        <v>209</v>
      </c>
      <c r="BM186" s="23" t="s">
        <v>662</v>
      </c>
    </row>
    <row r="187" spans="2:65" s="12" customFormat="1" ht="13.5">
      <c r="B187" s="199"/>
      <c r="D187" s="191" t="s">
        <v>144</v>
      </c>
      <c r="E187" s="200" t="s">
        <v>5</v>
      </c>
      <c r="F187" s="201" t="s">
        <v>663</v>
      </c>
      <c r="H187" s="202">
        <v>12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85</v>
      </c>
      <c r="AV187" s="12" t="s">
        <v>85</v>
      </c>
      <c r="AW187" s="12" t="s">
        <v>39</v>
      </c>
      <c r="AX187" s="12" t="s">
        <v>76</v>
      </c>
      <c r="AY187" s="200" t="s">
        <v>130</v>
      </c>
    </row>
    <row r="188" spans="2:65" s="12" customFormat="1" ht="13.5">
      <c r="B188" s="199"/>
      <c r="D188" s="191" t="s">
        <v>144</v>
      </c>
      <c r="E188" s="200" t="s">
        <v>5</v>
      </c>
      <c r="F188" s="201" t="s">
        <v>664</v>
      </c>
      <c r="H188" s="202">
        <v>12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144</v>
      </c>
      <c r="AU188" s="200" t="s">
        <v>85</v>
      </c>
      <c r="AV188" s="12" t="s">
        <v>85</v>
      </c>
      <c r="AW188" s="12" t="s">
        <v>39</v>
      </c>
      <c r="AX188" s="12" t="s">
        <v>76</v>
      </c>
      <c r="AY188" s="200" t="s">
        <v>130</v>
      </c>
    </row>
    <row r="189" spans="2:65" s="12" customFormat="1" ht="13.5">
      <c r="B189" s="199"/>
      <c r="D189" s="191" t="s">
        <v>144</v>
      </c>
      <c r="E189" s="200" t="s">
        <v>5</v>
      </c>
      <c r="F189" s="201" t="s">
        <v>665</v>
      </c>
      <c r="H189" s="202">
        <v>9.1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144</v>
      </c>
      <c r="AU189" s="200" t="s">
        <v>85</v>
      </c>
      <c r="AV189" s="12" t="s">
        <v>85</v>
      </c>
      <c r="AW189" s="12" t="s">
        <v>39</v>
      </c>
      <c r="AX189" s="12" t="s">
        <v>76</v>
      </c>
      <c r="AY189" s="200" t="s">
        <v>130</v>
      </c>
    </row>
    <row r="190" spans="2:65" s="12" customFormat="1" ht="13.5">
      <c r="B190" s="199"/>
      <c r="D190" s="191" t="s">
        <v>144</v>
      </c>
      <c r="E190" s="200" t="s">
        <v>5</v>
      </c>
      <c r="F190" s="201" t="s">
        <v>666</v>
      </c>
      <c r="H190" s="202">
        <v>12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65" s="13" customFormat="1" ht="13.5">
      <c r="B191" s="207"/>
      <c r="D191" s="186" t="s">
        <v>144</v>
      </c>
      <c r="E191" s="208" t="s">
        <v>5</v>
      </c>
      <c r="F191" s="209" t="s">
        <v>155</v>
      </c>
      <c r="H191" s="210">
        <v>45.1</v>
      </c>
      <c r="I191" s="211"/>
      <c r="L191" s="207"/>
      <c r="M191" s="212"/>
      <c r="N191" s="213"/>
      <c r="O191" s="213"/>
      <c r="P191" s="213"/>
      <c r="Q191" s="213"/>
      <c r="R191" s="213"/>
      <c r="S191" s="213"/>
      <c r="T191" s="214"/>
      <c r="AT191" s="215" t="s">
        <v>144</v>
      </c>
      <c r="AU191" s="215" t="s">
        <v>85</v>
      </c>
      <c r="AV191" s="13" t="s">
        <v>137</v>
      </c>
      <c r="AW191" s="13" t="s">
        <v>39</v>
      </c>
      <c r="AX191" s="13" t="s">
        <v>24</v>
      </c>
      <c r="AY191" s="215" t="s">
        <v>130</v>
      </c>
    </row>
    <row r="192" spans="2:65" s="1" customFormat="1" ht="31.5" customHeight="1">
      <c r="B192" s="173"/>
      <c r="C192" s="174" t="s">
        <v>457</v>
      </c>
      <c r="D192" s="174" t="s">
        <v>133</v>
      </c>
      <c r="E192" s="175" t="s">
        <v>467</v>
      </c>
      <c r="F192" s="176" t="s">
        <v>468</v>
      </c>
      <c r="G192" s="177" t="s">
        <v>264</v>
      </c>
      <c r="H192" s="178">
        <v>18.283000000000001</v>
      </c>
      <c r="I192" s="179"/>
      <c r="J192" s="180">
        <f>ROUND(I192*H192,2)</f>
        <v>0</v>
      </c>
      <c r="K192" s="176" t="s">
        <v>5</v>
      </c>
      <c r="L192" s="40"/>
      <c r="M192" s="181" t="s">
        <v>5</v>
      </c>
      <c r="N192" s="182" t="s">
        <v>47</v>
      </c>
      <c r="O192" s="41"/>
      <c r="P192" s="183">
        <f>O192*H192</f>
        <v>0</v>
      </c>
      <c r="Q192" s="183">
        <v>2.5000000000000001E-4</v>
      </c>
      <c r="R192" s="183">
        <f>Q192*H192</f>
        <v>4.5707500000000002E-3</v>
      </c>
      <c r="S192" s="183">
        <v>0</v>
      </c>
      <c r="T192" s="184">
        <f>S192*H192</f>
        <v>0</v>
      </c>
      <c r="AR192" s="23" t="s">
        <v>209</v>
      </c>
      <c r="AT192" s="23" t="s">
        <v>133</v>
      </c>
      <c r="AU192" s="23" t="s">
        <v>85</v>
      </c>
      <c r="AY192" s="23" t="s">
        <v>130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209</v>
      </c>
      <c r="BM192" s="23" t="s">
        <v>667</v>
      </c>
    </row>
    <row r="193" spans="2:65" s="12" customFormat="1" ht="13.5">
      <c r="B193" s="199"/>
      <c r="D193" s="191" t="s">
        <v>144</v>
      </c>
      <c r="E193" s="200" t="s">
        <v>5</v>
      </c>
      <c r="F193" s="201" t="s">
        <v>628</v>
      </c>
      <c r="H193" s="202">
        <v>17.64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144</v>
      </c>
      <c r="AU193" s="200" t="s">
        <v>85</v>
      </c>
      <c r="AV193" s="12" t="s">
        <v>85</v>
      </c>
      <c r="AW193" s="12" t="s">
        <v>39</v>
      </c>
      <c r="AX193" s="12" t="s">
        <v>76</v>
      </c>
      <c r="AY193" s="200" t="s">
        <v>130</v>
      </c>
    </row>
    <row r="194" spans="2:65" s="12" customFormat="1" ht="13.5">
      <c r="B194" s="199"/>
      <c r="D194" s="191" t="s">
        <v>144</v>
      </c>
      <c r="E194" s="200" t="s">
        <v>5</v>
      </c>
      <c r="F194" s="201" t="s">
        <v>328</v>
      </c>
      <c r="H194" s="202">
        <v>0.64300000000000002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144</v>
      </c>
      <c r="AU194" s="200" t="s">
        <v>85</v>
      </c>
      <c r="AV194" s="12" t="s">
        <v>85</v>
      </c>
      <c r="AW194" s="12" t="s">
        <v>39</v>
      </c>
      <c r="AX194" s="12" t="s">
        <v>76</v>
      </c>
      <c r="AY194" s="200" t="s">
        <v>130</v>
      </c>
    </row>
    <row r="195" spans="2:65" s="13" customFormat="1" ht="13.5">
      <c r="B195" s="207"/>
      <c r="D195" s="186" t="s">
        <v>144</v>
      </c>
      <c r="E195" s="208" t="s">
        <v>5</v>
      </c>
      <c r="F195" s="209" t="s">
        <v>155</v>
      </c>
      <c r="H195" s="210">
        <v>18.283000000000001</v>
      </c>
      <c r="I195" s="211"/>
      <c r="L195" s="207"/>
      <c r="M195" s="212"/>
      <c r="N195" s="213"/>
      <c r="O195" s="213"/>
      <c r="P195" s="213"/>
      <c r="Q195" s="213"/>
      <c r="R195" s="213"/>
      <c r="S195" s="213"/>
      <c r="T195" s="214"/>
      <c r="AT195" s="215" t="s">
        <v>144</v>
      </c>
      <c r="AU195" s="215" t="s">
        <v>85</v>
      </c>
      <c r="AV195" s="13" t="s">
        <v>137</v>
      </c>
      <c r="AW195" s="13" t="s">
        <v>39</v>
      </c>
      <c r="AX195" s="13" t="s">
        <v>24</v>
      </c>
      <c r="AY195" s="215" t="s">
        <v>130</v>
      </c>
    </row>
    <row r="196" spans="2:65" s="1" customFormat="1" ht="22.5" customHeight="1">
      <c r="B196" s="173"/>
      <c r="C196" s="174" t="s">
        <v>668</v>
      </c>
      <c r="D196" s="174" t="s">
        <v>133</v>
      </c>
      <c r="E196" s="175" t="s">
        <v>471</v>
      </c>
      <c r="F196" s="176" t="s">
        <v>472</v>
      </c>
      <c r="G196" s="177" t="s">
        <v>473</v>
      </c>
      <c r="H196" s="178">
        <v>31</v>
      </c>
      <c r="I196" s="179"/>
      <c r="J196" s="180">
        <f>ROUND(I196*H196,2)</f>
        <v>0</v>
      </c>
      <c r="K196" s="176" t="s">
        <v>5</v>
      </c>
      <c r="L196" s="40"/>
      <c r="M196" s="181" t="s">
        <v>5</v>
      </c>
      <c r="N196" s="182" t="s">
        <v>47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209</v>
      </c>
      <c r="AT196" s="23" t="s">
        <v>133</v>
      </c>
      <c r="AU196" s="23" t="s">
        <v>85</v>
      </c>
      <c r="AY196" s="23" t="s">
        <v>130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209</v>
      </c>
      <c r="BM196" s="23" t="s">
        <v>669</v>
      </c>
    </row>
    <row r="197" spans="2:65" s="1" customFormat="1" ht="22.5" customHeight="1">
      <c r="B197" s="173"/>
      <c r="C197" s="224" t="s">
        <v>670</v>
      </c>
      <c r="D197" s="224" t="s">
        <v>477</v>
      </c>
      <c r="E197" s="225" t="s">
        <v>478</v>
      </c>
      <c r="F197" s="226" t="s">
        <v>479</v>
      </c>
      <c r="G197" s="227" t="s">
        <v>473</v>
      </c>
      <c r="H197" s="228">
        <v>31</v>
      </c>
      <c r="I197" s="229"/>
      <c r="J197" s="230">
        <f>ROUND(I197*H197,2)</f>
        <v>0</v>
      </c>
      <c r="K197" s="226" t="s">
        <v>5</v>
      </c>
      <c r="L197" s="231"/>
      <c r="M197" s="232" t="s">
        <v>5</v>
      </c>
      <c r="N197" s="233" t="s">
        <v>47</v>
      </c>
      <c r="O197" s="41"/>
      <c r="P197" s="183">
        <f>O197*H197</f>
        <v>0</v>
      </c>
      <c r="Q197" s="183">
        <v>1E-3</v>
      </c>
      <c r="R197" s="183">
        <f>Q197*H197</f>
        <v>3.1E-2</v>
      </c>
      <c r="S197" s="183">
        <v>0</v>
      </c>
      <c r="T197" s="184">
        <f>S197*H197</f>
        <v>0</v>
      </c>
      <c r="AR197" s="23" t="s">
        <v>391</v>
      </c>
      <c r="AT197" s="23" t="s">
        <v>477</v>
      </c>
      <c r="AU197" s="23" t="s">
        <v>85</v>
      </c>
      <c r="AY197" s="23" t="s">
        <v>130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24</v>
      </c>
      <c r="BK197" s="185">
        <f>ROUND(I197*H197,2)</f>
        <v>0</v>
      </c>
      <c r="BL197" s="23" t="s">
        <v>209</v>
      </c>
      <c r="BM197" s="23" t="s">
        <v>671</v>
      </c>
    </row>
    <row r="198" spans="2:65" s="1" customFormat="1" ht="22.5" customHeight="1">
      <c r="B198" s="173"/>
      <c r="C198" s="174" t="s">
        <v>462</v>
      </c>
      <c r="D198" s="174" t="s">
        <v>133</v>
      </c>
      <c r="E198" s="175" t="s">
        <v>672</v>
      </c>
      <c r="F198" s="176" t="s">
        <v>673</v>
      </c>
      <c r="G198" s="177" t="s">
        <v>264</v>
      </c>
      <c r="H198" s="178">
        <v>88.8</v>
      </c>
      <c r="I198" s="179"/>
      <c r="J198" s="180">
        <f>ROUND(I198*H198,2)</f>
        <v>0</v>
      </c>
      <c r="K198" s="176" t="s">
        <v>5</v>
      </c>
      <c r="L198" s="40"/>
      <c r="M198" s="181" t="s">
        <v>5</v>
      </c>
      <c r="N198" s="182" t="s">
        <v>47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209</v>
      </c>
      <c r="AT198" s="23" t="s">
        <v>133</v>
      </c>
      <c r="AU198" s="23" t="s">
        <v>85</v>
      </c>
      <c r="AY198" s="23" t="s">
        <v>130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209</v>
      </c>
      <c r="BM198" s="23" t="s">
        <v>674</v>
      </c>
    </row>
    <row r="199" spans="2:65" s="11" customFormat="1" ht="13.5">
      <c r="B199" s="190"/>
      <c r="D199" s="191" t="s">
        <v>144</v>
      </c>
      <c r="E199" s="192" t="s">
        <v>5</v>
      </c>
      <c r="F199" s="193" t="s">
        <v>675</v>
      </c>
      <c r="H199" s="194" t="s">
        <v>5</v>
      </c>
      <c r="I199" s="195"/>
      <c r="L199" s="190"/>
      <c r="M199" s="196"/>
      <c r="N199" s="197"/>
      <c r="O199" s="197"/>
      <c r="P199" s="197"/>
      <c r="Q199" s="197"/>
      <c r="R199" s="197"/>
      <c r="S199" s="197"/>
      <c r="T199" s="198"/>
      <c r="AT199" s="194" t="s">
        <v>144</v>
      </c>
      <c r="AU199" s="194" t="s">
        <v>85</v>
      </c>
      <c r="AV199" s="11" t="s">
        <v>24</v>
      </c>
      <c r="AW199" s="11" t="s">
        <v>39</v>
      </c>
      <c r="AX199" s="11" t="s">
        <v>76</v>
      </c>
      <c r="AY199" s="194" t="s">
        <v>130</v>
      </c>
    </row>
    <row r="200" spans="2:65" s="12" customFormat="1" ht="13.5">
      <c r="B200" s="199"/>
      <c r="D200" s="191" t="s">
        <v>144</v>
      </c>
      <c r="E200" s="200" t="s">
        <v>5</v>
      </c>
      <c r="F200" s="201" t="s">
        <v>621</v>
      </c>
      <c r="H200" s="202">
        <v>30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144</v>
      </c>
      <c r="AU200" s="200" t="s">
        <v>85</v>
      </c>
      <c r="AV200" s="12" t="s">
        <v>85</v>
      </c>
      <c r="AW200" s="12" t="s">
        <v>39</v>
      </c>
      <c r="AX200" s="12" t="s">
        <v>76</v>
      </c>
      <c r="AY200" s="200" t="s">
        <v>130</v>
      </c>
    </row>
    <row r="201" spans="2:65" s="12" customFormat="1" ht="13.5">
      <c r="B201" s="199"/>
      <c r="D201" s="191" t="s">
        <v>144</v>
      </c>
      <c r="E201" s="200" t="s">
        <v>5</v>
      </c>
      <c r="F201" s="201" t="s">
        <v>622</v>
      </c>
      <c r="H201" s="202">
        <v>31.2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144</v>
      </c>
      <c r="AU201" s="200" t="s">
        <v>85</v>
      </c>
      <c r="AV201" s="12" t="s">
        <v>85</v>
      </c>
      <c r="AW201" s="12" t="s">
        <v>39</v>
      </c>
      <c r="AX201" s="12" t="s">
        <v>76</v>
      </c>
      <c r="AY201" s="200" t="s">
        <v>130</v>
      </c>
    </row>
    <row r="202" spans="2:65" s="12" customFormat="1" ht="13.5">
      <c r="B202" s="199"/>
      <c r="D202" s="191" t="s">
        <v>144</v>
      </c>
      <c r="E202" s="200" t="s">
        <v>5</v>
      </c>
      <c r="F202" s="201" t="s">
        <v>623</v>
      </c>
      <c r="H202" s="202">
        <v>27.6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85</v>
      </c>
      <c r="AV202" s="12" t="s">
        <v>85</v>
      </c>
      <c r="AW202" s="12" t="s">
        <v>39</v>
      </c>
      <c r="AX202" s="12" t="s">
        <v>76</v>
      </c>
      <c r="AY202" s="200" t="s">
        <v>130</v>
      </c>
    </row>
    <row r="203" spans="2:65" s="13" customFormat="1" ht="13.5">
      <c r="B203" s="207"/>
      <c r="D203" s="186" t="s">
        <v>144</v>
      </c>
      <c r="E203" s="208" t="s">
        <v>5</v>
      </c>
      <c r="F203" s="209" t="s">
        <v>155</v>
      </c>
      <c r="H203" s="210">
        <v>88.8</v>
      </c>
      <c r="I203" s="211"/>
      <c r="L203" s="207"/>
      <c r="M203" s="212"/>
      <c r="N203" s="213"/>
      <c r="O203" s="213"/>
      <c r="P203" s="213"/>
      <c r="Q203" s="213"/>
      <c r="R203" s="213"/>
      <c r="S203" s="213"/>
      <c r="T203" s="214"/>
      <c r="AT203" s="215" t="s">
        <v>144</v>
      </c>
      <c r="AU203" s="215" t="s">
        <v>85</v>
      </c>
      <c r="AV203" s="13" t="s">
        <v>137</v>
      </c>
      <c r="AW203" s="13" t="s">
        <v>39</v>
      </c>
      <c r="AX203" s="13" t="s">
        <v>24</v>
      </c>
      <c r="AY203" s="215" t="s">
        <v>130</v>
      </c>
    </row>
    <row r="204" spans="2:65" s="1" customFormat="1" ht="22.5" customHeight="1">
      <c r="B204" s="173"/>
      <c r="C204" s="174" t="s">
        <v>466</v>
      </c>
      <c r="D204" s="174" t="s">
        <v>133</v>
      </c>
      <c r="E204" s="175" t="s">
        <v>676</v>
      </c>
      <c r="F204" s="176" t="s">
        <v>677</v>
      </c>
      <c r="G204" s="177" t="s">
        <v>264</v>
      </c>
      <c r="H204" s="178">
        <v>88.8</v>
      </c>
      <c r="I204" s="179"/>
      <c r="J204" s="180">
        <f>ROUND(I204*H204,2)</f>
        <v>0</v>
      </c>
      <c r="K204" s="176" t="s">
        <v>5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3.0700000000000002E-2</v>
      </c>
      <c r="T204" s="184">
        <f>S204*H204</f>
        <v>2.7261600000000001</v>
      </c>
      <c r="AR204" s="23" t="s">
        <v>209</v>
      </c>
      <c r="AT204" s="23" t="s">
        <v>133</v>
      </c>
      <c r="AU204" s="23" t="s">
        <v>85</v>
      </c>
      <c r="AY204" s="23" t="s">
        <v>130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209</v>
      </c>
      <c r="BM204" s="23" t="s">
        <v>678</v>
      </c>
    </row>
    <row r="205" spans="2:65" s="1" customFormat="1" ht="22.5" customHeight="1">
      <c r="B205" s="173"/>
      <c r="C205" s="174" t="s">
        <v>470</v>
      </c>
      <c r="D205" s="174" t="s">
        <v>133</v>
      </c>
      <c r="E205" s="175" t="s">
        <v>679</v>
      </c>
      <c r="F205" s="176" t="s">
        <v>680</v>
      </c>
      <c r="G205" s="177" t="s">
        <v>264</v>
      </c>
      <c r="H205" s="178">
        <v>2.02</v>
      </c>
      <c r="I205" s="179"/>
      <c r="J205" s="180">
        <f>ROUND(I205*H205,2)</f>
        <v>0</v>
      </c>
      <c r="K205" s="176" t="s">
        <v>5</v>
      </c>
      <c r="L205" s="40"/>
      <c r="M205" s="181" t="s">
        <v>5</v>
      </c>
      <c r="N205" s="182" t="s">
        <v>47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209</v>
      </c>
      <c r="AT205" s="23" t="s">
        <v>133</v>
      </c>
      <c r="AU205" s="23" t="s">
        <v>85</v>
      </c>
      <c r="AY205" s="23" t="s">
        <v>130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24</v>
      </c>
      <c r="BK205" s="185">
        <f>ROUND(I205*H205,2)</f>
        <v>0</v>
      </c>
      <c r="BL205" s="23" t="s">
        <v>209</v>
      </c>
      <c r="BM205" s="23" t="s">
        <v>681</v>
      </c>
    </row>
    <row r="206" spans="2:65" s="12" customFormat="1" ht="13.5">
      <c r="B206" s="199"/>
      <c r="D206" s="191" t="s">
        <v>144</v>
      </c>
      <c r="E206" s="200" t="s">
        <v>5</v>
      </c>
      <c r="F206" s="201" t="s">
        <v>682</v>
      </c>
      <c r="H206" s="202">
        <v>2.02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85</v>
      </c>
      <c r="AV206" s="12" t="s">
        <v>85</v>
      </c>
      <c r="AW206" s="12" t="s">
        <v>39</v>
      </c>
      <c r="AX206" s="12" t="s">
        <v>76</v>
      </c>
      <c r="AY206" s="200" t="s">
        <v>130</v>
      </c>
    </row>
    <row r="207" spans="2:65" s="13" customFormat="1" ht="13.5">
      <c r="B207" s="207"/>
      <c r="D207" s="186" t="s">
        <v>144</v>
      </c>
      <c r="E207" s="208" t="s">
        <v>5</v>
      </c>
      <c r="F207" s="209" t="s">
        <v>155</v>
      </c>
      <c r="H207" s="210">
        <v>2.02</v>
      </c>
      <c r="I207" s="211"/>
      <c r="L207" s="207"/>
      <c r="M207" s="212"/>
      <c r="N207" s="213"/>
      <c r="O207" s="213"/>
      <c r="P207" s="213"/>
      <c r="Q207" s="213"/>
      <c r="R207" s="213"/>
      <c r="S207" s="213"/>
      <c r="T207" s="214"/>
      <c r="AT207" s="215" t="s">
        <v>144</v>
      </c>
      <c r="AU207" s="215" t="s">
        <v>85</v>
      </c>
      <c r="AV207" s="13" t="s">
        <v>137</v>
      </c>
      <c r="AW207" s="13" t="s">
        <v>39</v>
      </c>
      <c r="AX207" s="13" t="s">
        <v>24</v>
      </c>
      <c r="AY207" s="215" t="s">
        <v>130</v>
      </c>
    </row>
    <row r="208" spans="2:65" s="1" customFormat="1" ht="22.5" customHeight="1">
      <c r="B208" s="173"/>
      <c r="C208" s="174" t="s">
        <v>476</v>
      </c>
      <c r="D208" s="174" t="s">
        <v>133</v>
      </c>
      <c r="E208" s="175" t="s">
        <v>683</v>
      </c>
      <c r="F208" s="176" t="s">
        <v>684</v>
      </c>
      <c r="G208" s="177" t="s">
        <v>264</v>
      </c>
      <c r="H208" s="178">
        <v>88.8</v>
      </c>
      <c r="I208" s="179"/>
      <c r="J208" s="180">
        <f>ROUND(I208*H208,2)</f>
        <v>0</v>
      </c>
      <c r="K208" s="176" t="s">
        <v>5</v>
      </c>
      <c r="L208" s="40"/>
      <c r="M208" s="181" t="s">
        <v>5</v>
      </c>
      <c r="N208" s="182" t="s">
        <v>47</v>
      </c>
      <c r="O208" s="41"/>
      <c r="P208" s="183">
        <f>O208*H208</f>
        <v>0</v>
      </c>
      <c r="Q208" s="183">
        <v>0</v>
      </c>
      <c r="R208" s="183">
        <f>Q208*H208</f>
        <v>0</v>
      </c>
      <c r="S208" s="183">
        <v>1.7000000000000001E-2</v>
      </c>
      <c r="T208" s="184">
        <f>S208*H208</f>
        <v>1.5096000000000001</v>
      </c>
      <c r="AR208" s="23" t="s">
        <v>209</v>
      </c>
      <c r="AT208" s="23" t="s">
        <v>133</v>
      </c>
      <c r="AU208" s="23" t="s">
        <v>85</v>
      </c>
      <c r="AY208" s="23" t="s">
        <v>130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23" t="s">
        <v>24</v>
      </c>
      <c r="BK208" s="185">
        <f>ROUND(I208*H208,2)</f>
        <v>0</v>
      </c>
      <c r="BL208" s="23" t="s">
        <v>209</v>
      </c>
      <c r="BM208" s="23" t="s">
        <v>685</v>
      </c>
    </row>
    <row r="209" spans="2:65" s="12" customFormat="1" ht="13.5">
      <c r="B209" s="199"/>
      <c r="D209" s="191" t="s">
        <v>144</v>
      </c>
      <c r="E209" s="200" t="s">
        <v>5</v>
      </c>
      <c r="F209" s="201" t="s">
        <v>621</v>
      </c>
      <c r="H209" s="202">
        <v>30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85</v>
      </c>
      <c r="AV209" s="12" t="s">
        <v>85</v>
      </c>
      <c r="AW209" s="12" t="s">
        <v>39</v>
      </c>
      <c r="AX209" s="12" t="s">
        <v>76</v>
      </c>
      <c r="AY209" s="200" t="s">
        <v>130</v>
      </c>
    </row>
    <row r="210" spans="2:65" s="12" customFormat="1" ht="13.5">
      <c r="B210" s="199"/>
      <c r="D210" s="191" t="s">
        <v>144</v>
      </c>
      <c r="E210" s="200" t="s">
        <v>5</v>
      </c>
      <c r="F210" s="201" t="s">
        <v>622</v>
      </c>
      <c r="H210" s="202">
        <v>31.2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144</v>
      </c>
      <c r="AU210" s="200" t="s">
        <v>85</v>
      </c>
      <c r="AV210" s="12" t="s">
        <v>85</v>
      </c>
      <c r="AW210" s="12" t="s">
        <v>39</v>
      </c>
      <c r="AX210" s="12" t="s">
        <v>76</v>
      </c>
      <c r="AY210" s="200" t="s">
        <v>130</v>
      </c>
    </row>
    <row r="211" spans="2:65" s="12" customFormat="1" ht="13.5">
      <c r="B211" s="199"/>
      <c r="D211" s="191" t="s">
        <v>144</v>
      </c>
      <c r="E211" s="200" t="s">
        <v>5</v>
      </c>
      <c r="F211" s="201" t="s">
        <v>623</v>
      </c>
      <c r="H211" s="202">
        <v>27.6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85</v>
      </c>
      <c r="AV211" s="12" t="s">
        <v>85</v>
      </c>
      <c r="AW211" s="12" t="s">
        <v>39</v>
      </c>
      <c r="AX211" s="12" t="s">
        <v>76</v>
      </c>
      <c r="AY211" s="200" t="s">
        <v>130</v>
      </c>
    </row>
    <row r="212" spans="2:65" s="13" customFormat="1" ht="13.5">
      <c r="B212" s="207"/>
      <c r="D212" s="186" t="s">
        <v>144</v>
      </c>
      <c r="E212" s="208" t="s">
        <v>5</v>
      </c>
      <c r="F212" s="209" t="s">
        <v>155</v>
      </c>
      <c r="H212" s="210">
        <v>88.8</v>
      </c>
      <c r="I212" s="211"/>
      <c r="L212" s="207"/>
      <c r="M212" s="212"/>
      <c r="N212" s="213"/>
      <c r="O212" s="213"/>
      <c r="P212" s="213"/>
      <c r="Q212" s="213"/>
      <c r="R212" s="213"/>
      <c r="S212" s="213"/>
      <c r="T212" s="214"/>
      <c r="AT212" s="215" t="s">
        <v>144</v>
      </c>
      <c r="AU212" s="215" t="s">
        <v>85</v>
      </c>
      <c r="AV212" s="13" t="s">
        <v>137</v>
      </c>
      <c r="AW212" s="13" t="s">
        <v>39</v>
      </c>
      <c r="AX212" s="13" t="s">
        <v>24</v>
      </c>
      <c r="AY212" s="215" t="s">
        <v>130</v>
      </c>
    </row>
    <row r="213" spans="2:65" s="1" customFormat="1" ht="22.5" customHeight="1">
      <c r="B213" s="173"/>
      <c r="C213" s="174" t="s">
        <v>481</v>
      </c>
      <c r="D213" s="174" t="s">
        <v>133</v>
      </c>
      <c r="E213" s="175" t="s">
        <v>486</v>
      </c>
      <c r="F213" s="176" t="s">
        <v>487</v>
      </c>
      <c r="G213" s="177" t="s">
        <v>252</v>
      </c>
      <c r="H213" s="178">
        <v>36</v>
      </c>
      <c r="I213" s="179"/>
      <c r="J213" s="180">
        <f>ROUND(I213*H213,2)</f>
        <v>0</v>
      </c>
      <c r="K213" s="176" t="s">
        <v>5</v>
      </c>
      <c r="L213" s="40"/>
      <c r="M213" s="181" t="s">
        <v>5</v>
      </c>
      <c r="N213" s="182" t="s">
        <v>47</v>
      </c>
      <c r="O213" s="41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AR213" s="23" t="s">
        <v>209</v>
      </c>
      <c r="AT213" s="23" t="s">
        <v>133</v>
      </c>
      <c r="AU213" s="23" t="s">
        <v>85</v>
      </c>
      <c r="AY213" s="23" t="s">
        <v>130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24</v>
      </c>
      <c r="BK213" s="185">
        <f>ROUND(I213*H213,2)</f>
        <v>0</v>
      </c>
      <c r="BL213" s="23" t="s">
        <v>209</v>
      </c>
      <c r="BM213" s="23" t="s">
        <v>686</v>
      </c>
    </row>
    <row r="214" spans="2:65" s="12" customFormat="1" ht="13.5">
      <c r="B214" s="199"/>
      <c r="D214" s="191" t="s">
        <v>144</v>
      </c>
      <c r="E214" s="200" t="s">
        <v>5</v>
      </c>
      <c r="F214" s="201" t="s">
        <v>663</v>
      </c>
      <c r="H214" s="202">
        <v>12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65" s="12" customFormat="1" ht="13.5">
      <c r="B215" s="199"/>
      <c r="D215" s="191" t="s">
        <v>144</v>
      </c>
      <c r="E215" s="200" t="s">
        <v>5</v>
      </c>
      <c r="F215" s="201" t="s">
        <v>664</v>
      </c>
      <c r="H215" s="202">
        <v>12</v>
      </c>
      <c r="I215" s="203"/>
      <c r="L215" s="199"/>
      <c r="M215" s="204"/>
      <c r="N215" s="205"/>
      <c r="O215" s="205"/>
      <c r="P215" s="205"/>
      <c r="Q215" s="205"/>
      <c r="R215" s="205"/>
      <c r="S215" s="205"/>
      <c r="T215" s="206"/>
      <c r="AT215" s="200" t="s">
        <v>144</v>
      </c>
      <c r="AU215" s="200" t="s">
        <v>85</v>
      </c>
      <c r="AV215" s="12" t="s">
        <v>85</v>
      </c>
      <c r="AW215" s="12" t="s">
        <v>39</v>
      </c>
      <c r="AX215" s="12" t="s">
        <v>76</v>
      </c>
      <c r="AY215" s="200" t="s">
        <v>130</v>
      </c>
    </row>
    <row r="216" spans="2:65" s="12" customFormat="1" ht="13.5">
      <c r="B216" s="199"/>
      <c r="D216" s="191" t="s">
        <v>144</v>
      </c>
      <c r="E216" s="200" t="s">
        <v>5</v>
      </c>
      <c r="F216" s="201" t="s">
        <v>666</v>
      </c>
      <c r="H216" s="202">
        <v>12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144</v>
      </c>
      <c r="AU216" s="200" t="s">
        <v>85</v>
      </c>
      <c r="AV216" s="12" t="s">
        <v>85</v>
      </c>
      <c r="AW216" s="12" t="s">
        <v>39</v>
      </c>
      <c r="AX216" s="12" t="s">
        <v>76</v>
      </c>
      <c r="AY216" s="200" t="s">
        <v>130</v>
      </c>
    </row>
    <row r="217" spans="2:65" s="13" customFormat="1" ht="13.5">
      <c r="B217" s="207"/>
      <c r="D217" s="191" t="s">
        <v>144</v>
      </c>
      <c r="E217" s="234" t="s">
        <v>5</v>
      </c>
      <c r="F217" s="235" t="s">
        <v>155</v>
      </c>
      <c r="H217" s="236">
        <v>36</v>
      </c>
      <c r="I217" s="211"/>
      <c r="L217" s="207"/>
      <c r="M217" s="212"/>
      <c r="N217" s="213"/>
      <c r="O217" s="213"/>
      <c r="P217" s="213"/>
      <c r="Q217" s="213"/>
      <c r="R217" s="213"/>
      <c r="S217" s="213"/>
      <c r="T217" s="214"/>
      <c r="AT217" s="215" t="s">
        <v>144</v>
      </c>
      <c r="AU217" s="215" t="s">
        <v>85</v>
      </c>
      <c r="AV217" s="13" t="s">
        <v>137</v>
      </c>
      <c r="AW217" s="13" t="s">
        <v>39</v>
      </c>
      <c r="AX217" s="13" t="s">
        <v>24</v>
      </c>
      <c r="AY217" s="215" t="s">
        <v>130</v>
      </c>
    </row>
    <row r="218" spans="2:65" s="10" customFormat="1" ht="29.85" customHeight="1">
      <c r="B218" s="159"/>
      <c r="D218" s="170" t="s">
        <v>75</v>
      </c>
      <c r="E218" s="171" t="s">
        <v>489</v>
      </c>
      <c r="F218" s="171" t="s">
        <v>490</v>
      </c>
      <c r="I218" s="162"/>
      <c r="J218" s="172">
        <f>BK218</f>
        <v>0</v>
      </c>
      <c r="L218" s="159"/>
      <c r="M218" s="164"/>
      <c r="N218" s="165"/>
      <c r="O218" s="165"/>
      <c r="P218" s="166">
        <f>P219</f>
        <v>0</v>
      </c>
      <c r="Q218" s="165"/>
      <c r="R218" s="166">
        <f>R219</f>
        <v>0</v>
      </c>
      <c r="S218" s="165"/>
      <c r="T218" s="167">
        <f>T219</f>
        <v>0</v>
      </c>
      <c r="AR218" s="160" t="s">
        <v>85</v>
      </c>
      <c r="AT218" s="168" t="s">
        <v>75</v>
      </c>
      <c r="AU218" s="168" t="s">
        <v>24</v>
      </c>
      <c r="AY218" s="160" t="s">
        <v>130</v>
      </c>
      <c r="BK218" s="169">
        <f>BK219</f>
        <v>0</v>
      </c>
    </row>
    <row r="219" spans="2:65" s="1" customFormat="1" ht="22.5" customHeight="1">
      <c r="B219" s="173"/>
      <c r="C219" s="174" t="s">
        <v>485</v>
      </c>
      <c r="D219" s="174" t="s">
        <v>133</v>
      </c>
      <c r="E219" s="175" t="s">
        <v>492</v>
      </c>
      <c r="F219" s="176" t="s">
        <v>493</v>
      </c>
      <c r="G219" s="177" t="s">
        <v>264</v>
      </c>
      <c r="H219" s="178">
        <v>17.64</v>
      </c>
      <c r="I219" s="179"/>
      <c r="J219" s="180">
        <f>ROUND(I219*H219,2)</f>
        <v>0</v>
      </c>
      <c r="K219" s="176" t="s">
        <v>5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687</v>
      </c>
    </row>
    <row r="220" spans="2:65" s="10" customFormat="1" ht="29.85" customHeight="1">
      <c r="B220" s="159"/>
      <c r="D220" s="170" t="s">
        <v>75</v>
      </c>
      <c r="E220" s="171" t="s">
        <v>495</v>
      </c>
      <c r="F220" s="171" t="s">
        <v>496</v>
      </c>
      <c r="I220" s="162"/>
      <c r="J220" s="172">
        <f>BK220</f>
        <v>0</v>
      </c>
      <c r="L220" s="159"/>
      <c r="M220" s="164"/>
      <c r="N220" s="165"/>
      <c r="O220" s="165"/>
      <c r="P220" s="166">
        <f>SUM(P221:P260)</f>
        <v>0</v>
      </c>
      <c r="Q220" s="165"/>
      <c r="R220" s="166">
        <f>SUM(R221:R260)</f>
        <v>0.55602526000000008</v>
      </c>
      <c r="S220" s="165"/>
      <c r="T220" s="167">
        <f>SUM(T221:T260)</f>
        <v>0</v>
      </c>
      <c r="AR220" s="160" t="s">
        <v>85</v>
      </c>
      <c r="AT220" s="168" t="s">
        <v>75</v>
      </c>
      <c r="AU220" s="168" t="s">
        <v>24</v>
      </c>
      <c r="AY220" s="160" t="s">
        <v>130</v>
      </c>
      <c r="BK220" s="169">
        <f>SUM(BK221:BK260)</f>
        <v>0</v>
      </c>
    </row>
    <row r="221" spans="2:65" s="1" customFormat="1" ht="22.5" customHeight="1">
      <c r="B221" s="173"/>
      <c r="C221" s="174" t="s">
        <v>491</v>
      </c>
      <c r="D221" s="174" t="s">
        <v>133</v>
      </c>
      <c r="E221" s="175" t="s">
        <v>688</v>
      </c>
      <c r="F221" s="176" t="s">
        <v>689</v>
      </c>
      <c r="G221" s="177" t="s">
        <v>264</v>
      </c>
      <c r="H221" s="178">
        <v>75.84</v>
      </c>
      <c r="I221" s="179"/>
      <c r="J221" s="180">
        <f>ROUND(I221*H221,2)</f>
        <v>0</v>
      </c>
      <c r="K221" s="176" t="s">
        <v>253</v>
      </c>
      <c r="L221" s="40"/>
      <c r="M221" s="181" t="s">
        <v>5</v>
      </c>
      <c r="N221" s="182" t="s">
        <v>47</v>
      </c>
      <c r="O221" s="41"/>
      <c r="P221" s="183">
        <f>O221*H221</f>
        <v>0</v>
      </c>
      <c r="Q221" s="183">
        <v>2.0000000000000002E-5</v>
      </c>
      <c r="R221" s="183">
        <f>Q221*H221</f>
        <v>1.5168000000000002E-3</v>
      </c>
      <c r="S221" s="183">
        <v>0</v>
      </c>
      <c r="T221" s="184">
        <f>S221*H221</f>
        <v>0</v>
      </c>
      <c r="AR221" s="23" t="s">
        <v>209</v>
      </c>
      <c r="AT221" s="23" t="s">
        <v>133</v>
      </c>
      <c r="AU221" s="23" t="s">
        <v>85</v>
      </c>
      <c r="AY221" s="23" t="s">
        <v>130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24</v>
      </c>
      <c r="BK221" s="185">
        <f>ROUND(I221*H221,2)</f>
        <v>0</v>
      </c>
      <c r="BL221" s="23" t="s">
        <v>209</v>
      </c>
      <c r="BM221" s="23" t="s">
        <v>690</v>
      </c>
    </row>
    <row r="222" spans="2:65" s="11" customFormat="1" ht="13.5">
      <c r="B222" s="190"/>
      <c r="D222" s="191" t="s">
        <v>144</v>
      </c>
      <c r="E222" s="192" t="s">
        <v>5</v>
      </c>
      <c r="F222" s="193" t="s">
        <v>691</v>
      </c>
      <c r="H222" s="194" t="s">
        <v>5</v>
      </c>
      <c r="I222" s="195"/>
      <c r="L222" s="190"/>
      <c r="M222" s="196"/>
      <c r="N222" s="197"/>
      <c r="O222" s="197"/>
      <c r="P222" s="197"/>
      <c r="Q222" s="197"/>
      <c r="R222" s="197"/>
      <c r="S222" s="197"/>
      <c r="T222" s="198"/>
      <c r="AT222" s="194" t="s">
        <v>144</v>
      </c>
      <c r="AU222" s="194" t="s">
        <v>85</v>
      </c>
      <c r="AV222" s="11" t="s">
        <v>24</v>
      </c>
      <c r="AW222" s="11" t="s">
        <v>39</v>
      </c>
      <c r="AX222" s="11" t="s">
        <v>76</v>
      </c>
      <c r="AY222" s="194" t="s">
        <v>130</v>
      </c>
    </row>
    <row r="223" spans="2:65" s="12" customFormat="1" ht="13.5">
      <c r="B223" s="199"/>
      <c r="D223" s="191" t="s">
        <v>144</v>
      </c>
      <c r="E223" s="200" t="s">
        <v>5</v>
      </c>
      <c r="F223" s="201" t="s">
        <v>692</v>
      </c>
      <c r="H223" s="202">
        <v>27.28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144</v>
      </c>
      <c r="AU223" s="200" t="s">
        <v>85</v>
      </c>
      <c r="AV223" s="12" t="s">
        <v>85</v>
      </c>
      <c r="AW223" s="12" t="s">
        <v>39</v>
      </c>
      <c r="AX223" s="12" t="s">
        <v>76</v>
      </c>
      <c r="AY223" s="200" t="s">
        <v>130</v>
      </c>
    </row>
    <row r="224" spans="2:65" s="12" customFormat="1" ht="13.5">
      <c r="B224" s="199"/>
      <c r="D224" s="191" t="s">
        <v>144</v>
      </c>
      <c r="E224" s="200" t="s">
        <v>5</v>
      </c>
      <c r="F224" s="201" t="s">
        <v>693</v>
      </c>
      <c r="H224" s="202">
        <v>23.76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144</v>
      </c>
      <c r="AU224" s="200" t="s">
        <v>85</v>
      </c>
      <c r="AV224" s="12" t="s">
        <v>85</v>
      </c>
      <c r="AW224" s="12" t="s">
        <v>39</v>
      </c>
      <c r="AX224" s="12" t="s">
        <v>76</v>
      </c>
      <c r="AY224" s="200" t="s">
        <v>130</v>
      </c>
    </row>
    <row r="225" spans="2:65" s="12" customFormat="1" ht="13.5">
      <c r="B225" s="199"/>
      <c r="D225" s="191" t="s">
        <v>144</v>
      </c>
      <c r="E225" s="200" t="s">
        <v>5</v>
      </c>
      <c r="F225" s="201" t="s">
        <v>694</v>
      </c>
      <c r="H225" s="202">
        <v>24.8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144</v>
      </c>
      <c r="AU225" s="200" t="s">
        <v>85</v>
      </c>
      <c r="AV225" s="12" t="s">
        <v>85</v>
      </c>
      <c r="AW225" s="12" t="s">
        <v>39</v>
      </c>
      <c r="AX225" s="12" t="s">
        <v>76</v>
      </c>
      <c r="AY225" s="200" t="s">
        <v>130</v>
      </c>
    </row>
    <row r="226" spans="2:65" s="13" customFormat="1" ht="13.5">
      <c r="B226" s="207"/>
      <c r="D226" s="186" t="s">
        <v>144</v>
      </c>
      <c r="E226" s="208" t="s">
        <v>5</v>
      </c>
      <c r="F226" s="209" t="s">
        <v>155</v>
      </c>
      <c r="H226" s="210">
        <v>75.84</v>
      </c>
      <c r="I226" s="211"/>
      <c r="L226" s="207"/>
      <c r="M226" s="212"/>
      <c r="N226" s="213"/>
      <c r="O226" s="213"/>
      <c r="P226" s="213"/>
      <c r="Q226" s="213"/>
      <c r="R226" s="213"/>
      <c r="S226" s="213"/>
      <c r="T226" s="214"/>
      <c r="AT226" s="215" t="s">
        <v>144</v>
      </c>
      <c r="AU226" s="215" t="s">
        <v>85</v>
      </c>
      <c r="AV226" s="13" t="s">
        <v>137</v>
      </c>
      <c r="AW226" s="13" t="s">
        <v>39</v>
      </c>
      <c r="AX226" s="13" t="s">
        <v>24</v>
      </c>
      <c r="AY226" s="215" t="s">
        <v>130</v>
      </c>
    </row>
    <row r="227" spans="2:65" s="1" customFormat="1" ht="22.5" customHeight="1">
      <c r="B227" s="173"/>
      <c r="C227" s="174" t="s">
        <v>497</v>
      </c>
      <c r="D227" s="174" t="s">
        <v>133</v>
      </c>
      <c r="E227" s="175" t="s">
        <v>695</v>
      </c>
      <c r="F227" s="176" t="s">
        <v>696</v>
      </c>
      <c r="G227" s="177" t="s">
        <v>264</v>
      </c>
      <c r="H227" s="178">
        <v>75.84</v>
      </c>
      <c r="I227" s="179"/>
      <c r="J227" s="180">
        <f>ROUND(I227*H227,2)</f>
        <v>0</v>
      </c>
      <c r="K227" s="176" t="s">
        <v>253</v>
      </c>
      <c r="L227" s="40"/>
      <c r="M227" s="181" t="s">
        <v>5</v>
      </c>
      <c r="N227" s="182" t="s">
        <v>47</v>
      </c>
      <c r="O227" s="41"/>
      <c r="P227" s="183">
        <f>O227*H227</f>
        <v>0</v>
      </c>
      <c r="Q227" s="183">
        <v>1.3999999999999999E-4</v>
      </c>
      <c r="R227" s="183">
        <f>Q227*H227</f>
        <v>1.06176E-2</v>
      </c>
      <c r="S227" s="183">
        <v>0</v>
      </c>
      <c r="T227" s="184">
        <f>S227*H227</f>
        <v>0</v>
      </c>
      <c r="AR227" s="23" t="s">
        <v>209</v>
      </c>
      <c r="AT227" s="23" t="s">
        <v>133</v>
      </c>
      <c r="AU227" s="23" t="s">
        <v>85</v>
      </c>
      <c r="AY227" s="23" t="s">
        <v>130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3" t="s">
        <v>24</v>
      </c>
      <c r="BK227" s="185">
        <f>ROUND(I227*H227,2)</f>
        <v>0</v>
      </c>
      <c r="BL227" s="23" t="s">
        <v>209</v>
      </c>
      <c r="BM227" s="23" t="s">
        <v>697</v>
      </c>
    </row>
    <row r="228" spans="2:65" s="11" customFormat="1" ht="13.5">
      <c r="B228" s="190"/>
      <c r="D228" s="191" t="s">
        <v>144</v>
      </c>
      <c r="E228" s="192" t="s">
        <v>5</v>
      </c>
      <c r="F228" s="193" t="s">
        <v>691</v>
      </c>
      <c r="H228" s="194" t="s">
        <v>5</v>
      </c>
      <c r="I228" s="195"/>
      <c r="L228" s="190"/>
      <c r="M228" s="196"/>
      <c r="N228" s="197"/>
      <c r="O228" s="197"/>
      <c r="P228" s="197"/>
      <c r="Q228" s="197"/>
      <c r="R228" s="197"/>
      <c r="S228" s="197"/>
      <c r="T228" s="198"/>
      <c r="AT228" s="194" t="s">
        <v>144</v>
      </c>
      <c r="AU228" s="194" t="s">
        <v>85</v>
      </c>
      <c r="AV228" s="11" t="s">
        <v>24</v>
      </c>
      <c r="AW228" s="11" t="s">
        <v>39</v>
      </c>
      <c r="AX228" s="11" t="s">
        <v>76</v>
      </c>
      <c r="AY228" s="194" t="s">
        <v>130</v>
      </c>
    </row>
    <row r="229" spans="2:65" s="12" customFormat="1" ht="13.5">
      <c r="B229" s="199"/>
      <c r="D229" s="191" t="s">
        <v>144</v>
      </c>
      <c r="E229" s="200" t="s">
        <v>5</v>
      </c>
      <c r="F229" s="201" t="s">
        <v>692</v>
      </c>
      <c r="H229" s="202">
        <v>27.28</v>
      </c>
      <c r="I229" s="203"/>
      <c r="L229" s="199"/>
      <c r="M229" s="204"/>
      <c r="N229" s="205"/>
      <c r="O229" s="205"/>
      <c r="P229" s="205"/>
      <c r="Q229" s="205"/>
      <c r="R229" s="205"/>
      <c r="S229" s="205"/>
      <c r="T229" s="206"/>
      <c r="AT229" s="200" t="s">
        <v>144</v>
      </c>
      <c r="AU229" s="200" t="s">
        <v>85</v>
      </c>
      <c r="AV229" s="12" t="s">
        <v>85</v>
      </c>
      <c r="AW229" s="12" t="s">
        <v>39</v>
      </c>
      <c r="AX229" s="12" t="s">
        <v>76</v>
      </c>
      <c r="AY229" s="200" t="s">
        <v>130</v>
      </c>
    </row>
    <row r="230" spans="2:65" s="12" customFormat="1" ht="13.5">
      <c r="B230" s="199"/>
      <c r="D230" s="191" t="s">
        <v>144</v>
      </c>
      <c r="E230" s="200" t="s">
        <v>5</v>
      </c>
      <c r="F230" s="201" t="s">
        <v>693</v>
      </c>
      <c r="H230" s="202">
        <v>23.76</v>
      </c>
      <c r="I230" s="203"/>
      <c r="L230" s="199"/>
      <c r="M230" s="204"/>
      <c r="N230" s="205"/>
      <c r="O230" s="205"/>
      <c r="P230" s="205"/>
      <c r="Q230" s="205"/>
      <c r="R230" s="205"/>
      <c r="S230" s="205"/>
      <c r="T230" s="206"/>
      <c r="AT230" s="200" t="s">
        <v>144</v>
      </c>
      <c r="AU230" s="200" t="s">
        <v>85</v>
      </c>
      <c r="AV230" s="12" t="s">
        <v>85</v>
      </c>
      <c r="AW230" s="12" t="s">
        <v>39</v>
      </c>
      <c r="AX230" s="12" t="s">
        <v>76</v>
      </c>
      <c r="AY230" s="200" t="s">
        <v>130</v>
      </c>
    </row>
    <row r="231" spans="2:65" s="12" customFormat="1" ht="13.5">
      <c r="B231" s="199"/>
      <c r="D231" s="191" t="s">
        <v>144</v>
      </c>
      <c r="E231" s="200" t="s">
        <v>5</v>
      </c>
      <c r="F231" s="201" t="s">
        <v>694</v>
      </c>
      <c r="H231" s="202">
        <v>24.8</v>
      </c>
      <c r="I231" s="203"/>
      <c r="L231" s="199"/>
      <c r="M231" s="204"/>
      <c r="N231" s="205"/>
      <c r="O231" s="205"/>
      <c r="P231" s="205"/>
      <c r="Q231" s="205"/>
      <c r="R231" s="205"/>
      <c r="S231" s="205"/>
      <c r="T231" s="206"/>
      <c r="AT231" s="200" t="s">
        <v>144</v>
      </c>
      <c r="AU231" s="200" t="s">
        <v>85</v>
      </c>
      <c r="AV231" s="12" t="s">
        <v>85</v>
      </c>
      <c r="AW231" s="12" t="s">
        <v>39</v>
      </c>
      <c r="AX231" s="12" t="s">
        <v>76</v>
      </c>
      <c r="AY231" s="200" t="s">
        <v>130</v>
      </c>
    </row>
    <row r="232" spans="2:65" s="13" customFormat="1" ht="13.5">
      <c r="B232" s="207"/>
      <c r="D232" s="186" t="s">
        <v>144</v>
      </c>
      <c r="E232" s="208" t="s">
        <v>5</v>
      </c>
      <c r="F232" s="209" t="s">
        <v>155</v>
      </c>
      <c r="H232" s="210">
        <v>75.84</v>
      </c>
      <c r="I232" s="211"/>
      <c r="L232" s="207"/>
      <c r="M232" s="212"/>
      <c r="N232" s="213"/>
      <c r="O232" s="213"/>
      <c r="P232" s="213"/>
      <c r="Q232" s="213"/>
      <c r="R232" s="213"/>
      <c r="S232" s="213"/>
      <c r="T232" s="214"/>
      <c r="AT232" s="215" t="s">
        <v>144</v>
      </c>
      <c r="AU232" s="215" t="s">
        <v>85</v>
      </c>
      <c r="AV232" s="13" t="s">
        <v>137</v>
      </c>
      <c r="AW232" s="13" t="s">
        <v>39</v>
      </c>
      <c r="AX232" s="13" t="s">
        <v>24</v>
      </c>
      <c r="AY232" s="215" t="s">
        <v>130</v>
      </c>
    </row>
    <row r="233" spans="2:65" s="1" customFormat="1" ht="22.5" customHeight="1">
      <c r="B233" s="173"/>
      <c r="C233" s="174" t="s">
        <v>501</v>
      </c>
      <c r="D233" s="174" t="s">
        <v>133</v>
      </c>
      <c r="E233" s="175" t="s">
        <v>698</v>
      </c>
      <c r="F233" s="176" t="s">
        <v>699</v>
      </c>
      <c r="G233" s="177" t="s">
        <v>264</v>
      </c>
      <c r="H233" s="178">
        <v>151.68</v>
      </c>
      <c r="I233" s="179"/>
      <c r="J233" s="180">
        <f>ROUND(I233*H233,2)</f>
        <v>0</v>
      </c>
      <c r="K233" s="176" t="s">
        <v>253</v>
      </c>
      <c r="L233" s="40"/>
      <c r="M233" s="181" t="s">
        <v>5</v>
      </c>
      <c r="N233" s="182" t="s">
        <v>47</v>
      </c>
      <c r="O233" s="41"/>
      <c r="P233" s="183">
        <f>O233*H233</f>
        <v>0</v>
      </c>
      <c r="Q233" s="183">
        <v>1.3999999999999999E-4</v>
      </c>
      <c r="R233" s="183">
        <f>Q233*H233</f>
        <v>2.1235199999999999E-2</v>
      </c>
      <c r="S233" s="183">
        <v>0</v>
      </c>
      <c r="T233" s="184">
        <f>S233*H233</f>
        <v>0</v>
      </c>
      <c r="AR233" s="23" t="s">
        <v>209</v>
      </c>
      <c r="AT233" s="23" t="s">
        <v>133</v>
      </c>
      <c r="AU233" s="23" t="s">
        <v>85</v>
      </c>
      <c r="AY233" s="23" t="s">
        <v>130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209</v>
      </c>
      <c r="BM233" s="23" t="s">
        <v>700</v>
      </c>
    </row>
    <row r="234" spans="2:65" s="12" customFormat="1" ht="13.5">
      <c r="B234" s="199"/>
      <c r="D234" s="191" t="s">
        <v>144</v>
      </c>
      <c r="E234" s="200" t="s">
        <v>5</v>
      </c>
      <c r="F234" s="201" t="s">
        <v>701</v>
      </c>
      <c r="H234" s="202">
        <v>75.84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144</v>
      </c>
      <c r="AU234" s="200" t="s">
        <v>85</v>
      </c>
      <c r="AV234" s="12" t="s">
        <v>85</v>
      </c>
      <c r="AW234" s="12" t="s">
        <v>39</v>
      </c>
      <c r="AX234" s="12" t="s">
        <v>24</v>
      </c>
      <c r="AY234" s="200" t="s">
        <v>130</v>
      </c>
    </row>
    <row r="235" spans="2:65" s="12" customFormat="1" ht="13.5">
      <c r="B235" s="199"/>
      <c r="D235" s="186" t="s">
        <v>144</v>
      </c>
      <c r="F235" s="222" t="s">
        <v>702</v>
      </c>
      <c r="H235" s="223">
        <v>151.68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6</v>
      </c>
      <c r="AX235" s="12" t="s">
        <v>24</v>
      </c>
      <c r="AY235" s="200" t="s">
        <v>130</v>
      </c>
    </row>
    <row r="236" spans="2:65" s="1" customFormat="1" ht="22.5" customHeight="1">
      <c r="B236" s="173"/>
      <c r="C236" s="174" t="s">
        <v>513</v>
      </c>
      <c r="D236" s="174" t="s">
        <v>133</v>
      </c>
      <c r="E236" s="175" t="s">
        <v>498</v>
      </c>
      <c r="F236" s="176" t="s">
        <v>499</v>
      </c>
      <c r="G236" s="177" t="s">
        <v>264</v>
      </c>
      <c r="H236" s="178">
        <v>20</v>
      </c>
      <c r="I236" s="179"/>
      <c r="J236" s="180">
        <f>ROUND(I236*H236,2)</f>
        <v>0</v>
      </c>
      <c r="K236" s="176" t="s">
        <v>253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6.9999999999999994E-5</v>
      </c>
      <c r="R236" s="183">
        <f>Q236*H236</f>
        <v>1.3999999999999998E-3</v>
      </c>
      <c r="S236" s="183">
        <v>0</v>
      </c>
      <c r="T236" s="184">
        <f>S236*H236</f>
        <v>0</v>
      </c>
      <c r="AR236" s="23" t="s">
        <v>209</v>
      </c>
      <c r="AT236" s="23" t="s">
        <v>133</v>
      </c>
      <c r="AU236" s="23" t="s">
        <v>85</v>
      </c>
      <c r="AY236" s="23" t="s">
        <v>130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209</v>
      </c>
      <c r="BM236" s="23" t="s">
        <v>500</v>
      </c>
    </row>
    <row r="237" spans="2:65" s="1" customFormat="1" ht="31.5" customHeight="1">
      <c r="B237" s="173"/>
      <c r="C237" s="174" t="s">
        <v>517</v>
      </c>
      <c r="D237" s="174" t="s">
        <v>133</v>
      </c>
      <c r="E237" s="175" t="s">
        <v>502</v>
      </c>
      <c r="F237" s="176" t="s">
        <v>503</v>
      </c>
      <c r="G237" s="177" t="s">
        <v>264</v>
      </c>
      <c r="H237" s="178">
        <v>103.646</v>
      </c>
      <c r="I237" s="179"/>
      <c r="J237" s="180">
        <f>ROUND(I237*H237,2)</f>
        <v>0</v>
      </c>
      <c r="K237" s="176" t="s">
        <v>253</v>
      </c>
      <c r="L237" s="40"/>
      <c r="M237" s="181" t="s">
        <v>5</v>
      </c>
      <c r="N237" s="182" t="s">
        <v>47</v>
      </c>
      <c r="O237" s="41"/>
      <c r="P237" s="183">
        <f>O237*H237</f>
        <v>0</v>
      </c>
      <c r="Q237" s="183">
        <v>8.0000000000000007E-5</v>
      </c>
      <c r="R237" s="183">
        <f>Q237*H237</f>
        <v>8.2916800000000009E-3</v>
      </c>
      <c r="S237" s="183">
        <v>0</v>
      </c>
      <c r="T237" s="184">
        <f>S237*H237</f>
        <v>0</v>
      </c>
      <c r="AR237" s="23" t="s">
        <v>209</v>
      </c>
      <c r="AT237" s="23" t="s">
        <v>133</v>
      </c>
      <c r="AU237" s="23" t="s">
        <v>85</v>
      </c>
      <c r="AY237" s="23" t="s">
        <v>130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3" t="s">
        <v>24</v>
      </c>
      <c r="BK237" s="185">
        <f>ROUND(I237*H237,2)</f>
        <v>0</v>
      </c>
      <c r="BL237" s="23" t="s">
        <v>209</v>
      </c>
      <c r="BM237" s="23" t="s">
        <v>504</v>
      </c>
    </row>
    <row r="238" spans="2:65" s="12" customFormat="1" ht="13.5">
      <c r="B238" s="199"/>
      <c r="D238" s="191" t="s">
        <v>144</v>
      </c>
      <c r="E238" s="200" t="s">
        <v>5</v>
      </c>
      <c r="F238" s="201" t="s">
        <v>703</v>
      </c>
      <c r="H238" s="202">
        <v>45.74</v>
      </c>
      <c r="I238" s="203"/>
      <c r="L238" s="199"/>
      <c r="M238" s="204"/>
      <c r="N238" s="205"/>
      <c r="O238" s="205"/>
      <c r="P238" s="205"/>
      <c r="Q238" s="205"/>
      <c r="R238" s="205"/>
      <c r="S238" s="205"/>
      <c r="T238" s="206"/>
      <c r="AT238" s="200" t="s">
        <v>144</v>
      </c>
      <c r="AU238" s="200" t="s">
        <v>85</v>
      </c>
      <c r="AV238" s="12" t="s">
        <v>85</v>
      </c>
      <c r="AW238" s="12" t="s">
        <v>39</v>
      </c>
      <c r="AX238" s="12" t="s">
        <v>76</v>
      </c>
      <c r="AY238" s="200" t="s">
        <v>130</v>
      </c>
    </row>
    <row r="239" spans="2:65" s="12" customFormat="1" ht="13.5">
      <c r="B239" s="199"/>
      <c r="D239" s="191" t="s">
        <v>144</v>
      </c>
      <c r="E239" s="200" t="s">
        <v>5</v>
      </c>
      <c r="F239" s="201" t="s">
        <v>704</v>
      </c>
      <c r="H239" s="202">
        <v>5.1479999999999997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144</v>
      </c>
      <c r="AU239" s="200" t="s">
        <v>85</v>
      </c>
      <c r="AV239" s="12" t="s">
        <v>85</v>
      </c>
      <c r="AW239" s="12" t="s">
        <v>39</v>
      </c>
      <c r="AX239" s="12" t="s">
        <v>76</v>
      </c>
      <c r="AY239" s="200" t="s">
        <v>130</v>
      </c>
    </row>
    <row r="240" spans="2:65" s="12" customFormat="1" ht="13.5">
      <c r="B240" s="199"/>
      <c r="D240" s="191" t="s">
        <v>144</v>
      </c>
      <c r="E240" s="200" t="s">
        <v>5</v>
      </c>
      <c r="F240" s="201" t="s">
        <v>705</v>
      </c>
      <c r="H240" s="202">
        <v>7.92</v>
      </c>
      <c r="I240" s="203"/>
      <c r="L240" s="199"/>
      <c r="M240" s="204"/>
      <c r="N240" s="205"/>
      <c r="O240" s="205"/>
      <c r="P240" s="205"/>
      <c r="Q240" s="205"/>
      <c r="R240" s="205"/>
      <c r="S240" s="205"/>
      <c r="T240" s="206"/>
      <c r="AT240" s="200" t="s">
        <v>144</v>
      </c>
      <c r="AU240" s="200" t="s">
        <v>85</v>
      </c>
      <c r="AV240" s="12" t="s">
        <v>85</v>
      </c>
      <c r="AW240" s="12" t="s">
        <v>39</v>
      </c>
      <c r="AX240" s="12" t="s">
        <v>76</v>
      </c>
      <c r="AY240" s="200" t="s">
        <v>130</v>
      </c>
    </row>
    <row r="241" spans="2:65" s="12" customFormat="1" ht="13.5">
      <c r="B241" s="199"/>
      <c r="D241" s="191" t="s">
        <v>144</v>
      </c>
      <c r="E241" s="200" t="s">
        <v>5</v>
      </c>
      <c r="F241" s="201" t="s">
        <v>706</v>
      </c>
      <c r="H241" s="202">
        <v>11.336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144</v>
      </c>
      <c r="AU241" s="200" t="s">
        <v>85</v>
      </c>
      <c r="AV241" s="12" t="s">
        <v>85</v>
      </c>
      <c r="AW241" s="12" t="s">
        <v>39</v>
      </c>
      <c r="AX241" s="12" t="s">
        <v>76</v>
      </c>
      <c r="AY241" s="200" t="s">
        <v>130</v>
      </c>
    </row>
    <row r="242" spans="2:65" s="12" customFormat="1" ht="13.5">
      <c r="B242" s="199"/>
      <c r="D242" s="191" t="s">
        <v>144</v>
      </c>
      <c r="E242" s="200" t="s">
        <v>5</v>
      </c>
      <c r="F242" s="201" t="s">
        <v>707</v>
      </c>
      <c r="H242" s="202">
        <v>11.88</v>
      </c>
      <c r="I242" s="203"/>
      <c r="L242" s="199"/>
      <c r="M242" s="204"/>
      <c r="N242" s="205"/>
      <c r="O242" s="205"/>
      <c r="P242" s="205"/>
      <c r="Q242" s="205"/>
      <c r="R242" s="205"/>
      <c r="S242" s="205"/>
      <c r="T242" s="206"/>
      <c r="AT242" s="200" t="s">
        <v>144</v>
      </c>
      <c r="AU242" s="200" t="s">
        <v>85</v>
      </c>
      <c r="AV242" s="12" t="s">
        <v>85</v>
      </c>
      <c r="AW242" s="12" t="s">
        <v>39</v>
      </c>
      <c r="AX242" s="12" t="s">
        <v>76</v>
      </c>
      <c r="AY242" s="200" t="s">
        <v>130</v>
      </c>
    </row>
    <row r="243" spans="2:65" s="12" customFormat="1" ht="13.5">
      <c r="B243" s="199"/>
      <c r="D243" s="191" t="s">
        <v>144</v>
      </c>
      <c r="E243" s="200" t="s">
        <v>5</v>
      </c>
      <c r="F243" s="201" t="s">
        <v>708</v>
      </c>
      <c r="H243" s="202">
        <v>11.583</v>
      </c>
      <c r="I243" s="203"/>
      <c r="L243" s="199"/>
      <c r="M243" s="204"/>
      <c r="N243" s="205"/>
      <c r="O243" s="205"/>
      <c r="P243" s="205"/>
      <c r="Q243" s="205"/>
      <c r="R243" s="205"/>
      <c r="S243" s="205"/>
      <c r="T243" s="206"/>
      <c r="AT243" s="200" t="s">
        <v>144</v>
      </c>
      <c r="AU243" s="200" t="s">
        <v>85</v>
      </c>
      <c r="AV243" s="12" t="s">
        <v>85</v>
      </c>
      <c r="AW243" s="12" t="s">
        <v>39</v>
      </c>
      <c r="AX243" s="12" t="s">
        <v>76</v>
      </c>
      <c r="AY243" s="200" t="s">
        <v>130</v>
      </c>
    </row>
    <row r="244" spans="2:65" s="12" customFormat="1" ht="13.5">
      <c r="B244" s="199"/>
      <c r="D244" s="191" t="s">
        <v>144</v>
      </c>
      <c r="E244" s="200" t="s">
        <v>5</v>
      </c>
      <c r="F244" s="201" t="s">
        <v>709</v>
      </c>
      <c r="H244" s="202">
        <v>8.1579999999999995</v>
      </c>
      <c r="I244" s="203"/>
      <c r="L244" s="199"/>
      <c r="M244" s="204"/>
      <c r="N244" s="205"/>
      <c r="O244" s="205"/>
      <c r="P244" s="205"/>
      <c r="Q244" s="205"/>
      <c r="R244" s="205"/>
      <c r="S244" s="205"/>
      <c r="T244" s="206"/>
      <c r="AT244" s="200" t="s">
        <v>144</v>
      </c>
      <c r="AU244" s="200" t="s">
        <v>85</v>
      </c>
      <c r="AV244" s="12" t="s">
        <v>85</v>
      </c>
      <c r="AW244" s="12" t="s">
        <v>39</v>
      </c>
      <c r="AX244" s="12" t="s">
        <v>76</v>
      </c>
      <c r="AY244" s="200" t="s">
        <v>130</v>
      </c>
    </row>
    <row r="245" spans="2:65" s="12" customFormat="1" ht="13.5">
      <c r="B245" s="199"/>
      <c r="D245" s="191" t="s">
        <v>144</v>
      </c>
      <c r="E245" s="200" t="s">
        <v>5</v>
      </c>
      <c r="F245" s="201" t="s">
        <v>710</v>
      </c>
      <c r="H245" s="202">
        <v>1.881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144</v>
      </c>
      <c r="AU245" s="200" t="s">
        <v>85</v>
      </c>
      <c r="AV245" s="12" t="s">
        <v>85</v>
      </c>
      <c r="AW245" s="12" t="s">
        <v>39</v>
      </c>
      <c r="AX245" s="12" t="s">
        <v>76</v>
      </c>
      <c r="AY245" s="200" t="s">
        <v>130</v>
      </c>
    </row>
    <row r="246" spans="2:65" s="13" customFormat="1" ht="13.5">
      <c r="B246" s="207"/>
      <c r="D246" s="186" t="s">
        <v>144</v>
      </c>
      <c r="E246" s="208" t="s">
        <v>5</v>
      </c>
      <c r="F246" s="209" t="s">
        <v>155</v>
      </c>
      <c r="H246" s="210">
        <v>103.646</v>
      </c>
      <c r="I246" s="211"/>
      <c r="L246" s="207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85</v>
      </c>
      <c r="AV246" s="13" t="s">
        <v>137</v>
      </c>
      <c r="AW246" s="13" t="s">
        <v>39</v>
      </c>
      <c r="AX246" s="13" t="s">
        <v>24</v>
      </c>
      <c r="AY246" s="215" t="s">
        <v>130</v>
      </c>
    </row>
    <row r="247" spans="2:65" s="1" customFormat="1" ht="31.5" customHeight="1">
      <c r="B247" s="173"/>
      <c r="C247" s="174" t="s">
        <v>521</v>
      </c>
      <c r="D247" s="174" t="s">
        <v>133</v>
      </c>
      <c r="E247" s="175" t="s">
        <v>514</v>
      </c>
      <c r="F247" s="176" t="s">
        <v>515</v>
      </c>
      <c r="G247" s="177" t="s">
        <v>264</v>
      </c>
      <c r="H247" s="178">
        <v>103.646</v>
      </c>
      <c r="I247" s="179"/>
      <c r="J247" s="180">
        <f>ROUND(I247*H247,2)</f>
        <v>0</v>
      </c>
      <c r="K247" s="176" t="s">
        <v>253</v>
      </c>
      <c r="L247" s="40"/>
      <c r="M247" s="181" t="s">
        <v>5</v>
      </c>
      <c r="N247" s="182" t="s">
        <v>47</v>
      </c>
      <c r="O247" s="41"/>
      <c r="P247" s="183">
        <f>O247*H247</f>
        <v>0</v>
      </c>
      <c r="Q247" s="183">
        <v>1.3999999999999999E-4</v>
      </c>
      <c r="R247" s="183">
        <f>Q247*H247</f>
        <v>1.4510439999999999E-2</v>
      </c>
      <c r="S247" s="183">
        <v>0</v>
      </c>
      <c r="T247" s="184">
        <f>S247*H247</f>
        <v>0</v>
      </c>
      <c r="AR247" s="23" t="s">
        <v>209</v>
      </c>
      <c r="AT247" s="23" t="s">
        <v>133</v>
      </c>
      <c r="AU247" s="23" t="s">
        <v>85</v>
      </c>
      <c r="AY247" s="23" t="s">
        <v>130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209</v>
      </c>
      <c r="BM247" s="23" t="s">
        <v>516</v>
      </c>
    </row>
    <row r="248" spans="2:65" s="1" customFormat="1" ht="22.5" customHeight="1">
      <c r="B248" s="173"/>
      <c r="C248" s="174" t="s">
        <v>526</v>
      </c>
      <c r="D248" s="174" t="s">
        <v>133</v>
      </c>
      <c r="E248" s="175" t="s">
        <v>518</v>
      </c>
      <c r="F248" s="176" t="s">
        <v>519</v>
      </c>
      <c r="G248" s="177" t="s">
        <v>264</v>
      </c>
      <c r="H248" s="178">
        <v>103.646</v>
      </c>
      <c r="I248" s="179"/>
      <c r="J248" s="180">
        <f>ROUND(I248*H248,2)</f>
        <v>0</v>
      </c>
      <c r="K248" s="176" t="s">
        <v>253</v>
      </c>
      <c r="L248" s="40"/>
      <c r="M248" s="181" t="s">
        <v>5</v>
      </c>
      <c r="N248" s="182" t="s">
        <v>47</v>
      </c>
      <c r="O248" s="41"/>
      <c r="P248" s="183">
        <f>O248*H248</f>
        <v>0</v>
      </c>
      <c r="Q248" s="183">
        <v>1.2999999999999999E-4</v>
      </c>
      <c r="R248" s="183">
        <f>Q248*H248</f>
        <v>1.3473979999999998E-2</v>
      </c>
      <c r="S248" s="183">
        <v>0</v>
      </c>
      <c r="T248" s="184">
        <f>S248*H248</f>
        <v>0</v>
      </c>
      <c r="AR248" s="23" t="s">
        <v>209</v>
      </c>
      <c r="AT248" s="23" t="s">
        <v>133</v>
      </c>
      <c r="AU248" s="23" t="s">
        <v>85</v>
      </c>
      <c r="AY248" s="23" t="s">
        <v>130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24</v>
      </c>
      <c r="BK248" s="185">
        <f>ROUND(I248*H248,2)</f>
        <v>0</v>
      </c>
      <c r="BL248" s="23" t="s">
        <v>209</v>
      </c>
      <c r="BM248" s="23" t="s">
        <v>520</v>
      </c>
    </row>
    <row r="249" spans="2:65" s="1" customFormat="1" ht="22.5" customHeight="1">
      <c r="B249" s="173"/>
      <c r="C249" s="174" t="s">
        <v>531</v>
      </c>
      <c r="D249" s="174" t="s">
        <v>133</v>
      </c>
      <c r="E249" s="175" t="s">
        <v>522</v>
      </c>
      <c r="F249" s="176" t="s">
        <v>523</v>
      </c>
      <c r="G249" s="177" t="s">
        <v>264</v>
      </c>
      <c r="H249" s="178">
        <v>207.292</v>
      </c>
      <c r="I249" s="179"/>
      <c r="J249" s="180">
        <f>ROUND(I249*H249,2)</f>
        <v>0</v>
      </c>
      <c r="K249" s="176" t="s">
        <v>253</v>
      </c>
      <c r="L249" s="40"/>
      <c r="M249" s="181" t="s">
        <v>5</v>
      </c>
      <c r="N249" s="182" t="s">
        <v>47</v>
      </c>
      <c r="O249" s="41"/>
      <c r="P249" s="183">
        <f>O249*H249</f>
        <v>0</v>
      </c>
      <c r="Q249" s="183">
        <v>1.2999999999999999E-4</v>
      </c>
      <c r="R249" s="183">
        <f>Q249*H249</f>
        <v>2.6947959999999996E-2</v>
      </c>
      <c r="S249" s="183">
        <v>0</v>
      </c>
      <c r="T249" s="184">
        <f>S249*H249</f>
        <v>0</v>
      </c>
      <c r="AR249" s="23" t="s">
        <v>209</v>
      </c>
      <c r="AT249" s="23" t="s">
        <v>133</v>
      </c>
      <c r="AU249" s="23" t="s">
        <v>85</v>
      </c>
      <c r="AY249" s="23" t="s">
        <v>130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209</v>
      </c>
      <c r="BM249" s="23" t="s">
        <v>524</v>
      </c>
    </row>
    <row r="250" spans="2:65" s="12" customFormat="1" ht="13.5">
      <c r="B250" s="199"/>
      <c r="D250" s="191" t="s">
        <v>144</v>
      </c>
      <c r="E250" s="200" t="s">
        <v>5</v>
      </c>
      <c r="F250" s="201" t="s">
        <v>711</v>
      </c>
      <c r="H250" s="202">
        <v>103.646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144</v>
      </c>
      <c r="AU250" s="200" t="s">
        <v>85</v>
      </c>
      <c r="AV250" s="12" t="s">
        <v>85</v>
      </c>
      <c r="AW250" s="12" t="s">
        <v>39</v>
      </c>
      <c r="AX250" s="12" t="s">
        <v>24</v>
      </c>
      <c r="AY250" s="200" t="s">
        <v>130</v>
      </c>
    </row>
    <row r="251" spans="2:65" s="12" customFormat="1" ht="13.5">
      <c r="B251" s="199"/>
      <c r="D251" s="186" t="s">
        <v>144</v>
      </c>
      <c r="F251" s="222" t="s">
        <v>712</v>
      </c>
      <c r="H251" s="223">
        <v>207.292</v>
      </c>
      <c r="I251" s="203"/>
      <c r="L251" s="199"/>
      <c r="M251" s="204"/>
      <c r="N251" s="205"/>
      <c r="O251" s="205"/>
      <c r="P251" s="205"/>
      <c r="Q251" s="205"/>
      <c r="R251" s="205"/>
      <c r="S251" s="205"/>
      <c r="T251" s="206"/>
      <c r="AT251" s="200" t="s">
        <v>144</v>
      </c>
      <c r="AU251" s="200" t="s">
        <v>85</v>
      </c>
      <c r="AV251" s="12" t="s">
        <v>85</v>
      </c>
      <c r="AW251" s="12" t="s">
        <v>6</v>
      </c>
      <c r="AX251" s="12" t="s">
        <v>24</v>
      </c>
      <c r="AY251" s="200" t="s">
        <v>130</v>
      </c>
    </row>
    <row r="252" spans="2:65" s="1" customFormat="1" ht="31.5" customHeight="1">
      <c r="B252" s="173"/>
      <c r="C252" s="174" t="s">
        <v>536</v>
      </c>
      <c r="D252" s="174" t="s">
        <v>133</v>
      </c>
      <c r="E252" s="175" t="s">
        <v>527</v>
      </c>
      <c r="F252" s="176" t="s">
        <v>528</v>
      </c>
      <c r="G252" s="177" t="s">
        <v>264</v>
      </c>
      <c r="H252" s="178">
        <v>364.26</v>
      </c>
      <c r="I252" s="179"/>
      <c r="J252" s="180">
        <f>ROUND(I252*H252,2)</f>
        <v>0</v>
      </c>
      <c r="K252" s="176" t="s">
        <v>253</v>
      </c>
      <c r="L252" s="40"/>
      <c r="M252" s="181" t="s">
        <v>5</v>
      </c>
      <c r="N252" s="182" t="s">
        <v>47</v>
      </c>
      <c r="O252" s="41"/>
      <c r="P252" s="183">
        <f>O252*H252</f>
        <v>0</v>
      </c>
      <c r="Q252" s="183">
        <v>1.1E-4</v>
      </c>
      <c r="R252" s="183">
        <f>Q252*H252</f>
        <v>4.0068600000000003E-2</v>
      </c>
      <c r="S252" s="183">
        <v>0</v>
      </c>
      <c r="T252" s="184">
        <f>S252*H252</f>
        <v>0</v>
      </c>
      <c r="AR252" s="23" t="s">
        <v>209</v>
      </c>
      <c r="AT252" s="23" t="s">
        <v>133</v>
      </c>
      <c r="AU252" s="23" t="s">
        <v>85</v>
      </c>
      <c r="AY252" s="23" t="s">
        <v>130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23" t="s">
        <v>24</v>
      </c>
      <c r="BK252" s="185">
        <f>ROUND(I252*H252,2)</f>
        <v>0</v>
      </c>
      <c r="BL252" s="23" t="s">
        <v>209</v>
      </c>
      <c r="BM252" s="23" t="s">
        <v>529</v>
      </c>
    </row>
    <row r="253" spans="2:65" s="12" customFormat="1" ht="13.5">
      <c r="B253" s="199"/>
      <c r="D253" s="186" t="s">
        <v>144</v>
      </c>
      <c r="E253" s="221" t="s">
        <v>5</v>
      </c>
      <c r="F253" s="222" t="s">
        <v>713</v>
      </c>
      <c r="H253" s="223">
        <v>364.26</v>
      </c>
      <c r="I253" s="203"/>
      <c r="L253" s="199"/>
      <c r="M253" s="204"/>
      <c r="N253" s="205"/>
      <c r="O253" s="205"/>
      <c r="P253" s="205"/>
      <c r="Q253" s="205"/>
      <c r="R253" s="205"/>
      <c r="S253" s="205"/>
      <c r="T253" s="206"/>
      <c r="AT253" s="200" t="s">
        <v>144</v>
      </c>
      <c r="AU253" s="200" t="s">
        <v>85</v>
      </c>
      <c r="AV253" s="12" t="s">
        <v>85</v>
      </c>
      <c r="AW253" s="12" t="s">
        <v>39</v>
      </c>
      <c r="AX253" s="12" t="s">
        <v>24</v>
      </c>
      <c r="AY253" s="200" t="s">
        <v>130</v>
      </c>
    </row>
    <row r="254" spans="2:65" s="1" customFormat="1" ht="22.5" customHeight="1">
      <c r="B254" s="173"/>
      <c r="C254" s="174" t="s">
        <v>543</v>
      </c>
      <c r="D254" s="174" t="s">
        <v>133</v>
      </c>
      <c r="E254" s="175" t="s">
        <v>532</v>
      </c>
      <c r="F254" s="176" t="s">
        <v>533</v>
      </c>
      <c r="G254" s="177" t="s">
        <v>264</v>
      </c>
      <c r="H254" s="178">
        <v>134.94</v>
      </c>
      <c r="I254" s="179"/>
      <c r="J254" s="180">
        <f>ROUND(I254*H254,2)</f>
        <v>0</v>
      </c>
      <c r="K254" s="176" t="s">
        <v>5</v>
      </c>
      <c r="L254" s="40"/>
      <c r="M254" s="181" t="s">
        <v>5</v>
      </c>
      <c r="N254" s="182" t="s">
        <v>47</v>
      </c>
      <c r="O254" s="41"/>
      <c r="P254" s="183">
        <f>O254*H254</f>
        <v>0</v>
      </c>
      <c r="Q254" s="183">
        <v>2.9E-4</v>
      </c>
      <c r="R254" s="183">
        <f>Q254*H254</f>
        <v>3.9132599999999997E-2</v>
      </c>
      <c r="S254" s="183">
        <v>0</v>
      </c>
      <c r="T254" s="184">
        <f>S254*H254</f>
        <v>0</v>
      </c>
      <c r="AR254" s="23" t="s">
        <v>209</v>
      </c>
      <c r="AT254" s="23" t="s">
        <v>133</v>
      </c>
      <c r="AU254" s="23" t="s">
        <v>85</v>
      </c>
      <c r="AY254" s="23" t="s">
        <v>130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3" t="s">
        <v>24</v>
      </c>
      <c r="BK254" s="185">
        <f>ROUND(I254*H254,2)</f>
        <v>0</v>
      </c>
      <c r="BL254" s="23" t="s">
        <v>209</v>
      </c>
      <c r="BM254" s="23" t="s">
        <v>714</v>
      </c>
    </row>
    <row r="255" spans="2:65" s="12" customFormat="1" ht="13.5">
      <c r="B255" s="199"/>
      <c r="D255" s="186" t="s">
        <v>144</v>
      </c>
      <c r="E255" s="221" t="s">
        <v>5</v>
      </c>
      <c r="F255" s="222" t="s">
        <v>715</v>
      </c>
      <c r="H255" s="223">
        <v>134.94</v>
      </c>
      <c r="I255" s="203"/>
      <c r="L255" s="199"/>
      <c r="M255" s="204"/>
      <c r="N255" s="205"/>
      <c r="O255" s="205"/>
      <c r="P255" s="205"/>
      <c r="Q255" s="205"/>
      <c r="R255" s="205"/>
      <c r="S255" s="205"/>
      <c r="T255" s="206"/>
      <c r="AT255" s="200" t="s">
        <v>144</v>
      </c>
      <c r="AU255" s="200" t="s">
        <v>85</v>
      </c>
      <c r="AV255" s="12" t="s">
        <v>85</v>
      </c>
      <c r="AW255" s="12" t="s">
        <v>39</v>
      </c>
      <c r="AX255" s="12" t="s">
        <v>24</v>
      </c>
      <c r="AY255" s="200" t="s">
        <v>130</v>
      </c>
    </row>
    <row r="256" spans="2:65" s="1" customFormat="1" ht="22.5" customHeight="1">
      <c r="B256" s="173"/>
      <c r="C256" s="174" t="s">
        <v>549</v>
      </c>
      <c r="D256" s="174" t="s">
        <v>133</v>
      </c>
      <c r="E256" s="175" t="s">
        <v>537</v>
      </c>
      <c r="F256" s="176" t="s">
        <v>538</v>
      </c>
      <c r="G256" s="177" t="s">
        <v>264</v>
      </c>
      <c r="H256" s="178">
        <v>364.26</v>
      </c>
      <c r="I256" s="179"/>
      <c r="J256" s="180">
        <f>ROUND(I256*H256,2)</f>
        <v>0</v>
      </c>
      <c r="K256" s="176" t="s">
        <v>5</v>
      </c>
      <c r="L256" s="40"/>
      <c r="M256" s="181" t="s">
        <v>5</v>
      </c>
      <c r="N256" s="182" t="s">
        <v>47</v>
      </c>
      <c r="O256" s="41"/>
      <c r="P256" s="183">
        <f>O256*H256</f>
        <v>0</v>
      </c>
      <c r="Q256" s="183">
        <v>1.0300000000000001E-3</v>
      </c>
      <c r="R256" s="183">
        <f>Q256*H256</f>
        <v>0.37518780000000002</v>
      </c>
      <c r="S256" s="183">
        <v>0</v>
      </c>
      <c r="T256" s="184">
        <f>S256*H256</f>
        <v>0</v>
      </c>
      <c r="AR256" s="23" t="s">
        <v>209</v>
      </c>
      <c r="AT256" s="23" t="s">
        <v>133</v>
      </c>
      <c r="AU256" s="23" t="s">
        <v>85</v>
      </c>
      <c r="AY256" s="23" t="s">
        <v>130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24</v>
      </c>
      <c r="BK256" s="185">
        <f>ROUND(I256*H256,2)</f>
        <v>0</v>
      </c>
      <c r="BL256" s="23" t="s">
        <v>209</v>
      </c>
      <c r="BM256" s="23" t="s">
        <v>539</v>
      </c>
    </row>
    <row r="257" spans="2:65" s="11" customFormat="1" ht="27">
      <c r="B257" s="190"/>
      <c r="D257" s="191" t="s">
        <v>144</v>
      </c>
      <c r="E257" s="192" t="s">
        <v>5</v>
      </c>
      <c r="F257" s="193" t="s">
        <v>540</v>
      </c>
      <c r="H257" s="194" t="s">
        <v>5</v>
      </c>
      <c r="I257" s="195"/>
      <c r="L257" s="190"/>
      <c r="M257" s="196"/>
      <c r="N257" s="197"/>
      <c r="O257" s="197"/>
      <c r="P257" s="197"/>
      <c r="Q257" s="197"/>
      <c r="R257" s="197"/>
      <c r="S257" s="197"/>
      <c r="T257" s="198"/>
      <c r="AT257" s="194" t="s">
        <v>144</v>
      </c>
      <c r="AU257" s="194" t="s">
        <v>85</v>
      </c>
      <c r="AV257" s="11" t="s">
        <v>24</v>
      </c>
      <c r="AW257" s="11" t="s">
        <v>39</v>
      </c>
      <c r="AX257" s="11" t="s">
        <v>76</v>
      </c>
      <c r="AY257" s="194" t="s">
        <v>130</v>
      </c>
    </row>
    <row r="258" spans="2:65" s="11" customFormat="1" ht="13.5">
      <c r="B258" s="190"/>
      <c r="D258" s="191" t="s">
        <v>144</v>
      </c>
      <c r="E258" s="192" t="s">
        <v>5</v>
      </c>
      <c r="F258" s="193" t="s">
        <v>541</v>
      </c>
      <c r="H258" s="194" t="s">
        <v>5</v>
      </c>
      <c r="I258" s="195"/>
      <c r="L258" s="190"/>
      <c r="M258" s="196"/>
      <c r="N258" s="197"/>
      <c r="O258" s="197"/>
      <c r="P258" s="197"/>
      <c r="Q258" s="197"/>
      <c r="R258" s="197"/>
      <c r="S258" s="197"/>
      <c r="T258" s="198"/>
      <c r="AT258" s="194" t="s">
        <v>144</v>
      </c>
      <c r="AU258" s="194" t="s">
        <v>85</v>
      </c>
      <c r="AV258" s="11" t="s">
        <v>24</v>
      </c>
      <c r="AW258" s="11" t="s">
        <v>39</v>
      </c>
      <c r="AX258" s="11" t="s">
        <v>76</v>
      </c>
      <c r="AY258" s="194" t="s">
        <v>130</v>
      </c>
    </row>
    <row r="259" spans="2:65" s="12" customFormat="1" ht="13.5">
      <c r="B259" s="199"/>
      <c r="D259" s="186" t="s">
        <v>144</v>
      </c>
      <c r="E259" s="221" t="s">
        <v>5</v>
      </c>
      <c r="F259" s="222" t="s">
        <v>716</v>
      </c>
      <c r="H259" s="223">
        <v>364.26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144</v>
      </c>
      <c r="AU259" s="200" t="s">
        <v>85</v>
      </c>
      <c r="AV259" s="12" t="s">
        <v>85</v>
      </c>
      <c r="AW259" s="12" t="s">
        <v>39</v>
      </c>
      <c r="AX259" s="12" t="s">
        <v>24</v>
      </c>
      <c r="AY259" s="200" t="s">
        <v>130</v>
      </c>
    </row>
    <row r="260" spans="2:65" s="1" customFormat="1" ht="31.5" customHeight="1">
      <c r="B260" s="173"/>
      <c r="C260" s="174" t="s">
        <v>557</v>
      </c>
      <c r="D260" s="174" t="s">
        <v>133</v>
      </c>
      <c r="E260" s="175" t="s">
        <v>544</v>
      </c>
      <c r="F260" s="176" t="s">
        <v>545</v>
      </c>
      <c r="G260" s="177" t="s">
        <v>264</v>
      </c>
      <c r="H260" s="178">
        <v>364.26</v>
      </c>
      <c r="I260" s="179"/>
      <c r="J260" s="180">
        <f>ROUND(I260*H260,2)</f>
        <v>0</v>
      </c>
      <c r="K260" s="176" t="s">
        <v>253</v>
      </c>
      <c r="L260" s="40"/>
      <c r="M260" s="181" t="s">
        <v>5</v>
      </c>
      <c r="N260" s="182" t="s">
        <v>47</v>
      </c>
      <c r="O260" s="41"/>
      <c r="P260" s="183">
        <f>O260*H260</f>
        <v>0</v>
      </c>
      <c r="Q260" s="183">
        <v>1.0000000000000001E-5</v>
      </c>
      <c r="R260" s="183">
        <f>Q260*H260</f>
        <v>3.6426000000000002E-3</v>
      </c>
      <c r="S260" s="183">
        <v>0</v>
      </c>
      <c r="T260" s="184">
        <f>S260*H260</f>
        <v>0</v>
      </c>
      <c r="AR260" s="23" t="s">
        <v>209</v>
      </c>
      <c r="AT260" s="23" t="s">
        <v>133</v>
      </c>
      <c r="AU260" s="23" t="s">
        <v>85</v>
      </c>
      <c r="AY260" s="23" t="s">
        <v>130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23" t="s">
        <v>24</v>
      </c>
      <c r="BK260" s="185">
        <f>ROUND(I260*H260,2)</f>
        <v>0</v>
      </c>
      <c r="BL260" s="23" t="s">
        <v>209</v>
      </c>
      <c r="BM260" s="23" t="s">
        <v>546</v>
      </c>
    </row>
    <row r="261" spans="2:65" s="10" customFormat="1" ht="29.85" customHeight="1">
      <c r="B261" s="159"/>
      <c r="D261" s="170" t="s">
        <v>75</v>
      </c>
      <c r="E261" s="171" t="s">
        <v>547</v>
      </c>
      <c r="F261" s="171" t="s">
        <v>548</v>
      </c>
      <c r="I261" s="162"/>
      <c r="J261" s="172">
        <f>BK261</f>
        <v>0</v>
      </c>
      <c r="L261" s="159"/>
      <c r="M261" s="164"/>
      <c r="N261" s="165"/>
      <c r="O261" s="165"/>
      <c r="P261" s="166">
        <f>SUM(P262:P264)</f>
        <v>0</v>
      </c>
      <c r="Q261" s="165"/>
      <c r="R261" s="166">
        <f>SUM(R262:R264)</f>
        <v>0</v>
      </c>
      <c r="S261" s="165"/>
      <c r="T261" s="167">
        <f>SUM(T262:T264)</f>
        <v>0</v>
      </c>
      <c r="AR261" s="160" t="s">
        <v>85</v>
      </c>
      <c r="AT261" s="168" t="s">
        <v>75</v>
      </c>
      <c r="AU261" s="168" t="s">
        <v>24</v>
      </c>
      <c r="AY261" s="160" t="s">
        <v>130</v>
      </c>
      <c r="BK261" s="169">
        <f>SUM(BK262:BK264)</f>
        <v>0</v>
      </c>
    </row>
    <row r="262" spans="2:65" s="1" customFormat="1" ht="22.5" customHeight="1">
      <c r="B262" s="173"/>
      <c r="C262" s="174" t="s">
        <v>562</v>
      </c>
      <c r="D262" s="174" t="s">
        <v>133</v>
      </c>
      <c r="E262" s="175" t="s">
        <v>550</v>
      </c>
      <c r="F262" s="176" t="s">
        <v>551</v>
      </c>
      <c r="G262" s="177" t="s">
        <v>264</v>
      </c>
      <c r="H262" s="178">
        <v>364.28100000000001</v>
      </c>
      <c r="I262" s="179"/>
      <c r="J262" s="180">
        <f>ROUND(I262*H262,2)</f>
        <v>0</v>
      </c>
      <c r="K262" s="176" t="s">
        <v>5</v>
      </c>
      <c r="L262" s="40"/>
      <c r="M262" s="181" t="s">
        <v>5</v>
      </c>
      <c r="N262" s="182" t="s">
        <v>47</v>
      </c>
      <c r="O262" s="41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23" t="s">
        <v>209</v>
      </c>
      <c r="AT262" s="23" t="s">
        <v>133</v>
      </c>
      <c r="AU262" s="23" t="s">
        <v>85</v>
      </c>
      <c r="AY262" s="23" t="s">
        <v>130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3" t="s">
        <v>24</v>
      </c>
      <c r="BK262" s="185">
        <f>ROUND(I262*H262,2)</f>
        <v>0</v>
      </c>
      <c r="BL262" s="23" t="s">
        <v>209</v>
      </c>
      <c r="BM262" s="23" t="s">
        <v>717</v>
      </c>
    </row>
    <row r="263" spans="2:65" s="11" customFormat="1" ht="27">
      <c r="B263" s="190"/>
      <c r="D263" s="191" t="s">
        <v>144</v>
      </c>
      <c r="E263" s="192" t="s">
        <v>5</v>
      </c>
      <c r="F263" s="193" t="s">
        <v>553</v>
      </c>
      <c r="H263" s="194" t="s">
        <v>5</v>
      </c>
      <c r="I263" s="195"/>
      <c r="L263" s="190"/>
      <c r="M263" s="196"/>
      <c r="N263" s="197"/>
      <c r="O263" s="197"/>
      <c r="P263" s="197"/>
      <c r="Q263" s="197"/>
      <c r="R263" s="197"/>
      <c r="S263" s="197"/>
      <c r="T263" s="198"/>
      <c r="AT263" s="194" t="s">
        <v>144</v>
      </c>
      <c r="AU263" s="194" t="s">
        <v>85</v>
      </c>
      <c r="AV263" s="11" t="s">
        <v>24</v>
      </c>
      <c r="AW263" s="11" t="s">
        <v>39</v>
      </c>
      <c r="AX263" s="11" t="s">
        <v>76</v>
      </c>
      <c r="AY263" s="194" t="s">
        <v>130</v>
      </c>
    </row>
    <row r="264" spans="2:65" s="12" customFormat="1" ht="13.5">
      <c r="B264" s="199"/>
      <c r="D264" s="191" t="s">
        <v>144</v>
      </c>
      <c r="E264" s="200" t="s">
        <v>5</v>
      </c>
      <c r="F264" s="201" t="s">
        <v>718</v>
      </c>
      <c r="H264" s="202">
        <v>364.28100000000001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0" t="s">
        <v>144</v>
      </c>
      <c r="AU264" s="200" t="s">
        <v>85</v>
      </c>
      <c r="AV264" s="12" t="s">
        <v>85</v>
      </c>
      <c r="AW264" s="12" t="s">
        <v>39</v>
      </c>
      <c r="AX264" s="12" t="s">
        <v>24</v>
      </c>
      <c r="AY264" s="200" t="s">
        <v>130</v>
      </c>
    </row>
    <row r="265" spans="2:65" s="10" customFormat="1" ht="29.85" customHeight="1">
      <c r="B265" s="159"/>
      <c r="D265" s="170" t="s">
        <v>75</v>
      </c>
      <c r="E265" s="171" t="s">
        <v>555</v>
      </c>
      <c r="F265" s="171" t="s">
        <v>556</v>
      </c>
      <c r="I265" s="162"/>
      <c r="J265" s="172">
        <f>BK265</f>
        <v>0</v>
      </c>
      <c r="L265" s="159"/>
      <c r="M265" s="164"/>
      <c r="N265" s="165"/>
      <c r="O265" s="165"/>
      <c r="P265" s="166">
        <f>SUM(P266:P274)</f>
        <v>0</v>
      </c>
      <c r="Q265" s="165"/>
      <c r="R265" s="166">
        <f>SUM(R266:R274)</f>
        <v>2.0217576099999999</v>
      </c>
      <c r="S265" s="165"/>
      <c r="T265" s="167">
        <f>SUM(T266:T274)</f>
        <v>0</v>
      </c>
      <c r="AR265" s="160" t="s">
        <v>85</v>
      </c>
      <c r="AT265" s="168" t="s">
        <v>75</v>
      </c>
      <c r="AU265" s="168" t="s">
        <v>24</v>
      </c>
      <c r="AY265" s="160" t="s">
        <v>130</v>
      </c>
      <c r="BK265" s="169">
        <f>SUM(BK266:BK274)</f>
        <v>0</v>
      </c>
    </row>
    <row r="266" spans="2:65" s="1" customFormat="1" ht="22.5" customHeight="1">
      <c r="B266" s="173"/>
      <c r="C266" s="174" t="s">
        <v>719</v>
      </c>
      <c r="D266" s="174" t="s">
        <v>133</v>
      </c>
      <c r="E266" s="175" t="s">
        <v>558</v>
      </c>
      <c r="F266" s="176" t="s">
        <v>559</v>
      </c>
      <c r="G266" s="177" t="s">
        <v>264</v>
      </c>
      <c r="H266" s="178">
        <v>7.91</v>
      </c>
      <c r="I266" s="179"/>
      <c r="J266" s="180">
        <f>ROUND(I266*H266,2)</f>
        <v>0</v>
      </c>
      <c r="K266" s="176" t="s">
        <v>5</v>
      </c>
      <c r="L266" s="40"/>
      <c r="M266" s="181" t="s">
        <v>5</v>
      </c>
      <c r="N266" s="182" t="s">
        <v>47</v>
      </c>
      <c r="O266" s="41"/>
      <c r="P266" s="183">
        <f>O266*H266</f>
        <v>0</v>
      </c>
      <c r="Q266" s="183">
        <v>8.8100000000000001E-3</v>
      </c>
      <c r="R266" s="183">
        <f>Q266*H266</f>
        <v>6.9687100000000002E-2</v>
      </c>
      <c r="S266" s="183">
        <v>0</v>
      </c>
      <c r="T266" s="184">
        <f>S266*H266</f>
        <v>0</v>
      </c>
      <c r="AR266" s="23" t="s">
        <v>209</v>
      </c>
      <c r="AT266" s="23" t="s">
        <v>133</v>
      </c>
      <c r="AU266" s="23" t="s">
        <v>85</v>
      </c>
      <c r="AY266" s="23" t="s">
        <v>130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3" t="s">
        <v>24</v>
      </c>
      <c r="BK266" s="185">
        <f>ROUND(I266*H266,2)</f>
        <v>0</v>
      </c>
      <c r="BL266" s="23" t="s">
        <v>209</v>
      </c>
      <c r="BM266" s="23" t="s">
        <v>720</v>
      </c>
    </row>
    <row r="267" spans="2:65" s="12" customFormat="1" ht="13.5">
      <c r="B267" s="199"/>
      <c r="D267" s="186" t="s">
        <v>144</v>
      </c>
      <c r="E267" s="221" t="s">
        <v>5</v>
      </c>
      <c r="F267" s="222" t="s">
        <v>721</v>
      </c>
      <c r="H267" s="223">
        <v>7.91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144</v>
      </c>
      <c r="AU267" s="200" t="s">
        <v>85</v>
      </c>
      <c r="AV267" s="12" t="s">
        <v>85</v>
      </c>
      <c r="AW267" s="12" t="s">
        <v>39</v>
      </c>
      <c r="AX267" s="12" t="s">
        <v>24</v>
      </c>
      <c r="AY267" s="200" t="s">
        <v>130</v>
      </c>
    </row>
    <row r="268" spans="2:65" s="1" customFormat="1" ht="22.5" customHeight="1">
      <c r="B268" s="173"/>
      <c r="C268" s="174" t="s">
        <v>722</v>
      </c>
      <c r="D268" s="174" t="s">
        <v>133</v>
      </c>
      <c r="E268" s="175" t="s">
        <v>723</v>
      </c>
      <c r="F268" s="176" t="s">
        <v>724</v>
      </c>
      <c r="G268" s="177" t="s">
        <v>264</v>
      </c>
      <c r="H268" s="178">
        <v>55.28</v>
      </c>
      <c r="I268" s="179"/>
      <c r="J268" s="180">
        <f>ROUND(I268*H268,2)</f>
        <v>0</v>
      </c>
      <c r="K268" s="176" t="s">
        <v>5</v>
      </c>
      <c r="L268" s="40"/>
      <c r="M268" s="181" t="s">
        <v>5</v>
      </c>
      <c r="N268" s="182" t="s">
        <v>47</v>
      </c>
      <c r="O268" s="41"/>
      <c r="P268" s="183">
        <f>O268*H268</f>
        <v>0</v>
      </c>
      <c r="Q268" s="183">
        <v>1.073E-2</v>
      </c>
      <c r="R268" s="183">
        <f>Q268*H268</f>
        <v>0.59315439999999997</v>
      </c>
      <c r="S268" s="183">
        <v>0</v>
      </c>
      <c r="T268" s="184">
        <f>S268*H268</f>
        <v>0</v>
      </c>
      <c r="AR268" s="23" t="s">
        <v>209</v>
      </c>
      <c r="AT268" s="23" t="s">
        <v>133</v>
      </c>
      <c r="AU268" s="23" t="s">
        <v>85</v>
      </c>
      <c r="AY268" s="23" t="s">
        <v>130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209</v>
      </c>
      <c r="BM268" s="23" t="s">
        <v>725</v>
      </c>
    </row>
    <row r="269" spans="2:65" s="12" customFormat="1" ht="13.5">
      <c r="B269" s="199"/>
      <c r="D269" s="191" t="s">
        <v>144</v>
      </c>
      <c r="E269" s="200" t="s">
        <v>5</v>
      </c>
      <c r="F269" s="201" t="s">
        <v>726</v>
      </c>
      <c r="H269" s="202">
        <v>18.399999999999999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144</v>
      </c>
      <c r="AU269" s="200" t="s">
        <v>85</v>
      </c>
      <c r="AV269" s="12" t="s">
        <v>85</v>
      </c>
      <c r="AW269" s="12" t="s">
        <v>39</v>
      </c>
      <c r="AX269" s="12" t="s">
        <v>76</v>
      </c>
      <c r="AY269" s="200" t="s">
        <v>130</v>
      </c>
    </row>
    <row r="270" spans="2:65" s="12" customFormat="1" ht="13.5">
      <c r="B270" s="199"/>
      <c r="D270" s="191" t="s">
        <v>144</v>
      </c>
      <c r="E270" s="200" t="s">
        <v>5</v>
      </c>
      <c r="F270" s="201" t="s">
        <v>727</v>
      </c>
      <c r="H270" s="202">
        <v>19.84</v>
      </c>
      <c r="I270" s="203"/>
      <c r="L270" s="199"/>
      <c r="M270" s="204"/>
      <c r="N270" s="205"/>
      <c r="O270" s="205"/>
      <c r="P270" s="205"/>
      <c r="Q270" s="205"/>
      <c r="R270" s="205"/>
      <c r="S270" s="205"/>
      <c r="T270" s="206"/>
      <c r="AT270" s="200" t="s">
        <v>144</v>
      </c>
      <c r="AU270" s="200" t="s">
        <v>85</v>
      </c>
      <c r="AV270" s="12" t="s">
        <v>85</v>
      </c>
      <c r="AW270" s="12" t="s">
        <v>39</v>
      </c>
      <c r="AX270" s="12" t="s">
        <v>76</v>
      </c>
      <c r="AY270" s="200" t="s">
        <v>130</v>
      </c>
    </row>
    <row r="271" spans="2:65" s="12" customFormat="1" ht="13.5">
      <c r="B271" s="199"/>
      <c r="D271" s="191" t="s">
        <v>144</v>
      </c>
      <c r="E271" s="200" t="s">
        <v>5</v>
      </c>
      <c r="F271" s="201" t="s">
        <v>728</v>
      </c>
      <c r="H271" s="202">
        <v>17.04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144</v>
      </c>
      <c r="AU271" s="200" t="s">
        <v>85</v>
      </c>
      <c r="AV271" s="12" t="s">
        <v>85</v>
      </c>
      <c r="AW271" s="12" t="s">
        <v>39</v>
      </c>
      <c r="AX271" s="12" t="s">
        <v>76</v>
      </c>
      <c r="AY271" s="200" t="s">
        <v>130</v>
      </c>
    </row>
    <row r="272" spans="2:65" s="13" customFormat="1" ht="13.5">
      <c r="B272" s="207"/>
      <c r="D272" s="186" t="s">
        <v>144</v>
      </c>
      <c r="E272" s="208" t="s">
        <v>5</v>
      </c>
      <c r="F272" s="209" t="s">
        <v>155</v>
      </c>
      <c r="H272" s="210">
        <v>55.28</v>
      </c>
      <c r="I272" s="211"/>
      <c r="L272" s="207"/>
      <c r="M272" s="212"/>
      <c r="N272" s="213"/>
      <c r="O272" s="213"/>
      <c r="P272" s="213"/>
      <c r="Q272" s="213"/>
      <c r="R272" s="213"/>
      <c r="S272" s="213"/>
      <c r="T272" s="214"/>
      <c r="AT272" s="215" t="s">
        <v>144</v>
      </c>
      <c r="AU272" s="215" t="s">
        <v>85</v>
      </c>
      <c r="AV272" s="13" t="s">
        <v>137</v>
      </c>
      <c r="AW272" s="13" t="s">
        <v>39</v>
      </c>
      <c r="AX272" s="13" t="s">
        <v>24</v>
      </c>
      <c r="AY272" s="215" t="s">
        <v>130</v>
      </c>
    </row>
    <row r="273" spans="2:65" s="1" customFormat="1" ht="22.5" customHeight="1">
      <c r="B273" s="173"/>
      <c r="C273" s="174" t="s">
        <v>729</v>
      </c>
      <c r="D273" s="174" t="s">
        <v>133</v>
      </c>
      <c r="E273" s="175" t="s">
        <v>563</v>
      </c>
      <c r="F273" s="176" t="s">
        <v>564</v>
      </c>
      <c r="G273" s="177" t="s">
        <v>264</v>
      </c>
      <c r="H273" s="178">
        <v>61.573</v>
      </c>
      <c r="I273" s="179"/>
      <c r="J273" s="180">
        <f>ROUND(I273*H273,2)</f>
        <v>0</v>
      </c>
      <c r="K273" s="176" t="s">
        <v>5</v>
      </c>
      <c r="L273" s="40"/>
      <c r="M273" s="181" t="s">
        <v>5</v>
      </c>
      <c r="N273" s="182" t="s">
        <v>47</v>
      </c>
      <c r="O273" s="41"/>
      <c r="P273" s="183">
        <f>O273*H273</f>
        <v>0</v>
      </c>
      <c r="Q273" s="183">
        <v>2.2069999999999999E-2</v>
      </c>
      <c r="R273" s="183">
        <f>Q273*H273</f>
        <v>1.35891611</v>
      </c>
      <c r="S273" s="183">
        <v>0</v>
      </c>
      <c r="T273" s="184">
        <f>S273*H273</f>
        <v>0</v>
      </c>
      <c r="AR273" s="23" t="s">
        <v>209</v>
      </c>
      <c r="AT273" s="23" t="s">
        <v>133</v>
      </c>
      <c r="AU273" s="23" t="s">
        <v>85</v>
      </c>
      <c r="AY273" s="23" t="s">
        <v>130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24</v>
      </c>
      <c r="BK273" s="185">
        <f>ROUND(I273*H273,2)</f>
        <v>0</v>
      </c>
      <c r="BL273" s="23" t="s">
        <v>209</v>
      </c>
      <c r="BM273" s="23" t="s">
        <v>565</v>
      </c>
    </row>
    <row r="274" spans="2:65" s="12" customFormat="1" ht="13.5">
      <c r="B274" s="199"/>
      <c r="D274" s="191" t="s">
        <v>144</v>
      </c>
      <c r="E274" s="200" t="s">
        <v>5</v>
      </c>
      <c r="F274" s="201" t="s">
        <v>730</v>
      </c>
      <c r="H274" s="202">
        <v>61.573</v>
      </c>
      <c r="I274" s="203"/>
      <c r="L274" s="199"/>
      <c r="M274" s="237"/>
      <c r="N274" s="238"/>
      <c r="O274" s="238"/>
      <c r="P274" s="238"/>
      <c r="Q274" s="238"/>
      <c r="R274" s="238"/>
      <c r="S274" s="238"/>
      <c r="T274" s="239"/>
      <c r="AT274" s="200" t="s">
        <v>144</v>
      </c>
      <c r="AU274" s="200" t="s">
        <v>85</v>
      </c>
      <c r="AV274" s="12" t="s">
        <v>85</v>
      </c>
      <c r="AW274" s="12" t="s">
        <v>39</v>
      </c>
      <c r="AX274" s="12" t="s">
        <v>24</v>
      </c>
      <c r="AY274" s="200" t="s">
        <v>130</v>
      </c>
    </row>
    <row r="275" spans="2:65" s="1" customFormat="1" ht="6.95" customHeight="1">
      <c r="B275" s="55"/>
      <c r="C275" s="56"/>
      <c r="D275" s="56"/>
      <c r="E275" s="56"/>
      <c r="F275" s="56"/>
      <c r="G275" s="56"/>
      <c r="H275" s="56"/>
      <c r="I275" s="126"/>
      <c r="J275" s="56"/>
      <c r="K275" s="56"/>
      <c r="L275" s="40"/>
    </row>
  </sheetData>
  <autoFilter ref="C88:K274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62" t="s">
        <v>99</v>
      </c>
      <c r="H1" s="362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3" t="s">
        <v>8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97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1:70" ht="36.950000000000003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22.5" customHeight="1">
      <c r="B7" s="27"/>
      <c r="C7" s="28"/>
      <c r="D7" s="28"/>
      <c r="E7" s="355" t="str">
        <f>'Rekapitulace zakázky'!K6</f>
        <v>Výměna oken v objektu ZŠ n.u. Petra Bezruče</v>
      </c>
      <c r="F7" s="356"/>
      <c r="G7" s="356"/>
      <c r="H7" s="356"/>
      <c r="I7" s="104"/>
      <c r="J7" s="28"/>
      <c r="K7" s="30"/>
    </row>
    <row r="8" spans="1:70" s="1" customFormat="1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57" t="s">
        <v>731</v>
      </c>
      <c r="F9" s="358"/>
      <c r="G9" s="358"/>
      <c r="H9" s="358"/>
      <c r="I9" s="105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zakázky'!AN8</f>
        <v>24. 1. 2018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06" t="s">
        <v>34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325" t="s">
        <v>41</v>
      </c>
      <c r="F24" s="325"/>
      <c r="G24" s="325"/>
      <c r="H24" s="32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ROUND(J92,2)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ROUND(SUM(BE92:BE310), 2)</f>
        <v>0</v>
      </c>
      <c r="G30" s="41"/>
      <c r="H30" s="41"/>
      <c r="I30" s="118">
        <v>0.21</v>
      </c>
      <c r="J30" s="117">
        <f>ROUND(ROUND((SUM(BE92:BE310)),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ROUND(SUM(BF92:BF310), 2)</f>
        <v>0</v>
      </c>
      <c r="G31" s="41"/>
      <c r="H31" s="41"/>
      <c r="I31" s="118">
        <v>0.15</v>
      </c>
      <c r="J31" s="117">
        <f>ROUND(ROUND((SUM(BF92:BF310)),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49</v>
      </c>
      <c r="F32" s="117">
        <f>ROUND(SUM(BG92:BG310),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50</v>
      </c>
      <c r="F33" s="117">
        <f>ROUND(SUM(BH92:BH310),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51</v>
      </c>
      <c r="F34" s="117">
        <f>ROUND(SUM(BI92:BI310),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Výměna oken v objektu ZŠ n.u. Petra Bezruče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104 - Stavba - Dvorní fasáda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Frýdek-Místek</v>
      </c>
      <c r="G49" s="41"/>
      <c r="H49" s="41"/>
      <c r="I49" s="106" t="s">
        <v>27</v>
      </c>
      <c r="J49" s="107" t="str">
        <f>IF(J12="","",J12)</f>
        <v>24. 1. 2018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Statutární město Frýdek-Místek</v>
      </c>
      <c r="G51" s="41"/>
      <c r="H51" s="41"/>
      <c r="I51" s="106" t="s">
        <v>37</v>
      </c>
      <c r="J51" s="34" t="str">
        <f>E21</f>
        <v>Ing. Pavel Krupička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J92</f>
        <v>0</v>
      </c>
      <c r="K56" s="44"/>
      <c r="AU56" s="23" t="s">
        <v>110</v>
      </c>
    </row>
    <row r="57" spans="2:47" s="7" customFormat="1" ht="24.95" customHeight="1">
      <c r="B57" s="134"/>
      <c r="C57" s="135"/>
      <c r="D57" s="136" t="s">
        <v>234</v>
      </c>
      <c r="E57" s="137"/>
      <c r="F57" s="137"/>
      <c r="G57" s="137"/>
      <c r="H57" s="137"/>
      <c r="I57" s="138"/>
      <c r="J57" s="139">
        <f>J93</f>
        <v>0</v>
      </c>
      <c r="K57" s="140"/>
    </row>
    <row r="58" spans="2:47" s="8" customFormat="1" ht="19.899999999999999" customHeight="1">
      <c r="B58" s="141"/>
      <c r="C58" s="142"/>
      <c r="D58" s="143" t="s">
        <v>732</v>
      </c>
      <c r="E58" s="144"/>
      <c r="F58" s="144"/>
      <c r="G58" s="144"/>
      <c r="H58" s="144"/>
      <c r="I58" s="145"/>
      <c r="J58" s="146">
        <f>J94</f>
        <v>0</v>
      </c>
      <c r="K58" s="147"/>
    </row>
    <row r="59" spans="2:47" s="8" customFormat="1" ht="19.899999999999999" customHeight="1">
      <c r="B59" s="141"/>
      <c r="C59" s="142"/>
      <c r="D59" s="143" t="s">
        <v>733</v>
      </c>
      <c r="E59" s="144"/>
      <c r="F59" s="144"/>
      <c r="G59" s="144"/>
      <c r="H59" s="144"/>
      <c r="I59" s="145"/>
      <c r="J59" s="146">
        <f>J97</f>
        <v>0</v>
      </c>
      <c r="K59" s="147"/>
    </row>
    <row r="60" spans="2:47" s="8" customFormat="1" ht="19.899999999999999" customHeight="1">
      <c r="B60" s="141"/>
      <c r="C60" s="142"/>
      <c r="D60" s="143" t="s">
        <v>235</v>
      </c>
      <c r="E60" s="144"/>
      <c r="F60" s="144"/>
      <c r="G60" s="144"/>
      <c r="H60" s="144"/>
      <c r="I60" s="145"/>
      <c r="J60" s="146">
        <f>J99</f>
        <v>0</v>
      </c>
      <c r="K60" s="147"/>
    </row>
    <row r="61" spans="2:47" s="8" customFormat="1" ht="19.899999999999999" customHeight="1">
      <c r="B61" s="141"/>
      <c r="C61" s="142"/>
      <c r="D61" s="143" t="s">
        <v>236</v>
      </c>
      <c r="E61" s="144"/>
      <c r="F61" s="144"/>
      <c r="G61" s="144"/>
      <c r="H61" s="144"/>
      <c r="I61" s="145"/>
      <c r="J61" s="146">
        <f>J129</f>
        <v>0</v>
      </c>
      <c r="K61" s="147"/>
    </row>
    <row r="62" spans="2:47" s="8" customFormat="1" ht="19.899999999999999" customHeight="1">
      <c r="B62" s="141"/>
      <c r="C62" s="142"/>
      <c r="D62" s="143" t="s">
        <v>237</v>
      </c>
      <c r="E62" s="144"/>
      <c r="F62" s="144"/>
      <c r="G62" s="144"/>
      <c r="H62" s="144"/>
      <c r="I62" s="145"/>
      <c r="J62" s="146">
        <f>J166</f>
        <v>0</v>
      </c>
      <c r="K62" s="147"/>
    </row>
    <row r="63" spans="2:47" s="8" customFormat="1" ht="19.899999999999999" customHeight="1">
      <c r="B63" s="141"/>
      <c r="C63" s="142"/>
      <c r="D63" s="143" t="s">
        <v>238</v>
      </c>
      <c r="E63" s="144"/>
      <c r="F63" s="144"/>
      <c r="G63" s="144"/>
      <c r="H63" s="144"/>
      <c r="I63" s="145"/>
      <c r="J63" s="146">
        <f>J172</f>
        <v>0</v>
      </c>
      <c r="K63" s="147"/>
    </row>
    <row r="64" spans="2:47" s="7" customFormat="1" ht="24.95" customHeight="1">
      <c r="B64" s="134"/>
      <c r="C64" s="135"/>
      <c r="D64" s="136" t="s">
        <v>239</v>
      </c>
      <c r="E64" s="137"/>
      <c r="F64" s="137"/>
      <c r="G64" s="137"/>
      <c r="H64" s="137"/>
      <c r="I64" s="138"/>
      <c r="J64" s="139">
        <f>J174</f>
        <v>0</v>
      </c>
      <c r="K64" s="140"/>
    </row>
    <row r="65" spans="2:12" s="8" customFormat="1" ht="19.899999999999999" customHeight="1">
      <c r="B65" s="141"/>
      <c r="C65" s="142"/>
      <c r="D65" s="143" t="s">
        <v>240</v>
      </c>
      <c r="E65" s="144"/>
      <c r="F65" s="144"/>
      <c r="G65" s="144"/>
      <c r="H65" s="144"/>
      <c r="I65" s="145"/>
      <c r="J65" s="146">
        <f>J175</f>
        <v>0</v>
      </c>
      <c r="K65" s="147"/>
    </row>
    <row r="66" spans="2:12" s="8" customFormat="1" ht="19.899999999999999" customHeight="1">
      <c r="B66" s="141"/>
      <c r="C66" s="142"/>
      <c r="D66" s="143" t="s">
        <v>241</v>
      </c>
      <c r="E66" s="144"/>
      <c r="F66" s="144"/>
      <c r="G66" s="144"/>
      <c r="H66" s="144"/>
      <c r="I66" s="145"/>
      <c r="J66" s="146">
        <f>J223</f>
        <v>0</v>
      </c>
      <c r="K66" s="147"/>
    </row>
    <row r="67" spans="2:12" s="8" customFormat="1" ht="19.899999999999999" customHeight="1">
      <c r="B67" s="141"/>
      <c r="C67" s="142"/>
      <c r="D67" s="143" t="s">
        <v>242</v>
      </c>
      <c r="E67" s="144"/>
      <c r="F67" s="144"/>
      <c r="G67" s="144"/>
      <c r="H67" s="144"/>
      <c r="I67" s="145"/>
      <c r="J67" s="146">
        <f>J225</f>
        <v>0</v>
      </c>
      <c r="K67" s="147"/>
    </row>
    <row r="68" spans="2:12" s="8" customFormat="1" ht="19.899999999999999" customHeight="1">
      <c r="B68" s="141"/>
      <c r="C68" s="142"/>
      <c r="D68" s="143" t="s">
        <v>243</v>
      </c>
      <c r="E68" s="144"/>
      <c r="F68" s="144"/>
      <c r="G68" s="144"/>
      <c r="H68" s="144"/>
      <c r="I68" s="145"/>
      <c r="J68" s="146">
        <f>J253</f>
        <v>0</v>
      </c>
      <c r="K68" s="147"/>
    </row>
    <row r="69" spans="2:12" s="8" customFormat="1" ht="19.899999999999999" customHeight="1">
      <c r="B69" s="141"/>
      <c r="C69" s="142"/>
      <c r="D69" s="143" t="s">
        <v>244</v>
      </c>
      <c r="E69" s="144"/>
      <c r="F69" s="144"/>
      <c r="G69" s="144"/>
      <c r="H69" s="144"/>
      <c r="I69" s="145"/>
      <c r="J69" s="146">
        <f>J260</f>
        <v>0</v>
      </c>
      <c r="K69" s="147"/>
    </row>
    <row r="70" spans="2:12" s="8" customFormat="1" ht="19.899999999999999" customHeight="1">
      <c r="B70" s="141"/>
      <c r="C70" s="142"/>
      <c r="D70" s="143" t="s">
        <v>245</v>
      </c>
      <c r="E70" s="144"/>
      <c r="F70" s="144"/>
      <c r="G70" s="144"/>
      <c r="H70" s="144"/>
      <c r="I70" s="145"/>
      <c r="J70" s="146">
        <f>J300</f>
        <v>0</v>
      </c>
      <c r="K70" s="147"/>
    </row>
    <row r="71" spans="2:12" s="8" customFormat="1" ht="19.899999999999999" customHeight="1">
      <c r="B71" s="141"/>
      <c r="C71" s="142"/>
      <c r="D71" s="143" t="s">
        <v>734</v>
      </c>
      <c r="E71" s="144"/>
      <c r="F71" s="144"/>
      <c r="G71" s="144"/>
      <c r="H71" s="144"/>
      <c r="I71" s="145"/>
      <c r="J71" s="146">
        <f>J304</f>
        <v>0</v>
      </c>
      <c r="K71" s="147"/>
    </row>
    <row r="72" spans="2:12" s="8" customFormat="1" ht="19.899999999999999" customHeight="1">
      <c r="B72" s="141"/>
      <c r="C72" s="142"/>
      <c r="D72" s="143" t="s">
        <v>246</v>
      </c>
      <c r="E72" s="144"/>
      <c r="F72" s="144"/>
      <c r="G72" s="144"/>
      <c r="H72" s="144"/>
      <c r="I72" s="145"/>
      <c r="J72" s="146">
        <f>J308</f>
        <v>0</v>
      </c>
      <c r="K72" s="147"/>
    </row>
    <row r="73" spans="2:12" s="1" customFormat="1" ht="21.75" customHeight="1">
      <c r="B73" s="40"/>
      <c r="C73" s="41"/>
      <c r="D73" s="41"/>
      <c r="E73" s="41"/>
      <c r="F73" s="41"/>
      <c r="G73" s="41"/>
      <c r="H73" s="41"/>
      <c r="I73" s="105"/>
      <c r="J73" s="41"/>
      <c r="K73" s="44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26"/>
      <c r="J74" s="56"/>
      <c r="K74" s="57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27"/>
      <c r="J78" s="59"/>
      <c r="K78" s="59"/>
      <c r="L78" s="40"/>
    </row>
    <row r="79" spans="2:12" s="1" customFormat="1" ht="36.950000000000003" customHeight="1">
      <c r="B79" s="40"/>
      <c r="C79" s="60" t="s">
        <v>114</v>
      </c>
      <c r="L79" s="40"/>
    </row>
    <row r="80" spans="2:12" s="1" customFormat="1" ht="6.95" customHeight="1">
      <c r="B80" s="40"/>
      <c r="L80" s="40"/>
    </row>
    <row r="81" spans="2:65" s="1" customFormat="1" ht="14.45" customHeight="1">
      <c r="B81" s="40"/>
      <c r="C81" s="62" t="s">
        <v>19</v>
      </c>
      <c r="L81" s="40"/>
    </row>
    <row r="82" spans="2:65" s="1" customFormat="1" ht="22.5" customHeight="1">
      <c r="B82" s="40"/>
      <c r="E82" s="359" t="str">
        <f>E7</f>
        <v>Výměna oken v objektu ZŠ n.u. Petra Bezruče</v>
      </c>
      <c r="F82" s="360"/>
      <c r="G82" s="360"/>
      <c r="H82" s="360"/>
      <c r="L82" s="40"/>
    </row>
    <row r="83" spans="2:65" s="1" customFormat="1" ht="14.45" customHeight="1">
      <c r="B83" s="40"/>
      <c r="C83" s="62" t="s">
        <v>104</v>
      </c>
      <c r="L83" s="40"/>
    </row>
    <row r="84" spans="2:65" s="1" customFormat="1" ht="23.25" customHeight="1">
      <c r="B84" s="40"/>
      <c r="E84" s="336" t="str">
        <f>E9</f>
        <v>104 - Stavba - Dvorní fasáda</v>
      </c>
      <c r="F84" s="361"/>
      <c r="G84" s="361"/>
      <c r="H84" s="361"/>
      <c r="L84" s="40"/>
    </row>
    <row r="85" spans="2:65" s="1" customFormat="1" ht="6.95" customHeight="1">
      <c r="B85" s="40"/>
      <c r="L85" s="40"/>
    </row>
    <row r="86" spans="2:65" s="1" customFormat="1" ht="18" customHeight="1">
      <c r="B86" s="40"/>
      <c r="C86" s="62" t="s">
        <v>25</v>
      </c>
      <c r="F86" s="148" t="str">
        <f>F12</f>
        <v>Frýdek-Místek</v>
      </c>
      <c r="I86" s="149" t="s">
        <v>27</v>
      </c>
      <c r="J86" s="66" t="str">
        <f>IF(J12="","",J12)</f>
        <v>24. 1. 2018</v>
      </c>
      <c r="L86" s="40"/>
    </row>
    <row r="87" spans="2:65" s="1" customFormat="1" ht="6.95" customHeight="1">
      <c r="B87" s="40"/>
      <c r="L87" s="40"/>
    </row>
    <row r="88" spans="2:65" s="1" customFormat="1">
      <c r="B88" s="40"/>
      <c r="C88" s="62" t="s">
        <v>31</v>
      </c>
      <c r="F88" s="148" t="str">
        <f>E15</f>
        <v>Statutární město Frýdek-Místek</v>
      </c>
      <c r="I88" s="149" t="s">
        <v>37</v>
      </c>
      <c r="J88" s="148" t="str">
        <f>E21</f>
        <v>Ing. Pavel Krupička</v>
      </c>
      <c r="L88" s="40"/>
    </row>
    <row r="89" spans="2:65" s="1" customFormat="1" ht="14.45" customHeight="1">
      <c r="B89" s="40"/>
      <c r="C89" s="62" t="s">
        <v>35</v>
      </c>
      <c r="F89" s="148" t="str">
        <f>IF(E18="","",E18)</f>
        <v/>
      </c>
      <c r="L89" s="40"/>
    </row>
    <row r="90" spans="2:65" s="1" customFormat="1" ht="10.35" customHeight="1">
      <c r="B90" s="40"/>
      <c r="L90" s="40"/>
    </row>
    <row r="91" spans="2:65" s="9" customFormat="1" ht="29.25" customHeight="1">
      <c r="B91" s="150"/>
      <c r="C91" s="151" t="s">
        <v>115</v>
      </c>
      <c r="D91" s="152" t="s">
        <v>61</v>
      </c>
      <c r="E91" s="152" t="s">
        <v>57</v>
      </c>
      <c r="F91" s="152" t="s">
        <v>116</v>
      </c>
      <c r="G91" s="152" t="s">
        <v>117</v>
      </c>
      <c r="H91" s="152" t="s">
        <v>118</v>
      </c>
      <c r="I91" s="153" t="s">
        <v>119</v>
      </c>
      <c r="J91" s="152" t="s">
        <v>108</v>
      </c>
      <c r="K91" s="154" t="s">
        <v>120</v>
      </c>
      <c r="L91" s="150"/>
      <c r="M91" s="72" t="s">
        <v>121</v>
      </c>
      <c r="N91" s="73" t="s">
        <v>46</v>
      </c>
      <c r="O91" s="73" t="s">
        <v>122</v>
      </c>
      <c r="P91" s="73" t="s">
        <v>123</v>
      </c>
      <c r="Q91" s="73" t="s">
        <v>124</v>
      </c>
      <c r="R91" s="73" t="s">
        <v>125</v>
      </c>
      <c r="S91" s="73" t="s">
        <v>126</v>
      </c>
      <c r="T91" s="74" t="s">
        <v>127</v>
      </c>
    </row>
    <row r="92" spans="2:65" s="1" customFormat="1" ht="29.25" customHeight="1">
      <c r="B92" s="40"/>
      <c r="C92" s="76" t="s">
        <v>109</v>
      </c>
      <c r="J92" s="155">
        <f>BK92</f>
        <v>0</v>
      </c>
      <c r="L92" s="40"/>
      <c r="M92" s="75"/>
      <c r="N92" s="67"/>
      <c r="O92" s="67"/>
      <c r="P92" s="156">
        <f>P93+P174</f>
        <v>0</v>
      </c>
      <c r="Q92" s="67"/>
      <c r="R92" s="156">
        <f>R93+R174</f>
        <v>27.691524830000002</v>
      </c>
      <c r="S92" s="67"/>
      <c r="T92" s="157">
        <f>T93+T174</f>
        <v>15.142369600000002</v>
      </c>
      <c r="AT92" s="23" t="s">
        <v>75</v>
      </c>
      <c r="AU92" s="23" t="s">
        <v>110</v>
      </c>
      <c r="BK92" s="158">
        <f>BK93+BK174</f>
        <v>0</v>
      </c>
    </row>
    <row r="93" spans="2:65" s="10" customFormat="1" ht="37.35" customHeight="1">
      <c r="B93" s="159"/>
      <c r="D93" s="160" t="s">
        <v>75</v>
      </c>
      <c r="E93" s="161" t="s">
        <v>247</v>
      </c>
      <c r="F93" s="161" t="s">
        <v>248</v>
      </c>
      <c r="I93" s="162"/>
      <c r="J93" s="163">
        <f>BK93</f>
        <v>0</v>
      </c>
      <c r="L93" s="159"/>
      <c r="M93" s="164"/>
      <c r="N93" s="165"/>
      <c r="O93" s="165"/>
      <c r="P93" s="166">
        <f>P94+P97+P99+P129+P166+P172</f>
        <v>0</v>
      </c>
      <c r="Q93" s="165"/>
      <c r="R93" s="166">
        <f>R94+R97+R99+R129+R166+R172</f>
        <v>24.527123240000002</v>
      </c>
      <c r="S93" s="165"/>
      <c r="T93" s="167">
        <f>T94+T97+T99+T129+T166+T172</f>
        <v>13.781347000000002</v>
      </c>
      <c r="AR93" s="160" t="s">
        <v>24</v>
      </c>
      <c r="AT93" s="168" t="s">
        <v>75</v>
      </c>
      <c r="AU93" s="168" t="s">
        <v>76</v>
      </c>
      <c r="AY93" s="160" t="s">
        <v>130</v>
      </c>
      <c r="BK93" s="169">
        <f>BK94+BK97+BK99+BK129+BK166+BK172</f>
        <v>0</v>
      </c>
    </row>
    <row r="94" spans="2:65" s="10" customFormat="1" ht="19.899999999999999" customHeight="1">
      <c r="B94" s="159"/>
      <c r="D94" s="170" t="s">
        <v>75</v>
      </c>
      <c r="E94" s="171" t="s">
        <v>156</v>
      </c>
      <c r="F94" s="171" t="s">
        <v>735</v>
      </c>
      <c r="I94" s="162"/>
      <c r="J94" s="172">
        <f>BK94</f>
        <v>0</v>
      </c>
      <c r="L94" s="159"/>
      <c r="M94" s="164"/>
      <c r="N94" s="165"/>
      <c r="O94" s="165"/>
      <c r="P94" s="166">
        <f>SUM(P95:P96)</f>
        <v>0</v>
      </c>
      <c r="Q94" s="165"/>
      <c r="R94" s="166">
        <f>SUM(R95:R96)</f>
        <v>1.2485375000000001</v>
      </c>
      <c r="S94" s="165"/>
      <c r="T94" s="167">
        <f>SUM(T95:T96)</f>
        <v>0</v>
      </c>
      <c r="AR94" s="160" t="s">
        <v>24</v>
      </c>
      <c r="AT94" s="168" t="s">
        <v>75</v>
      </c>
      <c r="AU94" s="168" t="s">
        <v>24</v>
      </c>
      <c r="AY94" s="160" t="s">
        <v>130</v>
      </c>
      <c r="BK94" s="169">
        <f>SUM(BK95:BK96)</f>
        <v>0</v>
      </c>
    </row>
    <row r="95" spans="2:65" s="1" customFormat="1" ht="22.5" customHeight="1">
      <c r="B95" s="173"/>
      <c r="C95" s="174" t="s">
        <v>24</v>
      </c>
      <c r="D95" s="174" t="s">
        <v>133</v>
      </c>
      <c r="E95" s="175" t="s">
        <v>736</v>
      </c>
      <c r="F95" s="176" t="s">
        <v>737</v>
      </c>
      <c r="G95" s="177" t="s">
        <v>738</v>
      </c>
      <c r="H95" s="178">
        <v>0.66500000000000004</v>
      </c>
      <c r="I95" s="179"/>
      <c r="J95" s="180">
        <f>ROUND(I95*H95,2)</f>
        <v>0</v>
      </c>
      <c r="K95" s="176" t="s">
        <v>323</v>
      </c>
      <c r="L95" s="40"/>
      <c r="M95" s="181" t="s">
        <v>5</v>
      </c>
      <c r="N95" s="182" t="s">
        <v>47</v>
      </c>
      <c r="O95" s="41"/>
      <c r="P95" s="183">
        <f>O95*H95</f>
        <v>0</v>
      </c>
      <c r="Q95" s="183">
        <v>1.8774999999999999</v>
      </c>
      <c r="R95" s="183">
        <f>Q95*H95</f>
        <v>1.2485375000000001</v>
      </c>
      <c r="S95" s="183">
        <v>0</v>
      </c>
      <c r="T95" s="184">
        <f>S95*H95</f>
        <v>0</v>
      </c>
      <c r="AR95" s="23" t="s">
        <v>137</v>
      </c>
      <c r="AT95" s="23" t="s">
        <v>133</v>
      </c>
      <c r="AU95" s="23" t="s">
        <v>85</v>
      </c>
      <c r="AY95" s="23" t="s">
        <v>130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137</v>
      </c>
      <c r="BM95" s="23" t="s">
        <v>739</v>
      </c>
    </row>
    <row r="96" spans="2:65" s="12" customFormat="1" ht="13.5">
      <c r="B96" s="199"/>
      <c r="D96" s="191" t="s">
        <v>144</v>
      </c>
      <c r="E96" s="200" t="s">
        <v>5</v>
      </c>
      <c r="F96" s="201" t="s">
        <v>740</v>
      </c>
      <c r="H96" s="202">
        <v>0.66500000000000004</v>
      </c>
      <c r="I96" s="203"/>
      <c r="L96" s="199"/>
      <c r="M96" s="204"/>
      <c r="N96" s="205"/>
      <c r="O96" s="205"/>
      <c r="P96" s="205"/>
      <c r="Q96" s="205"/>
      <c r="R96" s="205"/>
      <c r="S96" s="205"/>
      <c r="T96" s="206"/>
      <c r="AT96" s="200" t="s">
        <v>144</v>
      </c>
      <c r="AU96" s="200" t="s">
        <v>85</v>
      </c>
      <c r="AV96" s="12" t="s">
        <v>85</v>
      </c>
      <c r="AW96" s="12" t="s">
        <v>39</v>
      </c>
      <c r="AX96" s="12" t="s">
        <v>24</v>
      </c>
      <c r="AY96" s="200" t="s">
        <v>130</v>
      </c>
    </row>
    <row r="97" spans="2:65" s="10" customFormat="1" ht="29.85" customHeight="1">
      <c r="B97" s="159"/>
      <c r="D97" s="170" t="s">
        <v>75</v>
      </c>
      <c r="E97" s="171" t="s">
        <v>129</v>
      </c>
      <c r="F97" s="171" t="s">
        <v>741</v>
      </c>
      <c r="I97" s="162"/>
      <c r="J97" s="172">
        <f>BK97</f>
        <v>0</v>
      </c>
      <c r="L97" s="159"/>
      <c r="M97" s="164"/>
      <c r="N97" s="165"/>
      <c r="O97" s="165"/>
      <c r="P97" s="166">
        <f>P98</f>
        <v>0</v>
      </c>
      <c r="Q97" s="165"/>
      <c r="R97" s="166">
        <f>R98</f>
        <v>0</v>
      </c>
      <c r="S97" s="165"/>
      <c r="T97" s="167">
        <f>T98</f>
        <v>0</v>
      </c>
      <c r="AR97" s="160" t="s">
        <v>24</v>
      </c>
      <c r="AT97" s="168" t="s">
        <v>75</v>
      </c>
      <c r="AU97" s="168" t="s">
        <v>24</v>
      </c>
      <c r="AY97" s="160" t="s">
        <v>130</v>
      </c>
      <c r="BK97" s="169">
        <f>BK98</f>
        <v>0</v>
      </c>
    </row>
    <row r="98" spans="2:65" s="1" customFormat="1" ht="22.5" customHeight="1">
      <c r="B98" s="173"/>
      <c r="C98" s="174" t="s">
        <v>85</v>
      </c>
      <c r="D98" s="174" t="s">
        <v>133</v>
      </c>
      <c r="E98" s="175" t="s">
        <v>742</v>
      </c>
      <c r="F98" s="176" t="s">
        <v>743</v>
      </c>
      <c r="G98" s="177" t="s">
        <v>264</v>
      </c>
      <c r="H98" s="178">
        <v>3.9</v>
      </c>
      <c r="I98" s="179"/>
      <c r="J98" s="180">
        <f>ROUND(I98*H98,2)</f>
        <v>0</v>
      </c>
      <c r="K98" s="176" t="s">
        <v>5</v>
      </c>
      <c r="L98" s="40"/>
      <c r="M98" s="181" t="s">
        <v>5</v>
      </c>
      <c r="N98" s="182" t="s">
        <v>47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137</v>
      </c>
      <c r="AT98" s="23" t="s">
        <v>133</v>
      </c>
      <c r="AU98" s="23" t="s">
        <v>85</v>
      </c>
      <c r="AY98" s="23" t="s">
        <v>130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137</v>
      </c>
      <c r="BM98" s="23" t="s">
        <v>744</v>
      </c>
    </row>
    <row r="99" spans="2:65" s="10" customFormat="1" ht="29.85" customHeight="1">
      <c r="B99" s="159"/>
      <c r="D99" s="170" t="s">
        <v>75</v>
      </c>
      <c r="E99" s="171" t="s">
        <v>169</v>
      </c>
      <c r="F99" s="171" t="s">
        <v>249</v>
      </c>
      <c r="I99" s="162"/>
      <c r="J99" s="172">
        <f>BK99</f>
        <v>0</v>
      </c>
      <c r="L99" s="159"/>
      <c r="M99" s="164"/>
      <c r="N99" s="165"/>
      <c r="O99" s="165"/>
      <c r="P99" s="166">
        <f>SUM(P100:P128)</f>
        <v>0</v>
      </c>
      <c r="Q99" s="165"/>
      <c r="R99" s="166">
        <f>SUM(R100:R128)</f>
        <v>21.30788574</v>
      </c>
      <c r="S99" s="165"/>
      <c r="T99" s="167">
        <f>SUM(T100:T128)</f>
        <v>0</v>
      </c>
      <c r="AR99" s="160" t="s">
        <v>24</v>
      </c>
      <c r="AT99" s="168" t="s">
        <v>75</v>
      </c>
      <c r="AU99" s="168" t="s">
        <v>24</v>
      </c>
      <c r="AY99" s="160" t="s">
        <v>130</v>
      </c>
      <c r="BK99" s="169">
        <f>SUM(BK100:BK128)</f>
        <v>0</v>
      </c>
    </row>
    <row r="100" spans="2:65" s="1" customFormat="1" ht="22.5" customHeight="1">
      <c r="B100" s="173"/>
      <c r="C100" s="174" t="s">
        <v>156</v>
      </c>
      <c r="D100" s="174" t="s">
        <v>133</v>
      </c>
      <c r="E100" s="175" t="s">
        <v>745</v>
      </c>
      <c r="F100" s="176" t="s">
        <v>746</v>
      </c>
      <c r="G100" s="177" t="s">
        <v>473</v>
      </c>
      <c r="H100" s="178">
        <v>1</v>
      </c>
      <c r="I100" s="179"/>
      <c r="J100" s="180">
        <f>ROUND(I100*H100,2)</f>
        <v>0</v>
      </c>
      <c r="K100" s="176" t="s">
        <v>323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4.1500000000000002E-2</v>
      </c>
      <c r="R100" s="183">
        <f>Q100*H100</f>
        <v>4.1500000000000002E-2</v>
      </c>
      <c r="S100" s="183">
        <v>0</v>
      </c>
      <c r="T100" s="184">
        <f>S100*H100</f>
        <v>0</v>
      </c>
      <c r="AR100" s="23" t="s">
        <v>137</v>
      </c>
      <c r="AT100" s="23" t="s">
        <v>133</v>
      </c>
      <c r="AU100" s="23" t="s">
        <v>85</v>
      </c>
      <c r="AY100" s="23" t="s">
        <v>130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137</v>
      </c>
      <c r="BM100" s="23" t="s">
        <v>747</v>
      </c>
    </row>
    <row r="101" spans="2:65" s="1" customFormat="1" ht="22.5" customHeight="1">
      <c r="B101" s="173"/>
      <c r="C101" s="174" t="s">
        <v>137</v>
      </c>
      <c r="D101" s="174" t="s">
        <v>133</v>
      </c>
      <c r="E101" s="175" t="s">
        <v>748</v>
      </c>
      <c r="F101" s="176" t="s">
        <v>749</v>
      </c>
      <c r="G101" s="177" t="s">
        <v>264</v>
      </c>
      <c r="H101" s="178">
        <v>2.375</v>
      </c>
      <c r="I101" s="179"/>
      <c r="J101" s="180">
        <f>ROUND(I101*H101,2)</f>
        <v>0</v>
      </c>
      <c r="K101" s="176" t="s">
        <v>323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3.3579999999999999E-2</v>
      </c>
      <c r="R101" s="183">
        <f>Q101*H101</f>
        <v>7.9752500000000004E-2</v>
      </c>
      <c r="S101" s="183">
        <v>0</v>
      </c>
      <c r="T101" s="184">
        <f>S101*H101</f>
        <v>0</v>
      </c>
      <c r="AR101" s="23" t="s">
        <v>137</v>
      </c>
      <c r="AT101" s="23" t="s">
        <v>133</v>
      </c>
      <c r="AU101" s="23" t="s">
        <v>85</v>
      </c>
      <c r="AY101" s="23" t="s">
        <v>130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137</v>
      </c>
      <c r="BM101" s="23" t="s">
        <v>750</v>
      </c>
    </row>
    <row r="102" spans="2:65" s="12" customFormat="1" ht="13.5">
      <c r="B102" s="199"/>
      <c r="D102" s="186" t="s">
        <v>144</v>
      </c>
      <c r="E102" s="221" t="s">
        <v>5</v>
      </c>
      <c r="F102" s="222" t="s">
        <v>751</v>
      </c>
      <c r="H102" s="223">
        <v>2.375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144</v>
      </c>
      <c r="AU102" s="200" t="s">
        <v>85</v>
      </c>
      <c r="AV102" s="12" t="s">
        <v>85</v>
      </c>
      <c r="AW102" s="12" t="s">
        <v>39</v>
      </c>
      <c r="AX102" s="12" t="s">
        <v>24</v>
      </c>
      <c r="AY102" s="200" t="s">
        <v>130</v>
      </c>
    </row>
    <row r="103" spans="2:65" s="1" customFormat="1" ht="22.5" customHeight="1">
      <c r="B103" s="173"/>
      <c r="C103" s="174" t="s">
        <v>129</v>
      </c>
      <c r="D103" s="174" t="s">
        <v>133</v>
      </c>
      <c r="E103" s="175" t="s">
        <v>250</v>
      </c>
      <c r="F103" s="176" t="s">
        <v>251</v>
      </c>
      <c r="G103" s="177" t="s">
        <v>252</v>
      </c>
      <c r="H103" s="178">
        <v>489.07</v>
      </c>
      <c r="I103" s="179"/>
      <c r="J103" s="180">
        <f>ROUND(I103*H103,2)</f>
        <v>0</v>
      </c>
      <c r="K103" s="176" t="s">
        <v>253</v>
      </c>
      <c r="L103" s="40"/>
      <c r="M103" s="181" t="s">
        <v>5</v>
      </c>
      <c r="N103" s="182" t="s">
        <v>47</v>
      </c>
      <c r="O103" s="41"/>
      <c r="P103" s="183">
        <f>O103*H103</f>
        <v>0</v>
      </c>
      <c r="Q103" s="183">
        <v>1.5E-3</v>
      </c>
      <c r="R103" s="183">
        <f>Q103*H103</f>
        <v>0.73360499999999995</v>
      </c>
      <c r="S103" s="183">
        <v>0</v>
      </c>
      <c r="T103" s="184">
        <f>S103*H103</f>
        <v>0</v>
      </c>
      <c r="AR103" s="23" t="s">
        <v>137</v>
      </c>
      <c r="AT103" s="23" t="s">
        <v>133</v>
      </c>
      <c r="AU103" s="23" t="s">
        <v>85</v>
      </c>
      <c r="AY103" s="23" t="s">
        <v>130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137</v>
      </c>
      <c r="BM103" s="23" t="s">
        <v>752</v>
      </c>
    </row>
    <row r="104" spans="2:65" s="12" customFormat="1" ht="13.5">
      <c r="B104" s="199"/>
      <c r="D104" s="191" t="s">
        <v>144</v>
      </c>
      <c r="E104" s="200" t="s">
        <v>5</v>
      </c>
      <c r="F104" s="201" t="s">
        <v>753</v>
      </c>
      <c r="H104" s="202">
        <v>397.8</v>
      </c>
      <c r="I104" s="203"/>
      <c r="L104" s="199"/>
      <c r="M104" s="204"/>
      <c r="N104" s="205"/>
      <c r="O104" s="205"/>
      <c r="P104" s="205"/>
      <c r="Q104" s="205"/>
      <c r="R104" s="205"/>
      <c r="S104" s="205"/>
      <c r="T104" s="206"/>
      <c r="AT104" s="200" t="s">
        <v>144</v>
      </c>
      <c r="AU104" s="200" t="s">
        <v>85</v>
      </c>
      <c r="AV104" s="12" t="s">
        <v>85</v>
      </c>
      <c r="AW104" s="12" t="s">
        <v>39</v>
      </c>
      <c r="AX104" s="12" t="s">
        <v>76</v>
      </c>
      <c r="AY104" s="200" t="s">
        <v>130</v>
      </c>
    </row>
    <row r="105" spans="2:65" s="12" customFormat="1" ht="13.5">
      <c r="B105" s="199"/>
      <c r="D105" s="191" t="s">
        <v>144</v>
      </c>
      <c r="E105" s="200" t="s">
        <v>5</v>
      </c>
      <c r="F105" s="201" t="s">
        <v>754</v>
      </c>
      <c r="H105" s="202">
        <v>6.6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144</v>
      </c>
      <c r="AU105" s="200" t="s">
        <v>85</v>
      </c>
      <c r="AV105" s="12" t="s">
        <v>85</v>
      </c>
      <c r="AW105" s="12" t="s">
        <v>39</v>
      </c>
      <c r="AX105" s="12" t="s">
        <v>76</v>
      </c>
      <c r="AY105" s="200" t="s">
        <v>130</v>
      </c>
    </row>
    <row r="106" spans="2:65" s="12" customFormat="1" ht="13.5">
      <c r="B106" s="199"/>
      <c r="D106" s="191" t="s">
        <v>144</v>
      </c>
      <c r="E106" s="200" t="s">
        <v>5</v>
      </c>
      <c r="F106" s="201" t="s">
        <v>755</v>
      </c>
      <c r="H106" s="202">
        <v>28.8</v>
      </c>
      <c r="I106" s="203"/>
      <c r="L106" s="199"/>
      <c r="M106" s="204"/>
      <c r="N106" s="205"/>
      <c r="O106" s="205"/>
      <c r="P106" s="205"/>
      <c r="Q106" s="205"/>
      <c r="R106" s="205"/>
      <c r="S106" s="205"/>
      <c r="T106" s="206"/>
      <c r="AT106" s="200" t="s">
        <v>144</v>
      </c>
      <c r="AU106" s="200" t="s">
        <v>85</v>
      </c>
      <c r="AV106" s="12" t="s">
        <v>85</v>
      </c>
      <c r="AW106" s="12" t="s">
        <v>39</v>
      </c>
      <c r="AX106" s="12" t="s">
        <v>76</v>
      </c>
      <c r="AY106" s="200" t="s">
        <v>130</v>
      </c>
    </row>
    <row r="107" spans="2:65" s="12" customFormat="1" ht="13.5">
      <c r="B107" s="199"/>
      <c r="D107" s="191" t="s">
        <v>144</v>
      </c>
      <c r="E107" s="200" t="s">
        <v>5</v>
      </c>
      <c r="F107" s="201" t="s">
        <v>756</v>
      </c>
      <c r="H107" s="202">
        <v>7.2</v>
      </c>
      <c r="I107" s="203"/>
      <c r="L107" s="199"/>
      <c r="M107" s="204"/>
      <c r="N107" s="205"/>
      <c r="O107" s="205"/>
      <c r="P107" s="205"/>
      <c r="Q107" s="205"/>
      <c r="R107" s="205"/>
      <c r="S107" s="205"/>
      <c r="T107" s="206"/>
      <c r="AT107" s="200" t="s">
        <v>144</v>
      </c>
      <c r="AU107" s="200" t="s">
        <v>85</v>
      </c>
      <c r="AV107" s="12" t="s">
        <v>85</v>
      </c>
      <c r="AW107" s="12" t="s">
        <v>39</v>
      </c>
      <c r="AX107" s="12" t="s">
        <v>76</v>
      </c>
      <c r="AY107" s="200" t="s">
        <v>130</v>
      </c>
    </row>
    <row r="108" spans="2:65" s="12" customFormat="1" ht="13.5">
      <c r="B108" s="199"/>
      <c r="D108" s="191" t="s">
        <v>144</v>
      </c>
      <c r="E108" s="200" t="s">
        <v>5</v>
      </c>
      <c r="F108" s="201" t="s">
        <v>757</v>
      </c>
      <c r="H108" s="202">
        <v>8.1999999999999993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144</v>
      </c>
      <c r="AU108" s="200" t="s">
        <v>85</v>
      </c>
      <c r="AV108" s="12" t="s">
        <v>85</v>
      </c>
      <c r="AW108" s="12" t="s">
        <v>39</v>
      </c>
      <c r="AX108" s="12" t="s">
        <v>76</v>
      </c>
      <c r="AY108" s="200" t="s">
        <v>130</v>
      </c>
    </row>
    <row r="109" spans="2:65" s="12" customFormat="1" ht="13.5">
      <c r="B109" s="199"/>
      <c r="D109" s="191" t="s">
        <v>144</v>
      </c>
      <c r="E109" s="200" t="s">
        <v>5</v>
      </c>
      <c r="F109" s="201" t="s">
        <v>758</v>
      </c>
      <c r="H109" s="202">
        <v>4.8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144</v>
      </c>
      <c r="AU109" s="200" t="s">
        <v>85</v>
      </c>
      <c r="AV109" s="12" t="s">
        <v>85</v>
      </c>
      <c r="AW109" s="12" t="s">
        <v>39</v>
      </c>
      <c r="AX109" s="12" t="s">
        <v>76</v>
      </c>
      <c r="AY109" s="200" t="s">
        <v>130</v>
      </c>
    </row>
    <row r="110" spans="2:65" s="12" customFormat="1" ht="13.5">
      <c r="B110" s="199"/>
      <c r="D110" s="191" t="s">
        <v>144</v>
      </c>
      <c r="E110" s="200" t="s">
        <v>5</v>
      </c>
      <c r="F110" s="201" t="s">
        <v>759</v>
      </c>
      <c r="H110" s="202">
        <v>5.0999999999999996</v>
      </c>
      <c r="I110" s="203"/>
      <c r="L110" s="199"/>
      <c r="M110" s="204"/>
      <c r="N110" s="205"/>
      <c r="O110" s="205"/>
      <c r="P110" s="205"/>
      <c r="Q110" s="205"/>
      <c r="R110" s="205"/>
      <c r="S110" s="205"/>
      <c r="T110" s="206"/>
      <c r="AT110" s="200" t="s">
        <v>144</v>
      </c>
      <c r="AU110" s="200" t="s">
        <v>85</v>
      </c>
      <c r="AV110" s="12" t="s">
        <v>85</v>
      </c>
      <c r="AW110" s="12" t="s">
        <v>39</v>
      </c>
      <c r="AX110" s="12" t="s">
        <v>76</v>
      </c>
      <c r="AY110" s="200" t="s">
        <v>130</v>
      </c>
    </row>
    <row r="111" spans="2:65" s="12" customFormat="1" ht="13.5">
      <c r="B111" s="199"/>
      <c r="D111" s="191" t="s">
        <v>144</v>
      </c>
      <c r="E111" s="200" t="s">
        <v>5</v>
      </c>
      <c r="F111" s="201" t="s">
        <v>760</v>
      </c>
      <c r="H111" s="202">
        <v>5.0999999999999996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144</v>
      </c>
      <c r="AU111" s="200" t="s">
        <v>85</v>
      </c>
      <c r="AV111" s="12" t="s">
        <v>85</v>
      </c>
      <c r="AW111" s="12" t="s">
        <v>39</v>
      </c>
      <c r="AX111" s="12" t="s">
        <v>76</v>
      </c>
      <c r="AY111" s="200" t="s">
        <v>130</v>
      </c>
    </row>
    <row r="112" spans="2:65" s="12" customFormat="1" ht="13.5">
      <c r="B112" s="199"/>
      <c r="D112" s="191" t="s">
        <v>144</v>
      </c>
      <c r="E112" s="200" t="s">
        <v>5</v>
      </c>
      <c r="F112" s="201" t="s">
        <v>761</v>
      </c>
      <c r="H112" s="202">
        <v>6.3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0" t="s">
        <v>144</v>
      </c>
      <c r="AU112" s="200" t="s">
        <v>85</v>
      </c>
      <c r="AV112" s="12" t="s">
        <v>85</v>
      </c>
      <c r="AW112" s="12" t="s">
        <v>39</v>
      </c>
      <c r="AX112" s="12" t="s">
        <v>76</v>
      </c>
      <c r="AY112" s="200" t="s">
        <v>130</v>
      </c>
    </row>
    <row r="113" spans="2:65" s="12" customFormat="1" ht="13.5">
      <c r="B113" s="199"/>
      <c r="D113" s="191" t="s">
        <v>144</v>
      </c>
      <c r="E113" s="200" t="s">
        <v>5</v>
      </c>
      <c r="F113" s="201" t="s">
        <v>762</v>
      </c>
      <c r="H113" s="202">
        <v>12.16</v>
      </c>
      <c r="I113" s="203"/>
      <c r="L113" s="199"/>
      <c r="M113" s="204"/>
      <c r="N113" s="205"/>
      <c r="O113" s="205"/>
      <c r="P113" s="205"/>
      <c r="Q113" s="205"/>
      <c r="R113" s="205"/>
      <c r="S113" s="205"/>
      <c r="T113" s="206"/>
      <c r="AT113" s="200" t="s">
        <v>144</v>
      </c>
      <c r="AU113" s="200" t="s">
        <v>85</v>
      </c>
      <c r="AV113" s="12" t="s">
        <v>85</v>
      </c>
      <c r="AW113" s="12" t="s">
        <v>39</v>
      </c>
      <c r="AX113" s="12" t="s">
        <v>76</v>
      </c>
      <c r="AY113" s="200" t="s">
        <v>130</v>
      </c>
    </row>
    <row r="114" spans="2:65" s="12" customFormat="1" ht="13.5">
      <c r="B114" s="199"/>
      <c r="D114" s="191" t="s">
        <v>144</v>
      </c>
      <c r="E114" s="200" t="s">
        <v>5</v>
      </c>
      <c r="F114" s="201" t="s">
        <v>763</v>
      </c>
      <c r="H114" s="202">
        <v>2.0099999999999998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144</v>
      </c>
      <c r="AU114" s="200" t="s">
        <v>85</v>
      </c>
      <c r="AV114" s="12" t="s">
        <v>85</v>
      </c>
      <c r="AW114" s="12" t="s">
        <v>39</v>
      </c>
      <c r="AX114" s="12" t="s">
        <v>76</v>
      </c>
      <c r="AY114" s="200" t="s">
        <v>130</v>
      </c>
    </row>
    <row r="115" spans="2:65" s="12" customFormat="1" ht="13.5">
      <c r="B115" s="199"/>
      <c r="D115" s="191" t="s">
        <v>144</v>
      </c>
      <c r="E115" s="200" t="s">
        <v>5</v>
      </c>
      <c r="F115" s="201" t="s">
        <v>764</v>
      </c>
      <c r="H115" s="202">
        <v>5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144</v>
      </c>
      <c r="AU115" s="200" t="s">
        <v>85</v>
      </c>
      <c r="AV115" s="12" t="s">
        <v>85</v>
      </c>
      <c r="AW115" s="12" t="s">
        <v>39</v>
      </c>
      <c r="AX115" s="12" t="s">
        <v>76</v>
      </c>
      <c r="AY115" s="200" t="s">
        <v>130</v>
      </c>
    </row>
    <row r="116" spans="2:65" s="13" customFormat="1" ht="13.5">
      <c r="B116" s="207"/>
      <c r="D116" s="186" t="s">
        <v>144</v>
      </c>
      <c r="E116" s="208" t="s">
        <v>5</v>
      </c>
      <c r="F116" s="209" t="s">
        <v>155</v>
      </c>
      <c r="H116" s="210">
        <v>489.07</v>
      </c>
      <c r="I116" s="211"/>
      <c r="L116" s="207"/>
      <c r="M116" s="212"/>
      <c r="N116" s="213"/>
      <c r="O116" s="213"/>
      <c r="P116" s="213"/>
      <c r="Q116" s="213"/>
      <c r="R116" s="213"/>
      <c r="S116" s="213"/>
      <c r="T116" s="214"/>
      <c r="AT116" s="215" t="s">
        <v>144</v>
      </c>
      <c r="AU116" s="215" t="s">
        <v>85</v>
      </c>
      <c r="AV116" s="13" t="s">
        <v>137</v>
      </c>
      <c r="AW116" s="13" t="s">
        <v>39</v>
      </c>
      <c r="AX116" s="13" t="s">
        <v>24</v>
      </c>
      <c r="AY116" s="215" t="s">
        <v>130</v>
      </c>
    </row>
    <row r="117" spans="2:65" s="1" customFormat="1" ht="44.25" customHeight="1">
      <c r="B117" s="173"/>
      <c r="C117" s="174" t="s">
        <v>169</v>
      </c>
      <c r="D117" s="174" t="s">
        <v>133</v>
      </c>
      <c r="E117" s="175" t="s">
        <v>262</v>
      </c>
      <c r="F117" s="176" t="s">
        <v>263</v>
      </c>
      <c r="G117" s="177" t="s">
        <v>264</v>
      </c>
      <c r="H117" s="178">
        <v>1172.5</v>
      </c>
      <c r="I117" s="179"/>
      <c r="J117" s="180">
        <f>ROUND(I117*H117,2)</f>
        <v>0</v>
      </c>
      <c r="K117" s="176" t="s">
        <v>5</v>
      </c>
      <c r="L117" s="40"/>
      <c r="M117" s="181" t="s">
        <v>5</v>
      </c>
      <c r="N117" s="182" t="s">
        <v>47</v>
      </c>
      <c r="O117" s="41"/>
      <c r="P117" s="183">
        <f>O117*H117</f>
        <v>0</v>
      </c>
      <c r="Q117" s="183">
        <v>2.7299999999999998E-3</v>
      </c>
      <c r="R117" s="183">
        <f>Q117*H117</f>
        <v>3.2009249999999998</v>
      </c>
      <c r="S117" s="183">
        <v>0</v>
      </c>
      <c r="T117" s="184">
        <f>S117*H117</f>
        <v>0</v>
      </c>
      <c r="AR117" s="23" t="s">
        <v>137</v>
      </c>
      <c r="AT117" s="23" t="s">
        <v>133</v>
      </c>
      <c r="AU117" s="23" t="s">
        <v>85</v>
      </c>
      <c r="AY117" s="23" t="s">
        <v>130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137</v>
      </c>
      <c r="BM117" s="23" t="s">
        <v>765</v>
      </c>
    </row>
    <row r="118" spans="2:65" s="1" customFormat="1" ht="22.5" customHeight="1">
      <c r="B118" s="173"/>
      <c r="C118" s="174" t="s">
        <v>175</v>
      </c>
      <c r="D118" s="174" t="s">
        <v>133</v>
      </c>
      <c r="E118" s="175" t="s">
        <v>267</v>
      </c>
      <c r="F118" s="176" t="s">
        <v>607</v>
      </c>
      <c r="G118" s="177" t="s">
        <v>264</v>
      </c>
      <c r="H118" s="178">
        <v>117.25</v>
      </c>
      <c r="I118" s="179"/>
      <c r="J118" s="180">
        <f>ROUND(I118*H118,2)</f>
        <v>0</v>
      </c>
      <c r="K118" s="176" t="s">
        <v>5</v>
      </c>
      <c r="L118" s="40"/>
      <c r="M118" s="181" t="s">
        <v>5</v>
      </c>
      <c r="N118" s="182" t="s">
        <v>47</v>
      </c>
      <c r="O118" s="41"/>
      <c r="P118" s="183">
        <f>O118*H118</f>
        <v>0</v>
      </c>
      <c r="Q118" s="183">
        <v>2.0480000000000002E-2</v>
      </c>
      <c r="R118" s="183">
        <f>Q118*H118</f>
        <v>2.4012800000000003</v>
      </c>
      <c r="S118" s="183">
        <v>0</v>
      </c>
      <c r="T118" s="184">
        <f>S118*H118</f>
        <v>0</v>
      </c>
      <c r="AR118" s="23" t="s">
        <v>137</v>
      </c>
      <c r="AT118" s="23" t="s">
        <v>133</v>
      </c>
      <c r="AU118" s="23" t="s">
        <v>85</v>
      </c>
      <c r="AY118" s="23" t="s">
        <v>130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137</v>
      </c>
      <c r="BM118" s="23" t="s">
        <v>269</v>
      </c>
    </row>
    <row r="119" spans="2:65" s="1" customFormat="1" ht="22.5" customHeight="1">
      <c r="B119" s="173"/>
      <c r="C119" s="174" t="s">
        <v>179</v>
      </c>
      <c r="D119" s="174" t="s">
        <v>133</v>
      </c>
      <c r="E119" s="175" t="s">
        <v>271</v>
      </c>
      <c r="F119" s="176" t="s">
        <v>272</v>
      </c>
      <c r="G119" s="177" t="s">
        <v>264</v>
      </c>
      <c r="H119" s="178">
        <v>218.102</v>
      </c>
      <c r="I119" s="179"/>
      <c r="J119" s="180">
        <f>ROUND(I119*H119,2)</f>
        <v>0</v>
      </c>
      <c r="K119" s="176" t="s">
        <v>5</v>
      </c>
      <c r="L119" s="40"/>
      <c r="M119" s="181" t="s">
        <v>5</v>
      </c>
      <c r="N119" s="182" t="s">
        <v>47</v>
      </c>
      <c r="O119" s="41"/>
      <c r="P119" s="183">
        <f>O119*H119</f>
        <v>0</v>
      </c>
      <c r="Q119" s="183">
        <v>1.2E-4</v>
      </c>
      <c r="R119" s="183">
        <f>Q119*H119</f>
        <v>2.6172239999999999E-2</v>
      </c>
      <c r="S119" s="183">
        <v>0</v>
      </c>
      <c r="T119" s="184">
        <f>S119*H119</f>
        <v>0</v>
      </c>
      <c r="AR119" s="23" t="s">
        <v>137</v>
      </c>
      <c r="AT119" s="23" t="s">
        <v>133</v>
      </c>
      <c r="AU119" s="23" t="s">
        <v>85</v>
      </c>
      <c r="AY119" s="23" t="s">
        <v>130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137</v>
      </c>
      <c r="BM119" s="23" t="s">
        <v>766</v>
      </c>
    </row>
    <row r="120" spans="2:65" s="12" customFormat="1" ht="13.5">
      <c r="B120" s="199"/>
      <c r="D120" s="186" t="s">
        <v>144</v>
      </c>
      <c r="E120" s="221" t="s">
        <v>5</v>
      </c>
      <c r="F120" s="222" t="s">
        <v>767</v>
      </c>
      <c r="H120" s="223">
        <v>218.102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144</v>
      </c>
      <c r="AU120" s="200" t="s">
        <v>85</v>
      </c>
      <c r="AV120" s="12" t="s">
        <v>85</v>
      </c>
      <c r="AW120" s="12" t="s">
        <v>39</v>
      </c>
      <c r="AX120" s="12" t="s">
        <v>24</v>
      </c>
      <c r="AY120" s="200" t="s">
        <v>130</v>
      </c>
    </row>
    <row r="121" spans="2:65" s="1" customFormat="1" ht="22.5" customHeight="1">
      <c r="B121" s="173"/>
      <c r="C121" s="174" t="s">
        <v>183</v>
      </c>
      <c r="D121" s="174" t="s">
        <v>133</v>
      </c>
      <c r="E121" s="175" t="s">
        <v>275</v>
      </c>
      <c r="F121" s="176" t="s">
        <v>276</v>
      </c>
      <c r="G121" s="177" t="s">
        <v>277</v>
      </c>
      <c r="H121" s="178">
        <v>1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1.2E-4</v>
      </c>
      <c r="R121" s="183">
        <f>Q121*H121</f>
        <v>1.2E-4</v>
      </c>
      <c r="S121" s="183">
        <v>0</v>
      </c>
      <c r="T121" s="184">
        <f>S121*H121</f>
        <v>0</v>
      </c>
      <c r="AR121" s="23" t="s">
        <v>137</v>
      </c>
      <c r="AT121" s="23" t="s">
        <v>133</v>
      </c>
      <c r="AU121" s="23" t="s">
        <v>85</v>
      </c>
      <c r="AY121" s="23" t="s">
        <v>130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137</v>
      </c>
      <c r="BM121" s="23" t="s">
        <v>768</v>
      </c>
    </row>
    <row r="122" spans="2:65" s="1" customFormat="1" ht="22.5" customHeight="1">
      <c r="B122" s="173"/>
      <c r="C122" s="174" t="s">
        <v>29</v>
      </c>
      <c r="D122" s="174" t="s">
        <v>133</v>
      </c>
      <c r="E122" s="175" t="s">
        <v>769</v>
      </c>
      <c r="F122" s="176" t="s">
        <v>770</v>
      </c>
      <c r="G122" s="177" t="s">
        <v>277</v>
      </c>
      <c r="H122" s="178">
        <v>1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182" t="s">
        <v>47</v>
      </c>
      <c r="O122" s="41"/>
      <c r="P122" s="183">
        <f>O122*H122</f>
        <v>0</v>
      </c>
      <c r="Q122" s="183">
        <v>1.2E-4</v>
      </c>
      <c r="R122" s="183">
        <f>Q122*H122</f>
        <v>1.2E-4</v>
      </c>
      <c r="S122" s="183">
        <v>0</v>
      </c>
      <c r="T122" s="184">
        <f>S122*H122</f>
        <v>0</v>
      </c>
      <c r="AR122" s="23" t="s">
        <v>137</v>
      </c>
      <c r="AT122" s="23" t="s">
        <v>133</v>
      </c>
      <c r="AU122" s="23" t="s">
        <v>85</v>
      </c>
      <c r="AY122" s="23" t="s">
        <v>130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137</v>
      </c>
      <c r="BM122" s="23" t="s">
        <v>771</v>
      </c>
    </row>
    <row r="123" spans="2:65" s="1" customFormat="1" ht="22.5" customHeight="1">
      <c r="B123" s="173"/>
      <c r="C123" s="174" t="s">
        <v>190</v>
      </c>
      <c r="D123" s="174" t="s">
        <v>133</v>
      </c>
      <c r="E123" s="175" t="s">
        <v>279</v>
      </c>
      <c r="F123" s="176" t="s">
        <v>280</v>
      </c>
      <c r="G123" s="177" t="s">
        <v>264</v>
      </c>
      <c r="H123" s="178">
        <v>1501.5</v>
      </c>
      <c r="I123" s="179"/>
      <c r="J123" s="180">
        <f>ROUND(I123*H123,2)</f>
        <v>0</v>
      </c>
      <c r="K123" s="176" t="s">
        <v>253</v>
      </c>
      <c r="L123" s="40"/>
      <c r="M123" s="181" t="s">
        <v>5</v>
      </c>
      <c r="N123" s="182" t="s">
        <v>47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137</v>
      </c>
      <c r="AT123" s="23" t="s">
        <v>133</v>
      </c>
      <c r="AU123" s="23" t="s">
        <v>85</v>
      </c>
      <c r="AY123" s="23" t="s">
        <v>130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137</v>
      </c>
      <c r="BM123" s="23" t="s">
        <v>281</v>
      </c>
    </row>
    <row r="124" spans="2:65" s="12" customFormat="1" ht="13.5">
      <c r="B124" s="199"/>
      <c r="D124" s="186" t="s">
        <v>144</v>
      </c>
      <c r="E124" s="221" t="s">
        <v>5</v>
      </c>
      <c r="F124" s="222" t="s">
        <v>772</v>
      </c>
      <c r="H124" s="223">
        <v>1501.5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144</v>
      </c>
      <c r="AU124" s="200" t="s">
        <v>85</v>
      </c>
      <c r="AV124" s="12" t="s">
        <v>85</v>
      </c>
      <c r="AW124" s="12" t="s">
        <v>39</v>
      </c>
      <c r="AX124" s="12" t="s">
        <v>24</v>
      </c>
      <c r="AY124" s="200" t="s">
        <v>130</v>
      </c>
    </row>
    <row r="125" spans="2:65" s="1" customFormat="1" ht="22.5" customHeight="1">
      <c r="B125" s="173"/>
      <c r="C125" s="174" t="s">
        <v>194</v>
      </c>
      <c r="D125" s="174" t="s">
        <v>133</v>
      </c>
      <c r="E125" s="175" t="s">
        <v>283</v>
      </c>
      <c r="F125" s="176" t="s">
        <v>284</v>
      </c>
      <c r="G125" s="177" t="s">
        <v>264</v>
      </c>
      <c r="H125" s="178">
        <v>164.5</v>
      </c>
      <c r="I125" s="179"/>
      <c r="J125" s="180">
        <f>ROUND(I125*H125,2)</f>
        <v>0</v>
      </c>
      <c r="K125" s="176" t="s">
        <v>5</v>
      </c>
      <c r="L125" s="40"/>
      <c r="M125" s="181" t="s">
        <v>5</v>
      </c>
      <c r="N125" s="182" t="s">
        <v>47</v>
      </c>
      <c r="O125" s="41"/>
      <c r="P125" s="183">
        <f>O125*H125</f>
        <v>0</v>
      </c>
      <c r="Q125" s="183">
        <v>4.3959999999999999E-2</v>
      </c>
      <c r="R125" s="183">
        <f>Q125*H125</f>
        <v>7.23142</v>
      </c>
      <c r="S125" s="183">
        <v>0</v>
      </c>
      <c r="T125" s="184">
        <f>S125*H125</f>
        <v>0</v>
      </c>
      <c r="AR125" s="23" t="s">
        <v>137</v>
      </c>
      <c r="AT125" s="23" t="s">
        <v>133</v>
      </c>
      <c r="AU125" s="23" t="s">
        <v>85</v>
      </c>
      <c r="AY125" s="23" t="s">
        <v>130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137</v>
      </c>
      <c r="BM125" s="23" t="s">
        <v>773</v>
      </c>
    </row>
    <row r="126" spans="2:65" s="1" customFormat="1" ht="22.5" customHeight="1">
      <c r="B126" s="173"/>
      <c r="C126" s="174" t="s">
        <v>198</v>
      </c>
      <c r="D126" s="174" t="s">
        <v>133</v>
      </c>
      <c r="E126" s="175" t="s">
        <v>286</v>
      </c>
      <c r="F126" s="176" t="s">
        <v>287</v>
      </c>
      <c r="G126" s="177" t="s">
        <v>264</v>
      </c>
      <c r="H126" s="178">
        <v>164.5</v>
      </c>
      <c r="I126" s="179"/>
      <c r="J126" s="180">
        <f>ROUND(I126*H126,2)</f>
        <v>0</v>
      </c>
      <c r="K126" s="176" t="s">
        <v>5</v>
      </c>
      <c r="L126" s="40"/>
      <c r="M126" s="181" t="s">
        <v>5</v>
      </c>
      <c r="N126" s="182" t="s">
        <v>47</v>
      </c>
      <c r="O126" s="41"/>
      <c r="P126" s="183">
        <f>O126*H126</f>
        <v>0</v>
      </c>
      <c r="Q126" s="183">
        <v>4.3959999999999999E-2</v>
      </c>
      <c r="R126" s="183">
        <f>Q126*H126</f>
        <v>7.23142</v>
      </c>
      <c r="S126" s="183">
        <v>0</v>
      </c>
      <c r="T126" s="184">
        <f>S126*H126</f>
        <v>0</v>
      </c>
      <c r="AR126" s="23" t="s">
        <v>137</v>
      </c>
      <c r="AT126" s="23" t="s">
        <v>133</v>
      </c>
      <c r="AU126" s="23" t="s">
        <v>85</v>
      </c>
      <c r="AY126" s="23" t="s">
        <v>130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137</v>
      </c>
      <c r="BM126" s="23" t="s">
        <v>774</v>
      </c>
    </row>
    <row r="127" spans="2:65" s="1" customFormat="1" ht="22.5" customHeight="1">
      <c r="B127" s="173"/>
      <c r="C127" s="174" t="s">
        <v>202</v>
      </c>
      <c r="D127" s="174" t="s">
        <v>133</v>
      </c>
      <c r="E127" s="175" t="s">
        <v>775</v>
      </c>
      <c r="F127" s="176" t="s">
        <v>776</v>
      </c>
      <c r="G127" s="177" t="s">
        <v>264</v>
      </c>
      <c r="H127" s="178">
        <v>8.2249999999999996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4.3959999999999999E-2</v>
      </c>
      <c r="R127" s="183">
        <f>Q127*H127</f>
        <v>0.36157099999999998</v>
      </c>
      <c r="S127" s="183">
        <v>0</v>
      </c>
      <c r="T127" s="184">
        <f>S127*H127</f>
        <v>0</v>
      </c>
      <c r="AR127" s="23" t="s">
        <v>137</v>
      </c>
      <c r="AT127" s="23" t="s">
        <v>133</v>
      </c>
      <c r="AU127" s="23" t="s">
        <v>85</v>
      </c>
      <c r="AY127" s="23" t="s">
        <v>130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137</v>
      </c>
      <c r="BM127" s="23" t="s">
        <v>777</v>
      </c>
    </row>
    <row r="128" spans="2:65" s="12" customFormat="1" ht="13.5">
      <c r="B128" s="199"/>
      <c r="D128" s="191" t="s">
        <v>144</v>
      </c>
      <c r="E128" s="200" t="s">
        <v>5</v>
      </c>
      <c r="F128" s="201" t="s">
        <v>778</v>
      </c>
      <c r="H128" s="202">
        <v>8.2249999999999996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0" t="s">
        <v>144</v>
      </c>
      <c r="AU128" s="200" t="s">
        <v>85</v>
      </c>
      <c r="AV128" s="12" t="s">
        <v>85</v>
      </c>
      <c r="AW128" s="12" t="s">
        <v>39</v>
      </c>
      <c r="AX128" s="12" t="s">
        <v>24</v>
      </c>
      <c r="AY128" s="200" t="s">
        <v>130</v>
      </c>
    </row>
    <row r="129" spans="2:65" s="10" customFormat="1" ht="29.85" customHeight="1">
      <c r="B129" s="159"/>
      <c r="D129" s="170" t="s">
        <v>75</v>
      </c>
      <c r="E129" s="171" t="s">
        <v>183</v>
      </c>
      <c r="F129" s="171" t="s">
        <v>289</v>
      </c>
      <c r="I129" s="162"/>
      <c r="J129" s="172">
        <f>BK129</f>
        <v>0</v>
      </c>
      <c r="L129" s="159"/>
      <c r="M129" s="164"/>
      <c r="N129" s="165"/>
      <c r="O129" s="165"/>
      <c r="P129" s="166">
        <f>SUM(P130:P165)</f>
        <v>0</v>
      </c>
      <c r="Q129" s="165"/>
      <c r="R129" s="166">
        <f>SUM(R130:R165)</f>
        <v>1.9706999999999999</v>
      </c>
      <c r="S129" s="165"/>
      <c r="T129" s="167">
        <f>SUM(T130:T165)</f>
        <v>13.781347000000002</v>
      </c>
      <c r="AR129" s="160" t="s">
        <v>24</v>
      </c>
      <c r="AT129" s="168" t="s">
        <v>75</v>
      </c>
      <c r="AU129" s="168" t="s">
        <v>24</v>
      </c>
      <c r="AY129" s="160" t="s">
        <v>130</v>
      </c>
      <c r="BK129" s="169">
        <f>SUM(BK130:BK165)</f>
        <v>0</v>
      </c>
    </row>
    <row r="130" spans="2:65" s="1" customFormat="1" ht="22.5" customHeight="1">
      <c r="B130" s="173"/>
      <c r="C130" s="174" t="s">
        <v>11</v>
      </c>
      <c r="D130" s="174" t="s">
        <v>133</v>
      </c>
      <c r="E130" s="175" t="s">
        <v>290</v>
      </c>
      <c r="F130" s="176" t="s">
        <v>291</v>
      </c>
      <c r="G130" s="177" t="s">
        <v>264</v>
      </c>
      <c r="H130" s="178">
        <v>180</v>
      </c>
      <c r="I130" s="179"/>
      <c r="J130" s="180">
        <f>ROUND(I130*H130,2)</f>
        <v>0</v>
      </c>
      <c r="K130" s="176" t="s">
        <v>5</v>
      </c>
      <c r="L130" s="40"/>
      <c r="M130" s="181" t="s">
        <v>5</v>
      </c>
      <c r="N130" s="182" t="s">
        <v>47</v>
      </c>
      <c r="O130" s="41"/>
      <c r="P130" s="183">
        <f>O130*H130</f>
        <v>0</v>
      </c>
      <c r="Q130" s="183">
        <v>3.6000000000000002E-4</v>
      </c>
      <c r="R130" s="183">
        <f>Q130*H130</f>
        <v>6.480000000000001E-2</v>
      </c>
      <c r="S130" s="183">
        <v>0</v>
      </c>
      <c r="T130" s="184">
        <f>S130*H130</f>
        <v>0</v>
      </c>
      <c r="AR130" s="23" t="s">
        <v>137</v>
      </c>
      <c r="AT130" s="23" t="s">
        <v>133</v>
      </c>
      <c r="AU130" s="23" t="s">
        <v>85</v>
      </c>
      <c r="AY130" s="23" t="s">
        <v>130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137</v>
      </c>
      <c r="BM130" s="23" t="s">
        <v>779</v>
      </c>
    </row>
    <row r="131" spans="2:65" s="1" customFormat="1" ht="22.5" customHeight="1">
      <c r="B131" s="173"/>
      <c r="C131" s="174" t="s">
        <v>209</v>
      </c>
      <c r="D131" s="174" t="s">
        <v>133</v>
      </c>
      <c r="E131" s="175" t="s">
        <v>293</v>
      </c>
      <c r="F131" s="176" t="s">
        <v>294</v>
      </c>
      <c r="G131" s="177" t="s">
        <v>264</v>
      </c>
      <c r="H131" s="178">
        <v>1800</v>
      </c>
      <c r="I131" s="179"/>
      <c r="J131" s="180">
        <f>ROUND(I131*H131,2)</f>
        <v>0</v>
      </c>
      <c r="K131" s="176" t="s">
        <v>253</v>
      </c>
      <c r="L131" s="40"/>
      <c r="M131" s="181" t="s">
        <v>5</v>
      </c>
      <c r="N131" s="182" t="s">
        <v>47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137</v>
      </c>
      <c r="AT131" s="23" t="s">
        <v>133</v>
      </c>
      <c r="AU131" s="23" t="s">
        <v>85</v>
      </c>
      <c r="AY131" s="23" t="s">
        <v>130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137</v>
      </c>
      <c r="BM131" s="23" t="s">
        <v>295</v>
      </c>
    </row>
    <row r="132" spans="2:65" s="1" customFormat="1" ht="31.5" customHeight="1">
      <c r="B132" s="173"/>
      <c r="C132" s="174" t="s">
        <v>217</v>
      </c>
      <c r="D132" s="174" t="s">
        <v>133</v>
      </c>
      <c r="E132" s="175" t="s">
        <v>296</v>
      </c>
      <c r="F132" s="176" t="s">
        <v>297</v>
      </c>
      <c r="G132" s="177" t="s">
        <v>264</v>
      </c>
      <c r="H132" s="178">
        <v>81000</v>
      </c>
      <c r="I132" s="179"/>
      <c r="J132" s="180">
        <f>ROUND(I132*H132,2)</f>
        <v>0</v>
      </c>
      <c r="K132" s="176" t="s">
        <v>253</v>
      </c>
      <c r="L132" s="40"/>
      <c r="M132" s="181" t="s">
        <v>5</v>
      </c>
      <c r="N132" s="182" t="s">
        <v>47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137</v>
      </c>
      <c r="AT132" s="23" t="s">
        <v>133</v>
      </c>
      <c r="AU132" s="23" t="s">
        <v>85</v>
      </c>
      <c r="AY132" s="23" t="s">
        <v>130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137</v>
      </c>
      <c r="BM132" s="23" t="s">
        <v>298</v>
      </c>
    </row>
    <row r="133" spans="2:65" s="12" customFormat="1" ht="13.5">
      <c r="B133" s="199"/>
      <c r="D133" s="186" t="s">
        <v>144</v>
      </c>
      <c r="F133" s="222" t="s">
        <v>780</v>
      </c>
      <c r="H133" s="223">
        <v>81000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144</v>
      </c>
      <c r="AU133" s="200" t="s">
        <v>85</v>
      </c>
      <c r="AV133" s="12" t="s">
        <v>85</v>
      </c>
      <c r="AW133" s="12" t="s">
        <v>6</v>
      </c>
      <c r="AX133" s="12" t="s">
        <v>24</v>
      </c>
      <c r="AY133" s="200" t="s">
        <v>130</v>
      </c>
    </row>
    <row r="134" spans="2:65" s="1" customFormat="1" ht="31.5" customHeight="1">
      <c r="B134" s="173"/>
      <c r="C134" s="174" t="s">
        <v>221</v>
      </c>
      <c r="D134" s="174" t="s">
        <v>133</v>
      </c>
      <c r="E134" s="175" t="s">
        <v>300</v>
      </c>
      <c r="F134" s="176" t="s">
        <v>301</v>
      </c>
      <c r="G134" s="177" t="s">
        <v>264</v>
      </c>
      <c r="H134" s="178">
        <v>1800</v>
      </c>
      <c r="I134" s="179"/>
      <c r="J134" s="180">
        <f>ROUND(I134*H134,2)</f>
        <v>0</v>
      </c>
      <c r="K134" s="176" t="s">
        <v>253</v>
      </c>
      <c r="L134" s="40"/>
      <c r="M134" s="181" t="s">
        <v>5</v>
      </c>
      <c r="N134" s="182" t="s">
        <v>47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3" t="s">
        <v>137</v>
      </c>
      <c r="AT134" s="23" t="s">
        <v>133</v>
      </c>
      <c r="AU134" s="23" t="s">
        <v>85</v>
      </c>
      <c r="AY134" s="23" t="s">
        <v>130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137</v>
      </c>
      <c r="BM134" s="23" t="s">
        <v>302</v>
      </c>
    </row>
    <row r="135" spans="2:65" s="1" customFormat="1" ht="22.5" customHeight="1">
      <c r="B135" s="173"/>
      <c r="C135" s="174" t="s">
        <v>225</v>
      </c>
      <c r="D135" s="174" t="s">
        <v>133</v>
      </c>
      <c r="E135" s="175" t="s">
        <v>303</v>
      </c>
      <c r="F135" s="176" t="s">
        <v>304</v>
      </c>
      <c r="G135" s="177" t="s">
        <v>264</v>
      </c>
      <c r="H135" s="178">
        <v>1800</v>
      </c>
      <c r="I135" s="179"/>
      <c r="J135" s="180">
        <f>ROUND(I135*H135,2)</f>
        <v>0</v>
      </c>
      <c r="K135" s="176" t="s">
        <v>253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137</v>
      </c>
      <c r="AT135" s="23" t="s">
        <v>133</v>
      </c>
      <c r="AU135" s="23" t="s">
        <v>85</v>
      </c>
      <c r="AY135" s="23" t="s">
        <v>130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137</v>
      </c>
      <c r="BM135" s="23" t="s">
        <v>781</v>
      </c>
    </row>
    <row r="136" spans="2:65" s="1" customFormat="1" ht="22.5" customHeight="1">
      <c r="B136" s="173"/>
      <c r="C136" s="174" t="s">
        <v>229</v>
      </c>
      <c r="D136" s="174" t="s">
        <v>133</v>
      </c>
      <c r="E136" s="175" t="s">
        <v>306</v>
      </c>
      <c r="F136" s="176" t="s">
        <v>307</v>
      </c>
      <c r="G136" s="177" t="s">
        <v>264</v>
      </c>
      <c r="H136" s="178">
        <v>81000</v>
      </c>
      <c r="I136" s="179"/>
      <c r="J136" s="180">
        <f>ROUND(I136*H136,2)</f>
        <v>0</v>
      </c>
      <c r="K136" s="176" t="s">
        <v>253</v>
      </c>
      <c r="L136" s="40"/>
      <c r="M136" s="181" t="s">
        <v>5</v>
      </c>
      <c r="N136" s="182" t="s">
        <v>47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137</v>
      </c>
      <c r="AT136" s="23" t="s">
        <v>133</v>
      </c>
      <c r="AU136" s="23" t="s">
        <v>85</v>
      </c>
      <c r="AY136" s="23" t="s">
        <v>130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24</v>
      </c>
      <c r="BK136" s="185">
        <f>ROUND(I136*H136,2)</f>
        <v>0</v>
      </c>
      <c r="BL136" s="23" t="s">
        <v>137</v>
      </c>
      <c r="BM136" s="23" t="s">
        <v>782</v>
      </c>
    </row>
    <row r="137" spans="2:65" s="12" customFormat="1" ht="13.5">
      <c r="B137" s="199"/>
      <c r="D137" s="186" t="s">
        <v>144</v>
      </c>
      <c r="F137" s="222" t="s">
        <v>780</v>
      </c>
      <c r="H137" s="223">
        <v>81000</v>
      </c>
      <c r="I137" s="203"/>
      <c r="L137" s="199"/>
      <c r="M137" s="204"/>
      <c r="N137" s="205"/>
      <c r="O137" s="205"/>
      <c r="P137" s="205"/>
      <c r="Q137" s="205"/>
      <c r="R137" s="205"/>
      <c r="S137" s="205"/>
      <c r="T137" s="206"/>
      <c r="AT137" s="200" t="s">
        <v>144</v>
      </c>
      <c r="AU137" s="200" t="s">
        <v>85</v>
      </c>
      <c r="AV137" s="12" t="s">
        <v>85</v>
      </c>
      <c r="AW137" s="12" t="s">
        <v>6</v>
      </c>
      <c r="AX137" s="12" t="s">
        <v>24</v>
      </c>
      <c r="AY137" s="200" t="s">
        <v>130</v>
      </c>
    </row>
    <row r="138" spans="2:65" s="1" customFormat="1" ht="22.5" customHeight="1">
      <c r="B138" s="173"/>
      <c r="C138" s="174" t="s">
        <v>10</v>
      </c>
      <c r="D138" s="174" t="s">
        <v>133</v>
      </c>
      <c r="E138" s="175" t="s">
        <v>309</v>
      </c>
      <c r="F138" s="176" t="s">
        <v>310</v>
      </c>
      <c r="G138" s="177" t="s">
        <v>264</v>
      </c>
      <c r="H138" s="178">
        <v>1800</v>
      </c>
      <c r="I138" s="179"/>
      <c r="J138" s="180">
        <f>ROUND(I138*H138,2)</f>
        <v>0</v>
      </c>
      <c r="K138" s="176" t="s">
        <v>253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137</v>
      </c>
      <c r="AT138" s="23" t="s">
        <v>133</v>
      </c>
      <c r="AU138" s="23" t="s">
        <v>85</v>
      </c>
      <c r="AY138" s="23" t="s">
        <v>130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137</v>
      </c>
      <c r="BM138" s="23" t="s">
        <v>783</v>
      </c>
    </row>
    <row r="139" spans="2:65" s="1" customFormat="1" ht="31.5" customHeight="1">
      <c r="B139" s="173"/>
      <c r="C139" s="174" t="s">
        <v>340</v>
      </c>
      <c r="D139" s="174" t="s">
        <v>133</v>
      </c>
      <c r="E139" s="175" t="s">
        <v>312</v>
      </c>
      <c r="F139" s="176" t="s">
        <v>313</v>
      </c>
      <c r="G139" s="177" t="s">
        <v>264</v>
      </c>
      <c r="H139" s="178">
        <v>750</v>
      </c>
      <c r="I139" s="179"/>
      <c r="J139" s="180">
        <f>ROUND(I139*H139,2)</f>
        <v>0</v>
      </c>
      <c r="K139" s="176" t="s">
        <v>5</v>
      </c>
      <c r="L139" s="40"/>
      <c r="M139" s="181" t="s">
        <v>5</v>
      </c>
      <c r="N139" s="182" t="s">
        <v>47</v>
      </c>
      <c r="O139" s="41"/>
      <c r="P139" s="183">
        <f>O139*H139</f>
        <v>0</v>
      </c>
      <c r="Q139" s="183">
        <v>2.1000000000000001E-4</v>
      </c>
      <c r="R139" s="183">
        <f>Q139*H139</f>
        <v>0.1575</v>
      </c>
      <c r="S139" s="183">
        <v>0</v>
      </c>
      <c r="T139" s="184">
        <f>S139*H139</f>
        <v>0</v>
      </c>
      <c r="AR139" s="23" t="s">
        <v>137</v>
      </c>
      <c r="AT139" s="23" t="s">
        <v>133</v>
      </c>
      <c r="AU139" s="23" t="s">
        <v>85</v>
      </c>
      <c r="AY139" s="23" t="s">
        <v>130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137</v>
      </c>
      <c r="BM139" s="23" t="s">
        <v>784</v>
      </c>
    </row>
    <row r="140" spans="2:65" s="1" customFormat="1" ht="22.5" customHeight="1">
      <c r="B140" s="173"/>
      <c r="C140" s="174" t="s">
        <v>345</v>
      </c>
      <c r="D140" s="174" t="s">
        <v>133</v>
      </c>
      <c r="E140" s="175" t="s">
        <v>315</v>
      </c>
      <c r="F140" s="176" t="s">
        <v>316</v>
      </c>
      <c r="G140" s="177" t="s">
        <v>264</v>
      </c>
      <c r="H140" s="178">
        <v>187.8</v>
      </c>
      <c r="I140" s="179"/>
      <c r="J140" s="180">
        <f>ROUND(I140*H140,2)</f>
        <v>0</v>
      </c>
      <c r="K140" s="176" t="s">
        <v>5</v>
      </c>
      <c r="L140" s="40"/>
      <c r="M140" s="181" t="s">
        <v>5</v>
      </c>
      <c r="N140" s="182" t="s">
        <v>47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6.2E-2</v>
      </c>
      <c r="T140" s="184">
        <f>S140*H140</f>
        <v>11.643600000000001</v>
      </c>
      <c r="AR140" s="23" t="s">
        <v>137</v>
      </c>
      <c r="AT140" s="23" t="s">
        <v>133</v>
      </c>
      <c r="AU140" s="23" t="s">
        <v>85</v>
      </c>
      <c r="AY140" s="23" t="s">
        <v>130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137</v>
      </c>
      <c r="BM140" s="23" t="s">
        <v>317</v>
      </c>
    </row>
    <row r="141" spans="2:65" s="12" customFormat="1" ht="13.5">
      <c r="B141" s="199"/>
      <c r="D141" s="191" t="s">
        <v>144</v>
      </c>
      <c r="E141" s="200" t="s">
        <v>5</v>
      </c>
      <c r="F141" s="201" t="s">
        <v>785</v>
      </c>
      <c r="H141" s="202">
        <v>183.6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144</v>
      </c>
      <c r="AU141" s="200" t="s">
        <v>85</v>
      </c>
      <c r="AV141" s="12" t="s">
        <v>85</v>
      </c>
      <c r="AW141" s="12" t="s">
        <v>39</v>
      </c>
      <c r="AX141" s="12" t="s">
        <v>76</v>
      </c>
      <c r="AY141" s="200" t="s">
        <v>130</v>
      </c>
    </row>
    <row r="142" spans="2:65" s="12" customFormat="1" ht="13.5">
      <c r="B142" s="199"/>
      <c r="D142" s="191" t="s">
        <v>144</v>
      </c>
      <c r="E142" s="200" t="s">
        <v>5</v>
      </c>
      <c r="F142" s="201" t="s">
        <v>786</v>
      </c>
      <c r="H142" s="202">
        <v>2.7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144</v>
      </c>
      <c r="AU142" s="200" t="s">
        <v>85</v>
      </c>
      <c r="AV142" s="12" t="s">
        <v>85</v>
      </c>
      <c r="AW142" s="12" t="s">
        <v>39</v>
      </c>
      <c r="AX142" s="12" t="s">
        <v>76</v>
      </c>
      <c r="AY142" s="200" t="s">
        <v>130</v>
      </c>
    </row>
    <row r="143" spans="2:65" s="12" customFormat="1" ht="13.5">
      <c r="B143" s="199"/>
      <c r="D143" s="191" t="s">
        <v>144</v>
      </c>
      <c r="E143" s="200" t="s">
        <v>5</v>
      </c>
      <c r="F143" s="201" t="s">
        <v>787</v>
      </c>
      <c r="H143" s="202">
        <v>1.5</v>
      </c>
      <c r="I143" s="203"/>
      <c r="L143" s="199"/>
      <c r="M143" s="204"/>
      <c r="N143" s="205"/>
      <c r="O143" s="205"/>
      <c r="P143" s="205"/>
      <c r="Q143" s="205"/>
      <c r="R143" s="205"/>
      <c r="S143" s="205"/>
      <c r="T143" s="206"/>
      <c r="AT143" s="200" t="s">
        <v>144</v>
      </c>
      <c r="AU143" s="200" t="s">
        <v>85</v>
      </c>
      <c r="AV143" s="12" t="s">
        <v>85</v>
      </c>
      <c r="AW143" s="12" t="s">
        <v>39</v>
      </c>
      <c r="AX143" s="12" t="s">
        <v>76</v>
      </c>
      <c r="AY143" s="200" t="s">
        <v>130</v>
      </c>
    </row>
    <row r="144" spans="2:65" s="13" customFormat="1" ht="13.5">
      <c r="B144" s="207"/>
      <c r="D144" s="186" t="s">
        <v>144</v>
      </c>
      <c r="E144" s="208" t="s">
        <v>5</v>
      </c>
      <c r="F144" s="209" t="s">
        <v>155</v>
      </c>
      <c r="H144" s="210">
        <v>187.8</v>
      </c>
      <c r="I144" s="211"/>
      <c r="L144" s="207"/>
      <c r="M144" s="212"/>
      <c r="N144" s="213"/>
      <c r="O144" s="213"/>
      <c r="P144" s="213"/>
      <c r="Q144" s="213"/>
      <c r="R144" s="213"/>
      <c r="S144" s="213"/>
      <c r="T144" s="214"/>
      <c r="AT144" s="215" t="s">
        <v>144</v>
      </c>
      <c r="AU144" s="215" t="s">
        <v>85</v>
      </c>
      <c r="AV144" s="13" t="s">
        <v>137</v>
      </c>
      <c r="AW144" s="13" t="s">
        <v>39</v>
      </c>
      <c r="AX144" s="13" t="s">
        <v>24</v>
      </c>
      <c r="AY144" s="215" t="s">
        <v>130</v>
      </c>
    </row>
    <row r="145" spans="2:65" s="1" customFormat="1" ht="22.5" customHeight="1">
      <c r="B145" s="173"/>
      <c r="C145" s="174" t="s">
        <v>349</v>
      </c>
      <c r="D145" s="174" t="s">
        <v>133</v>
      </c>
      <c r="E145" s="175" t="s">
        <v>321</v>
      </c>
      <c r="F145" s="176" t="s">
        <v>322</v>
      </c>
      <c r="G145" s="177" t="s">
        <v>264</v>
      </c>
      <c r="H145" s="178">
        <v>8.4220000000000006</v>
      </c>
      <c r="I145" s="179"/>
      <c r="J145" s="180">
        <f>ROUND(I145*H145,2)</f>
        <v>0</v>
      </c>
      <c r="K145" s="176" t="s">
        <v>323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4.8000000000000001E-2</v>
      </c>
      <c r="T145" s="184">
        <f>S145*H145</f>
        <v>0.40425600000000006</v>
      </c>
      <c r="AR145" s="23" t="s">
        <v>137</v>
      </c>
      <c r="AT145" s="23" t="s">
        <v>133</v>
      </c>
      <c r="AU145" s="23" t="s">
        <v>85</v>
      </c>
      <c r="AY145" s="23" t="s">
        <v>130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137</v>
      </c>
      <c r="BM145" s="23" t="s">
        <v>788</v>
      </c>
    </row>
    <row r="146" spans="2:65" s="12" customFormat="1" ht="13.5">
      <c r="B146" s="199"/>
      <c r="D146" s="191" t="s">
        <v>144</v>
      </c>
      <c r="E146" s="200" t="s">
        <v>5</v>
      </c>
      <c r="F146" s="201" t="s">
        <v>789</v>
      </c>
      <c r="H146" s="202">
        <v>6.48</v>
      </c>
      <c r="I146" s="203"/>
      <c r="L146" s="199"/>
      <c r="M146" s="204"/>
      <c r="N146" s="205"/>
      <c r="O146" s="205"/>
      <c r="P146" s="205"/>
      <c r="Q146" s="205"/>
      <c r="R146" s="205"/>
      <c r="S146" s="205"/>
      <c r="T146" s="206"/>
      <c r="AT146" s="200" t="s">
        <v>144</v>
      </c>
      <c r="AU146" s="200" t="s">
        <v>85</v>
      </c>
      <c r="AV146" s="12" t="s">
        <v>85</v>
      </c>
      <c r="AW146" s="12" t="s">
        <v>39</v>
      </c>
      <c r="AX146" s="12" t="s">
        <v>76</v>
      </c>
      <c r="AY146" s="200" t="s">
        <v>130</v>
      </c>
    </row>
    <row r="147" spans="2:65" s="12" customFormat="1" ht="13.5">
      <c r="B147" s="199"/>
      <c r="D147" s="191" t="s">
        <v>144</v>
      </c>
      <c r="E147" s="200" t="s">
        <v>5</v>
      </c>
      <c r="F147" s="201" t="s">
        <v>790</v>
      </c>
      <c r="H147" s="202">
        <v>1.62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0" t="s">
        <v>144</v>
      </c>
      <c r="AU147" s="200" t="s">
        <v>85</v>
      </c>
      <c r="AV147" s="12" t="s">
        <v>85</v>
      </c>
      <c r="AW147" s="12" t="s">
        <v>39</v>
      </c>
      <c r="AX147" s="12" t="s">
        <v>76</v>
      </c>
      <c r="AY147" s="200" t="s">
        <v>130</v>
      </c>
    </row>
    <row r="148" spans="2:65" s="12" customFormat="1" ht="13.5">
      <c r="B148" s="199"/>
      <c r="D148" s="191" t="s">
        <v>144</v>
      </c>
      <c r="E148" s="200" t="s">
        <v>5</v>
      </c>
      <c r="F148" s="201" t="s">
        <v>791</v>
      </c>
      <c r="H148" s="202">
        <v>0.32200000000000001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144</v>
      </c>
      <c r="AU148" s="200" t="s">
        <v>85</v>
      </c>
      <c r="AV148" s="12" t="s">
        <v>85</v>
      </c>
      <c r="AW148" s="12" t="s">
        <v>39</v>
      </c>
      <c r="AX148" s="12" t="s">
        <v>76</v>
      </c>
      <c r="AY148" s="200" t="s">
        <v>130</v>
      </c>
    </row>
    <row r="149" spans="2:65" s="13" customFormat="1" ht="13.5">
      <c r="B149" s="207"/>
      <c r="D149" s="186" t="s">
        <v>144</v>
      </c>
      <c r="E149" s="208" t="s">
        <v>5</v>
      </c>
      <c r="F149" s="209" t="s">
        <v>155</v>
      </c>
      <c r="H149" s="210">
        <v>8.4220000000000006</v>
      </c>
      <c r="I149" s="211"/>
      <c r="L149" s="207"/>
      <c r="M149" s="212"/>
      <c r="N149" s="213"/>
      <c r="O149" s="213"/>
      <c r="P149" s="213"/>
      <c r="Q149" s="213"/>
      <c r="R149" s="213"/>
      <c r="S149" s="213"/>
      <c r="T149" s="214"/>
      <c r="AT149" s="215" t="s">
        <v>144</v>
      </c>
      <c r="AU149" s="215" t="s">
        <v>85</v>
      </c>
      <c r="AV149" s="13" t="s">
        <v>137</v>
      </c>
      <c r="AW149" s="13" t="s">
        <v>39</v>
      </c>
      <c r="AX149" s="13" t="s">
        <v>24</v>
      </c>
      <c r="AY149" s="215" t="s">
        <v>130</v>
      </c>
    </row>
    <row r="150" spans="2:65" s="1" customFormat="1" ht="22.5" customHeight="1">
      <c r="B150" s="173"/>
      <c r="C150" s="174" t="s">
        <v>355</v>
      </c>
      <c r="D150" s="174" t="s">
        <v>133</v>
      </c>
      <c r="E150" s="175" t="s">
        <v>629</v>
      </c>
      <c r="F150" s="176" t="s">
        <v>630</v>
      </c>
      <c r="G150" s="177" t="s">
        <v>264</v>
      </c>
      <c r="H150" s="178">
        <v>11.882</v>
      </c>
      <c r="I150" s="179"/>
      <c r="J150" s="180">
        <f>ROUND(I150*H150,2)</f>
        <v>0</v>
      </c>
      <c r="K150" s="176" t="s">
        <v>5</v>
      </c>
      <c r="L150" s="40"/>
      <c r="M150" s="181" t="s">
        <v>5</v>
      </c>
      <c r="N150" s="182" t="s">
        <v>47</v>
      </c>
      <c r="O150" s="41"/>
      <c r="P150" s="183">
        <f>O150*H150</f>
        <v>0</v>
      </c>
      <c r="Q150" s="183">
        <v>0</v>
      </c>
      <c r="R150" s="183">
        <f>Q150*H150</f>
        <v>0</v>
      </c>
      <c r="S150" s="183">
        <v>8.7999999999999995E-2</v>
      </c>
      <c r="T150" s="184">
        <f>S150*H150</f>
        <v>1.0456159999999999</v>
      </c>
      <c r="AR150" s="23" t="s">
        <v>137</v>
      </c>
      <c r="AT150" s="23" t="s">
        <v>133</v>
      </c>
      <c r="AU150" s="23" t="s">
        <v>85</v>
      </c>
      <c r="AY150" s="23" t="s">
        <v>130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137</v>
      </c>
      <c r="BM150" s="23" t="s">
        <v>792</v>
      </c>
    </row>
    <row r="151" spans="2:65" s="12" customFormat="1" ht="13.5">
      <c r="B151" s="199"/>
      <c r="D151" s="191" t="s">
        <v>144</v>
      </c>
      <c r="E151" s="200" t="s">
        <v>5</v>
      </c>
      <c r="F151" s="201" t="s">
        <v>793</v>
      </c>
      <c r="H151" s="202">
        <v>5.76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144</v>
      </c>
      <c r="AU151" s="200" t="s">
        <v>85</v>
      </c>
      <c r="AV151" s="12" t="s">
        <v>85</v>
      </c>
      <c r="AW151" s="12" t="s">
        <v>39</v>
      </c>
      <c r="AX151" s="12" t="s">
        <v>76</v>
      </c>
      <c r="AY151" s="200" t="s">
        <v>130</v>
      </c>
    </row>
    <row r="152" spans="2:65" s="12" customFormat="1" ht="13.5">
      <c r="B152" s="199"/>
      <c r="D152" s="191" t="s">
        <v>144</v>
      </c>
      <c r="E152" s="200" t="s">
        <v>5</v>
      </c>
      <c r="F152" s="201" t="s">
        <v>794</v>
      </c>
      <c r="H152" s="202">
        <v>1.9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0" t="s">
        <v>144</v>
      </c>
      <c r="AU152" s="200" t="s">
        <v>85</v>
      </c>
      <c r="AV152" s="12" t="s">
        <v>85</v>
      </c>
      <c r="AW152" s="12" t="s">
        <v>39</v>
      </c>
      <c r="AX152" s="12" t="s">
        <v>76</v>
      </c>
      <c r="AY152" s="200" t="s">
        <v>130</v>
      </c>
    </row>
    <row r="153" spans="2:65" s="12" customFormat="1" ht="13.5">
      <c r="B153" s="199"/>
      <c r="D153" s="191" t="s">
        <v>144</v>
      </c>
      <c r="E153" s="200" t="s">
        <v>5</v>
      </c>
      <c r="F153" s="201" t="s">
        <v>795</v>
      </c>
      <c r="H153" s="202">
        <v>2.1110000000000002</v>
      </c>
      <c r="I153" s="203"/>
      <c r="L153" s="199"/>
      <c r="M153" s="204"/>
      <c r="N153" s="205"/>
      <c r="O153" s="205"/>
      <c r="P153" s="205"/>
      <c r="Q153" s="205"/>
      <c r="R153" s="205"/>
      <c r="S153" s="205"/>
      <c r="T153" s="206"/>
      <c r="AT153" s="200" t="s">
        <v>144</v>
      </c>
      <c r="AU153" s="200" t="s">
        <v>85</v>
      </c>
      <c r="AV153" s="12" t="s">
        <v>85</v>
      </c>
      <c r="AW153" s="12" t="s">
        <v>39</v>
      </c>
      <c r="AX153" s="12" t="s">
        <v>76</v>
      </c>
      <c r="AY153" s="200" t="s">
        <v>130</v>
      </c>
    </row>
    <row r="154" spans="2:65" s="12" customFormat="1" ht="13.5">
      <c r="B154" s="199"/>
      <c r="D154" s="191" t="s">
        <v>144</v>
      </c>
      <c r="E154" s="200" t="s">
        <v>5</v>
      </c>
      <c r="F154" s="201" t="s">
        <v>796</v>
      </c>
      <c r="H154" s="202">
        <v>2.1110000000000002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144</v>
      </c>
      <c r="AU154" s="200" t="s">
        <v>85</v>
      </c>
      <c r="AV154" s="12" t="s">
        <v>85</v>
      </c>
      <c r="AW154" s="12" t="s">
        <v>39</v>
      </c>
      <c r="AX154" s="12" t="s">
        <v>76</v>
      </c>
      <c r="AY154" s="200" t="s">
        <v>130</v>
      </c>
    </row>
    <row r="155" spans="2:65" s="13" customFormat="1" ht="13.5">
      <c r="B155" s="207"/>
      <c r="D155" s="186" t="s">
        <v>144</v>
      </c>
      <c r="E155" s="208" t="s">
        <v>5</v>
      </c>
      <c r="F155" s="209" t="s">
        <v>155</v>
      </c>
      <c r="H155" s="210">
        <v>11.882</v>
      </c>
      <c r="I155" s="211"/>
      <c r="L155" s="207"/>
      <c r="M155" s="212"/>
      <c r="N155" s="213"/>
      <c r="O155" s="213"/>
      <c r="P155" s="213"/>
      <c r="Q155" s="213"/>
      <c r="R155" s="213"/>
      <c r="S155" s="213"/>
      <c r="T155" s="214"/>
      <c r="AT155" s="215" t="s">
        <v>144</v>
      </c>
      <c r="AU155" s="215" t="s">
        <v>85</v>
      </c>
      <c r="AV155" s="13" t="s">
        <v>137</v>
      </c>
      <c r="AW155" s="13" t="s">
        <v>39</v>
      </c>
      <c r="AX155" s="13" t="s">
        <v>24</v>
      </c>
      <c r="AY155" s="215" t="s">
        <v>130</v>
      </c>
    </row>
    <row r="156" spans="2:65" s="1" customFormat="1" ht="22.5" customHeight="1">
      <c r="B156" s="173"/>
      <c r="C156" s="174" t="s">
        <v>360</v>
      </c>
      <c r="D156" s="174" t="s">
        <v>133</v>
      </c>
      <c r="E156" s="175" t="s">
        <v>797</v>
      </c>
      <c r="F156" s="176" t="s">
        <v>798</v>
      </c>
      <c r="G156" s="177" t="s">
        <v>264</v>
      </c>
      <c r="H156" s="178">
        <v>4.5999999999999996</v>
      </c>
      <c r="I156" s="179"/>
      <c r="J156" s="180">
        <f>ROUND(I156*H156,2)</f>
        <v>0</v>
      </c>
      <c r="K156" s="176" t="s">
        <v>5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0.06</v>
      </c>
      <c r="T156" s="184">
        <f>S156*H156</f>
        <v>0.27599999999999997</v>
      </c>
      <c r="AR156" s="23" t="s">
        <v>137</v>
      </c>
      <c r="AT156" s="23" t="s">
        <v>133</v>
      </c>
      <c r="AU156" s="23" t="s">
        <v>85</v>
      </c>
      <c r="AY156" s="23" t="s">
        <v>130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137</v>
      </c>
      <c r="BM156" s="23" t="s">
        <v>799</v>
      </c>
    </row>
    <row r="157" spans="2:65" s="12" customFormat="1" ht="13.5">
      <c r="B157" s="199"/>
      <c r="D157" s="186" t="s">
        <v>144</v>
      </c>
      <c r="E157" s="221" t="s">
        <v>5</v>
      </c>
      <c r="F157" s="222" t="s">
        <v>800</v>
      </c>
      <c r="H157" s="223">
        <v>4.5999999999999996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144</v>
      </c>
      <c r="AU157" s="200" t="s">
        <v>85</v>
      </c>
      <c r="AV157" s="12" t="s">
        <v>85</v>
      </c>
      <c r="AW157" s="12" t="s">
        <v>39</v>
      </c>
      <c r="AX157" s="12" t="s">
        <v>24</v>
      </c>
      <c r="AY157" s="200" t="s">
        <v>130</v>
      </c>
    </row>
    <row r="158" spans="2:65" s="1" customFormat="1" ht="22.5" customHeight="1">
      <c r="B158" s="173"/>
      <c r="C158" s="174" t="s">
        <v>364</v>
      </c>
      <c r="D158" s="174" t="s">
        <v>133</v>
      </c>
      <c r="E158" s="175" t="s">
        <v>801</v>
      </c>
      <c r="F158" s="176" t="s">
        <v>802</v>
      </c>
      <c r="G158" s="177" t="s">
        <v>264</v>
      </c>
      <c r="H158" s="178">
        <v>16.475000000000001</v>
      </c>
      <c r="I158" s="179"/>
      <c r="J158" s="180">
        <f>ROUND(I158*H158,2)</f>
        <v>0</v>
      </c>
      <c r="K158" s="176" t="s">
        <v>253</v>
      </c>
      <c r="L158" s="40"/>
      <c r="M158" s="181" t="s">
        <v>5</v>
      </c>
      <c r="N158" s="182" t="s">
        <v>47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2.5000000000000001E-2</v>
      </c>
      <c r="T158" s="184">
        <f>S158*H158</f>
        <v>0.41187500000000005</v>
      </c>
      <c r="AR158" s="23" t="s">
        <v>137</v>
      </c>
      <c r="AT158" s="23" t="s">
        <v>133</v>
      </c>
      <c r="AU158" s="23" t="s">
        <v>85</v>
      </c>
      <c r="AY158" s="23" t="s">
        <v>130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24</v>
      </c>
      <c r="BK158" s="185">
        <f>ROUND(I158*H158,2)</f>
        <v>0</v>
      </c>
      <c r="BL158" s="23" t="s">
        <v>137</v>
      </c>
      <c r="BM158" s="23" t="s">
        <v>803</v>
      </c>
    </row>
    <row r="159" spans="2:65" s="12" customFormat="1" ht="13.5">
      <c r="B159" s="199"/>
      <c r="D159" s="186" t="s">
        <v>144</v>
      </c>
      <c r="E159" s="221" t="s">
        <v>5</v>
      </c>
      <c r="F159" s="222" t="s">
        <v>804</v>
      </c>
      <c r="H159" s="223">
        <v>16.475000000000001</v>
      </c>
      <c r="I159" s="203"/>
      <c r="L159" s="199"/>
      <c r="M159" s="204"/>
      <c r="N159" s="205"/>
      <c r="O159" s="205"/>
      <c r="P159" s="205"/>
      <c r="Q159" s="205"/>
      <c r="R159" s="205"/>
      <c r="S159" s="205"/>
      <c r="T159" s="206"/>
      <c r="AT159" s="200" t="s">
        <v>144</v>
      </c>
      <c r="AU159" s="200" t="s">
        <v>85</v>
      </c>
      <c r="AV159" s="12" t="s">
        <v>85</v>
      </c>
      <c r="AW159" s="12" t="s">
        <v>39</v>
      </c>
      <c r="AX159" s="12" t="s">
        <v>24</v>
      </c>
      <c r="AY159" s="200" t="s">
        <v>130</v>
      </c>
    </row>
    <row r="160" spans="2:65" s="1" customFormat="1" ht="22.5" customHeight="1">
      <c r="B160" s="173"/>
      <c r="C160" s="174" t="s">
        <v>369</v>
      </c>
      <c r="D160" s="174" t="s">
        <v>133</v>
      </c>
      <c r="E160" s="175" t="s">
        <v>333</v>
      </c>
      <c r="F160" s="176" t="s">
        <v>334</v>
      </c>
      <c r="G160" s="177" t="s">
        <v>136</v>
      </c>
      <c r="H160" s="178">
        <v>1</v>
      </c>
      <c r="I160" s="179"/>
      <c r="J160" s="180">
        <f>ROUND(I160*H160,2)</f>
        <v>0</v>
      </c>
      <c r="K160" s="176" t="s">
        <v>5</v>
      </c>
      <c r="L160" s="40"/>
      <c r="M160" s="181" t="s">
        <v>5</v>
      </c>
      <c r="N160" s="182" t="s">
        <v>47</v>
      </c>
      <c r="O160" s="41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23" t="s">
        <v>137</v>
      </c>
      <c r="AT160" s="23" t="s">
        <v>133</v>
      </c>
      <c r="AU160" s="23" t="s">
        <v>85</v>
      </c>
      <c r="AY160" s="23" t="s">
        <v>130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137</v>
      </c>
      <c r="BM160" s="23" t="s">
        <v>805</v>
      </c>
    </row>
    <row r="161" spans="2:65" s="1" customFormat="1" ht="22.5" customHeight="1">
      <c r="B161" s="173"/>
      <c r="C161" s="174" t="s">
        <v>375</v>
      </c>
      <c r="D161" s="174" t="s">
        <v>133</v>
      </c>
      <c r="E161" s="175" t="s">
        <v>336</v>
      </c>
      <c r="F161" s="176" t="s">
        <v>635</v>
      </c>
      <c r="G161" s="177" t="s">
        <v>264</v>
      </c>
      <c r="H161" s="178">
        <v>1337</v>
      </c>
      <c r="I161" s="179"/>
      <c r="J161" s="180">
        <f>ROUND(I161*H161,2)</f>
        <v>0</v>
      </c>
      <c r="K161" s="176" t="s">
        <v>5</v>
      </c>
      <c r="L161" s="40"/>
      <c r="M161" s="181" t="s">
        <v>5</v>
      </c>
      <c r="N161" s="182" t="s">
        <v>47</v>
      </c>
      <c r="O161" s="41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3" t="s">
        <v>137</v>
      </c>
      <c r="AT161" s="23" t="s">
        <v>133</v>
      </c>
      <c r="AU161" s="23" t="s">
        <v>85</v>
      </c>
      <c r="AY161" s="23" t="s">
        <v>130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137</v>
      </c>
      <c r="BM161" s="23" t="s">
        <v>806</v>
      </c>
    </row>
    <row r="162" spans="2:65" s="12" customFormat="1" ht="13.5">
      <c r="B162" s="199"/>
      <c r="D162" s="191" t="s">
        <v>144</v>
      </c>
      <c r="E162" s="200" t="s">
        <v>5</v>
      </c>
      <c r="F162" s="201" t="s">
        <v>807</v>
      </c>
      <c r="H162" s="202">
        <v>1337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144</v>
      </c>
      <c r="AU162" s="200" t="s">
        <v>85</v>
      </c>
      <c r="AV162" s="12" t="s">
        <v>85</v>
      </c>
      <c r="AW162" s="12" t="s">
        <v>39</v>
      </c>
      <c r="AX162" s="12" t="s">
        <v>76</v>
      </c>
      <c r="AY162" s="200" t="s">
        <v>130</v>
      </c>
    </row>
    <row r="163" spans="2:65" s="13" customFormat="1" ht="13.5">
      <c r="B163" s="207"/>
      <c r="D163" s="186" t="s">
        <v>144</v>
      </c>
      <c r="E163" s="208" t="s">
        <v>5</v>
      </c>
      <c r="F163" s="209" t="s">
        <v>155</v>
      </c>
      <c r="H163" s="210">
        <v>1337</v>
      </c>
      <c r="I163" s="211"/>
      <c r="L163" s="207"/>
      <c r="M163" s="212"/>
      <c r="N163" s="213"/>
      <c r="O163" s="213"/>
      <c r="P163" s="213"/>
      <c r="Q163" s="213"/>
      <c r="R163" s="213"/>
      <c r="S163" s="213"/>
      <c r="T163" s="214"/>
      <c r="AT163" s="215" t="s">
        <v>144</v>
      </c>
      <c r="AU163" s="215" t="s">
        <v>85</v>
      </c>
      <c r="AV163" s="13" t="s">
        <v>137</v>
      </c>
      <c r="AW163" s="13" t="s">
        <v>39</v>
      </c>
      <c r="AX163" s="13" t="s">
        <v>24</v>
      </c>
      <c r="AY163" s="215" t="s">
        <v>130</v>
      </c>
    </row>
    <row r="164" spans="2:65" s="1" customFormat="1" ht="22.5" customHeight="1">
      <c r="B164" s="173"/>
      <c r="C164" s="174" t="s">
        <v>383</v>
      </c>
      <c r="D164" s="174" t="s">
        <v>133</v>
      </c>
      <c r="E164" s="175" t="s">
        <v>346</v>
      </c>
      <c r="F164" s="176" t="s">
        <v>347</v>
      </c>
      <c r="G164" s="177" t="s">
        <v>264</v>
      </c>
      <c r="H164" s="178">
        <v>1337</v>
      </c>
      <c r="I164" s="179"/>
      <c r="J164" s="180">
        <f>ROUND(I164*H164,2)</f>
        <v>0</v>
      </c>
      <c r="K164" s="176" t="s">
        <v>5</v>
      </c>
      <c r="L164" s="40"/>
      <c r="M164" s="181" t="s">
        <v>5</v>
      </c>
      <c r="N164" s="182" t="s">
        <v>47</v>
      </c>
      <c r="O164" s="41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3" t="s">
        <v>137</v>
      </c>
      <c r="AT164" s="23" t="s">
        <v>133</v>
      </c>
      <c r="AU164" s="23" t="s">
        <v>85</v>
      </c>
      <c r="AY164" s="23" t="s">
        <v>130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137</v>
      </c>
      <c r="BM164" s="23" t="s">
        <v>808</v>
      </c>
    </row>
    <row r="165" spans="2:65" s="1" customFormat="1" ht="22.5" customHeight="1">
      <c r="B165" s="173"/>
      <c r="C165" s="174" t="s">
        <v>387</v>
      </c>
      <c r="D165" s="174" t="s">
        <v>133</v>
      </c>
      <c r="E165" s="175" t="s">
        <v>350</v>
      </c>
      <c r="F165" s="176" t="s">
        <v>351</v>
      </c>
      <c r="G165" s="177" t="s">
        <v>264</v>
      </c>
      <c r="H165" s="178">
        <v>30</v>
      </c>
      <c r="I165" s="179"/>
      <c r="J165" s="180">
        <f>ROUND(I165*H165,2)</f>
        <v>0</v>
      </c>
      <c r="K165" s="176" t="s">
        <v>5</v>
      </c>
      <c r="L165" s="40"/>
      <c r="M165" s="181" t="s">
        <v>5</v>
      </c>
      <c r="N165" s="182" t="s">
        <v>47</v>
      </c>
      <c r="O165" s="41"/>
      <c r="P165" s="183">
        <f>O165*H165</f>
        <v>0</v>
      </c>
      <c r="Q165" s="183">
        <v>5.8279999999999998E-2</v>
      </c>
      <c r="R165" s="183">
        <f>Q165*H165</f>
        <v>1.7484</v>
      </c>
      <c r="S165" s="183">
        <v>0</v>
      </c>
      <c r="T165" s="184">
        <f>S165*H165</f>
        <v>0</v>
      </c>
      <c r="AR165" s="23" t="s">
        <v>137</v>
      </c>
      <c r="AT165" s="23" t="s">
        <v>133</v>
      </c>
      <c r="AU165" s="23" t="s">
        <v>85</v>
      </c>
      <c r="AY165" s="23" t="s">
        <v>130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137</v>
      </c>
      <c r="BM165" s="23" t="s">
        <v>809</v>
      </c>
    </row>
    <row r="166" spans="2:65" s="10" customFormat="1" ht="29.85" customHeight="1">
      <c r="B166" s="159"/>
      <c r="D166" s="170" t="s">
        <v>75</v>
      </c>
      <c r="E166" s="171" t="s">
        <v>353</v>
      </c>
      <c r="F166" s="171" t="s">
        <v>354</v>
      </c>
      <c r="I166" s="162"/>
      <c r="J166" s="172">
        <f>BK166</f>
        <v>0</v>
      </c>
      <c r="L166" s="159"/>
      <c r="M166" s="164"/>
      <c r="N166" s="165"/>
      <c r="O166" s="165"/>
      <c r="P166" s="166">
        <f>SUM(P167:P171)</f>
        <v>0</v>
      </c>
      <c r="Q166" s="165"/>
      <c r="R166" s="166">
        <f>SUM(R167:R171)</f>
        <v>0</v>
      </c>
      <c r="S166" s="165"/>
      <c r="T166" s="167">
        <f>SUM(T167:T171)</f>
        <v>0</v>
      </c>
      <c r="AR166" s="160" t="s">
        <v>24</v>
      </c>
      <c r="AT166" s="168" t="s">
        <v>75</v>
      </c>
      <c r="AU166" s="168" t="s">
        <v>24</v>
      </c>
      <c r="AY166" s="160" t="s">
        <v>130</v>
      </c>
      <c r="BK166" s="169">
        <f>SUM(BK167:BK171)</f>
        <v>0</v>
      </c>
    </row>
    <row r="167" spans="2:65" s="1" customFormat="1" ht="31.5" customHeight="1">
      <c r="B167" s="173"/>
      <c r="C167" s="174" t="s">
        <v>391</v>
      </c>
      <c r="D167" s="174" t="s">
        <v>133</v>
      </c>
      <c r="E167" s="175" t="s">
        <v>356</v>
      </c>
      <c r="F167" s="176" t="s">
        <v>357</v>
      </c>
      <c r="G167" s="177" t="s">
        <v>358</v>
      </c>
      <c r="H167" s="178">
        <v>15.141999999999999</v>
      </c>
      <c r="I167" s="179"/>
      <c r="J167" s="180">
        <f>ROUND(I167*H167,2)</f>
        <v>0</v>
      </c>
      <c r="K167" s="176" t="s">
        <v>253</v>
      </c>
      <c r="L167" s="40"/>
      <c r="M167" s="181" t="s">
        <v>5</v>
      </c>
      <c r="N167" s="182" t="s">
        <v>47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3" t="s">
        <v>137</v>
      </c>
      <c r="AT167" s="23" t="s">
        <v>133</v>
      </c>
      <c r="AU167" s="23" t="s">
        <v>85</v>
      </c>
      <c r="AY167" s="23" t="s">
        <v>130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137</v>
      </c>
      <c r="BM167" s="23" t="s">
        <v>359</v>
      </c>
    </row>
    <row r="168" spans="2:65" s="1" customFormat="1" ht="22.5" customHeight="1">
      <c r="B168" s="173"/>
      <c r="C168" s="174" t="s">
        <v>397</v>
      </c>
      <c r="D168" s="174" t="s">
        <v>133</v>
      </c>
      <c r="E168" s="175" t="s">
        <v>361</v>
      </c>
      <c r="F168" s="176" t="s">
        <v>362</v>
      </c>
      <c r="G168" s="177" t="s">
        <v>358</v>
      </c>
      <c r="H168" s="178">
        <v>15.141999999999999</v>
      </c>
      <c r="I168" s="179"/>
      <c r="J168" s="180">
        <f>ROUND(I168*H168,2)</f>
        <v>0</v>
      </c>
      <c r="K168" s="176" t="s">
        <v>253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3" t="s">
        <v>137</v>
      </c>
      <c r="AT168" s="23" t="s">
        <v>133</v>
      </c>
      <c r="AU168" s="23" t="s">
        <v>85</v>
      </c>
      <c r="AY168" s="23" t="s">
        <v>130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137</v>
      </c>
      <c r="BM168" s="23" t="s">
        <v>363</v>
      </c>
    </row>
    <row r="169" spans="2:65" s="1" customFormat="1" ht="22.5" customHeight="1">
      <c r="B169" s="173"/>
      <c r="C169" s="174" t="s">
        <v>406</v>
      </c>
      <c r="D169" s="174" t="s">
        <v>133</v>
      </c>
      <c r="E169" s="175" t="s">
        <v>365</v>
      </c>
      <c r="F169" s="176" t="s">
        <v>366</v>
      </c>
      <c r="G169" s="177" t="s">
        <v>358</v>
      </c>
      <c r="H169" s="178">
        <v>136.27799999999999</v>
      </c>
      <c r="I169" s="179"/>
      <c r="J169" s="180">
        <f>ROUND(I169*H169,2)</f>
        <v>0</v>
      </c>
      <c r="K169" s="176" t="s">
        <v>253</v>
      </c>
      <c r="L169" s="40"/>
      <c r="M169" s="181" t="s">
        <v>5</v>
      </c>
      <c r="N169" s="182" t="s">
        <v>47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23" t="s">
        <v>137</v>
      </c>
      <c r="AT169" s="23" t="s">
        <v>133</v>
      </c>
      <c r="AU169" s="23" t="s">
        <v>85</v>
      </c>
      <c r="AY169" s="23" t="s">
        <v>130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137</v>
      </c>
      <c r="BM169" s="23" t="s">
        <v>367</v>
      </c>
    </row>
    <row r="170" spans="2:65" s="12" customFormat="1" ht="13.5">
      <c r="B170" s="199"/>
      <c r="D170" s="186" t="s">
        <v>144</v>
      </c>
      <c r="F170" s="222" t="s">
        <v>810</v>
      </c>
      <c r="H170" s="223">
        <v>136.27799999999999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85</v>
      </c>
      <c r="AV170" s="12" t="s">
        <v>85</v>
      </c>
      <c r="AW170" s="12" t="s">
        <v>6</v>
      </c>
      <c r="AX170" s="12" t="s">
        <v>24</v>
      </c>
      <c r="AY170" s="200" t="s">
        <v>130</v>
      </c>
    </row>
    <row r="171" spans="2:65" s="1" customFormat="1" ht="22.5" customHeight="1">
      <c r="B171" s="173"/>
      <c r="C171" s="174" t="s">
        <v>410</v>
      </c>
      <c r="D171" s="174" t="s">
        <v>133</v>
      </c>
      <c r="E171" s="175" t="s">
        <v>370</v>
      </c>
      <c r="F171" s="176" t="s">
        <v>371</v>
      </c>
      <c r="G171" s="177" t="s">
        <v>358</v>
      </c>
      <c r="H171" s="178">
        <v>15.141999999999999</v>
      </c>
      <c r="I171" s="179"/>
      <c r="J171" s="180">
        <f>ROUND(I171*H171,2)</f>
        <v>0</v>
      </c>
      <c r="K171" s="176" t="s">
        <v>5</v>
      </c>
      <c r="L171" s="40"/>
      <c r="M171" s="181" t="s">
        <v>5</v>
      </c>
      <c r="N171" s="182" t="s">
        <v>47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3" t="s">
        <v>137</v>
      </c>
      <c r="AT171" s="23" t="s">
        <v>133</v>
      </c>
      <c r="AU171" s="23" t="s">
        <v>85</v>
      </c>
      <c r="AY171" s="23" t="s">
        <v>130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137</v>
      </c>
      <c r="BM171" s="23" t="s">
        <v>372</v>
      </c>
    </row>
    <row r="172" spans="2:65" s="10" customFormat="1" ht="29.85" customHeight="1">
      <c r="B172" s="159"/>
      <c r="D172" s="170" t="s">
        <v>75</v>
      </c>
      <c r="E172" s="171" t="s">
        <v>373</v>
      </c>
      <c r="F172" s="171" t="s">
        <v>374</v>
      </c>
      <c r="I172" s="162"/>
      <c r="J172" s="172">
        <f>BK172</f>
        <v>0</v>
      </c>
      <c r="L172" s="159"/>
      <c r="M172" s="164"/>
      <c r="N172" s="165"/>
      <c r="O172" s="165"/>
      <c r="P172" s="166">
        <f>P173</f>
        <v>0</v>
      </c>
      <c r="Q172" s="165"/>
      <c r="R172" s="166">
        <f>R173</f>
        <v>0</v>
      </c>
      <c r="S172" s="165"/>
      <c r="T172" s="167">
        <f>T173</f>
        <v>0</v>
      </c>
      <c r="AR172" s="160" t="s">
        <v>24</v>
      </c>
      <c r="AT172" s="168" t="s">
        <v>75</v>
      </c>
      <c r="AU172" s="168" t="s">
        <v>24</v>
      </c>
      <c r="AY172" s="160" t="s">
        <v>130</v>
      </c>
      <c r="BK172" s="169">
        <f>BK173</f>
        <v>0</v>
      </c>
    </row>
    <row r="173" spans="2:65" s="1" customFormat="1" ht="31.5" customHeight="1">
      <c r="B173" s="173"/>
      <c r="C173" s="174" t="s">
        <v>414</v>
      </c>
      <c r="D173" s="174" t="s">
        <v>133</v>
      </c>
      <c r="E173" s="175" t="s">
        <v>376</v>
      </c>
      <c r="F173" s="176" t="s">
        <v>377</v>
      </c>
      <c r="G173" s="177" t="s">
        <v>358</v>
      </c>
      <c r="H173" s="178">
        <v>27.692</v>
      </c>
      <c r="I173" s="179"/>
      <c r="J173" s="180">
        <f>ROUND(I173*H173,2)</f>
        <v>0</v>
      </c>
      <c r="K173" s="176" t="s">
        <v>5</v>
      </c>
      <c r="L173" s="40"/>
      <c r="M173" s="181" t="s">
        <v>5</v>
      </c>
      <c r="N173" s="182" t="s">
        <v>47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137</v>
      </c>
      <c r="AT173" s="23" t="s">
        <v>133</v>
      </c>
      <c r="AU173" s="23" t="s">
        <v>85</v>
      </c>
      <c r="AY173" s="23" t="s">
        <v>130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137</v>
      </c>
      <c r="BM173" s="23" t="s">
        <v>378</v>
      </c>
    </row>
    <row r="174" spans="2:65" s="10" customFormat="1" ht="37.35" customHeight="1">
      <c r="B174" s="159"/>
      <c r="D174" s="160" t="s">
        <v>75</v>
      </c>
      <c r="E174" s="161" t="s">
        <v>379</v>
      </c>
      <c r="F174" s="161" t="s">
        <v>380</v>
      </c>
      <c r="I174" s="162"/>
      <c r="J174" s="163">
        <f>BK174</f>
        <v>0</v>
      </c>
      <c r="L174" s="159"/>
      <c r="M174" s="164"/>
      <c r="N174" s="165"/>
      <c r="O174" s="165"/>
      <c r="P174" s="166">
        <f>P175+P223+P225+P253+P260+P300+P304+P308</f>
        <v>0</v>
      </c>
      <c r="Q174" s="165"/>
      <c r="R174" s="166">
        <f>R175+R223+R225+R253+R260+R300+R304+R308</f>
        <v>3.1644015899999998</v>
      </c>
      <c r="S174" s="165"/>
      <c r="T174" s="167">
        <f>T175+T223+T225+T253+T260+T300+T304+T308</f>
        <v>1.3610226000000001</v>
      </c>
      <c r="AR174" s="160" t="s">
        <v>85</v>
      </c>
      <c r="AT174" s="168" t="s">
        <v>75</v>
      </c>
      <c r="AU174" s="168" t="s">
        <v>76</v>
      </c>
      <c r="AY174" s="160" t="s">
        <v>130</v>
      </c>
      <c r="BK174" s="169">
        <f>BK175+BK223+BK225+BK253+BK260+BK300+BK304+BK308</f>
        <v>0</v>
      </c>
    </row>
    <row r="175" spans="2:65" s="10" customFormat="1" ht="19.899999999999999" customHeight="1">
      <c r="B175" s="159"/>
      <c r="D175" s="170" t="s">
        <v>75</v>
      </c>
      <c r="E175" s="171" t="s">
        <v>381</v>
      </c>
      <c r="F175" s="171" t="s">
        <v>382</v>
      </c>
      <c r="I175" s="162"/>
      <c r="J175" s="172">
        <f>BK175</f>
        <v>0</v>
      </c>
      <c r="L175" s="159"/>
      <c r="M175" s="164"/>
      <c r="N175" s="165"/>
      <c r="O175" s="165"/>
      <c r="P175" s="166">
        <f>SUM(P176:P222)</f>
        <v>0</v>
      </c>
      <c r="Q175" s="165"/>
      <c r="R175" s="166">
        <f>SUM(R176:R222)</f>
        <v>0.79508960000000006</v>
      </c>
      <c r="S175" s="165"/>
      <c r="T175" s="167">
        <f>SUM(T176:T222)</f>
        <v>0.78502260000000001</v>
      </c>
      <c r="AR175" s="160" t="s">
        <v>85</v>
      </c>
      <c r="AT175" s="168" t="s">
        <v>75</v>
      </c>
      <c r="AU175" s="168" t="s">
        <v>24</v>
      </c>
      <c r="AY175" s="160" t="s">
        <v>130</v>
      </c>
      <c r="BK175" s="169">
        <f>SUM(BK176:BK222)</f>
        <v>0</v>
      </c>
    </row>
    <row r="176" spans="2:65" s="1" customFormat="1" ht="22.5" customHeight="1">
      <c r="B176" s="173"/>
      <c r="C176" s="174" t="s">
        <v>418</v>
      </c>
      <c r="D176" s="174" t="s">
        <v>133</v>
      </c>
      <c r="E176" s="175" t="s">
        <v>811</v>
      </c>
      <c r="F176" s="176" t="s">
        <v>812</v>
      </c>
      <c r="G176" s="177" t="s">
        <v>264</v>
      </c>
      <c r="H176" s="178">
        <v>12.76</v>
      </c>
      <c r="I176" s="179"/>
      <c r="J176" s="180">
        <f>ROUND(I176*H176,2)</f>
        <v>0</v>
      </c>
      <c r="K176" s="176" t="s">
        <v>323</v>
      </c>
      <c r="L176" s="40"/>
      <c r="M176" s="181" t="s">
        <v>5</v>
      </c>
      <c r="N176" s="182" t="s">
        <v>47</v>
      </c>
      <c r="O176" s="41"/>
      <c r="P176" s="183">
        <f>O176*H176</f>
        <v>0</v>
      </c>
      <c r="Q176" s="183">
        <v>0</v>
      </c>
      <c r="R176" s="183">
        <f>Q176*H176</f>
        <v>0</v>
      </c>
      <c r="S176" s="183">
        <v>5.94E-3</v>
      </c>
      <c r="T176" s="184">
        <f>S176*H176</f>
        <v>7.5794399999999998E-2</v>
      </c>
      <c r="AR176" s="23" t="s">
        <v>209</v>
      </c>
      <c r="AT176" s="23" t="s">
        <v>133</v>
      </c>
      <c r="AU176" s="23" t="s">
        <v>85</v>
      </c>
      <c r="AY176" s="23" t="s">
        <v>130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24</v>
      </c>
      <c r="BK176" s="185">
        <f>ROUND(I176*H176,2)</f>
        <v>0</v>
      </c>
      <c r="BL176" s="23" t="s">
        <v>209</v>
      </c>
      <c r="BM176" s="23" t="s">
        <v>813</v>
      </c>
    </row>
    <row r="177" spans="2:65" s="12" customFormat="1" ht="13.5">
      <c r="B177" s="199"/>
      <c r="D177" s="191" t="s">
        <v>144</v>
      </c>
      <c r="E177" s="200" t="s">
        <v>5</v>
      </c>
      <c r="F177" s="201" t="s">
        <v>814</v>
      </c>
      <c r="H177" s="202">
        <v>2.5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144</v>
      </c>
      <c r="AU177" s="200" t="s">
        <v>85</v>
      </c>
      <c r="AV177" s="12" t="s">
        <v>85</v>
      </c>
      <c r="AW177" s="12" t="s">
        <v>39</v>
      </c>
      <c r="AX177" s="12" t="s">
        <v>76</v>
      </c>
      <c r="AY177" s="200" t="s">
        <v>130</v>
      </c>
    </row>
    <row r="178" spans="2:65" s="12" customFormat="1" ht="13.5">
      <c r="B178" s="199"/>
      <c r="D178" s="191" t="s">
        <v>144</v>
      </c>
      <c r="E178" s="200" t="s">
        <v>5</v>
      </c>
      <c r="F178" s="201" t="s">
        <v>815</v>
      </c>
      <c r="H178" s="202">
        <v>10.26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85</v>
      </c>
      <c r="AV178" s="12" t="s">
        <v>85</v>
      </c>
      <c r="AW178" s="12" t="s">
        <v>39</v>
      </c>
      <c r="AX178" s="12" t="s">
        <v>76</v>
      </c>
      <c r="AY178" s="200" t="s">
        <v>130</v>
      </c>
    </row>
    <row r="179" spans="2:65" s="13" customFormat="1" ht="13.5">
      <c r="B179" s="207"/>
      <c r="D179" s="186" t="s">
        <v>144</v>
      </c>
      <c r="E179" s="208" t="s">
        <v>5</v>
      </c>
      <c r="F179" s="209" t="s">
        <v>155</v>
      </c>
      <c r="H179" s="210">
        <v>12.76</v>
      </c>
      <c r="I179" s="211"/>
      <c r="L179" s="207"/>
      <c r="M179" s="212"/>
      <c r="N179" s="213"/>
      <c r="O179" s="213"/>
      <c r="P179" s="213"/>
      <c r="Q179" s="213"/>
      <c r="R179" s="213"/>
      <c r="S179" s="213"/>
      <c r="T179" s="214"/>
      <c r="AT179" s="215" t="s">
        <v>144</v>
      </c>
      <c r="AU179" s="215" t="s">
        <v>85</v>
      </c>
      <c r="AV179" s="13" t="s">
        <v>137</v>
      </c>
      <c r="AW179" s="13" t="s">
        <v>39</v>
      </c>
      <c r="AX179" s="13" t="s">
        <v>24</v>
      </c>
      <c r="AY179" s="215" t="s">
        <v>130</v>
      </c>
    </row>
    <row r="180" spans="2:65" s="1" customFormat="1" ht="22.5" customHeight="1">
      <c r="B180" s="173"/>
      <c r="C180" s="174" t="s">
        <v>422</v>
      </c>
      <c r="D180" s="174" t="s">
        <v>133</v>
      </c>
      <c r="E180" s="175" t="s">
        <v>384</v>
      </c>
      <c r="F180" s="176" t="s">
        <v>385</v>
      </c>
      <c r="G180" s="177" t="s">
        <v>252</v>
      </c>
      <c r="H180" s="178">
        <v>50</v>
      </c>
      <c r="I180" s="179"/>
      <c r="J180" s="180">
        <f>ROUND(I180*H180,2)</f>
        <v>0</v>
      </c>
      <c r="K180" s="176" t="s">
        <v>5</v>
      </c>
      <c r="L180" s="40"/>
      <c r="M180" s="181" t="s">
        <v>5</v>
      </c>
      <c r="N180" s="182" t="s">
        <v>47</v>
      </c>
      <c r="O180" s="41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3" t="s">
        <v>209</v>
      </c>
      <c r="AT180" s="23" t="s">
        <v>133</v>
      </c>
      <c r="AU180" s="23" t="s">
        <v>85</v>
      </c>
      <c r="AY180" s="23" t="s">
        <v>130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24</v>
      </c>
      <c r="BK180" s="185">
        <f>ROUND(I180*H180,2)</f>
        <v>0</v>
      </c>
      <c r="BL180" s="23" t="s">
        <v>209</v>
      </c>
      <c r="BM180" s="23" t="s">
        <v>816</v>
      </c>
    </row>
    <row r="181" spans="2:65" s="1" customFormat="1" ht="22.5" customHeight="1">
      <c r="B181" s="173"/>
      <c r="C181" s="174" t="s">
        <v>426</v>
      </c>
      <c r="D181" s="174" t="s">
        <v>133</v>
      </c>
      <c r="E181" s="175" t="s">
        <v>388</v>
      </c>
      <c r="F181" s="176" t="s">
        <v>389</v>
      </c>
      <c r="G181" s="177" t="s">
        <v>252</v>
      </c>
      <c r="H181" s="178">
        <v>50</v>
      </c>
      <c r="I181" s="179"/>
      <c r="J181" s="180">
        <f>ROUND(I181*H181,2)</f>
        <v>0</v>
      </c>
      <c r="K181" s="176" t="s">
        <v>323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0</v>
      </c>
      <c r="R181" s="183">
        <f>Q181*H181</f>
        <v>0</v>
      </c>
      <c r="S181" s="183">
        <v>1.7700000000000001E-3</v>
      </c>
      <c r="T181" s="184">
        <f>S181*H181</f>
        <v>8.8500000000000009E-2</v>
      </c>
      <c r="AR181" s="23" t="s">
        <v>209</v>
      </c>
      <c r="AT181" s="23" t="s">
        <v>133</v>
      </c>
      <c r="AU181" s="23" t="s">
        <v>85</v>
      </c>
      <c r="AY181" s="23" t="s">
        <v>130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209</v>
      </c>
      <c r="BM181" s="23" t="s">
        <v>817</v>
      </c>
    </row>
    <row r="182" spans="2:65" s="1" customFormat="1" ht="22.5" customHeight="1">
      <c r="B182" s="173"/>
      <c r="C182" s="174" t="s">
        <v>430</v>
      </c>
      <c r="D182" s="174" t="s">
        <v>133</v>
      </c>
      <c r="E182" s="175" t="s">
        <v>392</v>
      </c>
      <c r="F182" s="176" t="s">
        <v>393</v>
      </c>
      <c r="G182" s="177" t="s">
        <v>252</v>
      </c>
      <c r="H182" s="178">
        <v>73.599999999999994</v>
      </c>
      <c r="I182" s="179"/>
      <c r="J182" s="180">
        <f>ROUND(I182*H182,2)</f>
        <v>0</v>
      </c>
      <c r="K182" s="176" t="s">
        <v>5</v>
      </c>
      <c r="L182" s="40"/>
      <c r="M182" s="181" t="s">
        <v>5</v>
      </c>
      <c r="N182" s="182" t="s">
        <v>47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1.67E-3</v>
      </c>
      <c r="T182" s="184">
        <f>S182*H182</f>
        <v>0.12291199999999999</v>
      </c>
      <c r="AR182" s="23" t="s">
        <v>209</v>
      </c>
      <c r="AT182" s="23" t="s">
        <v>133</v>
      </c>
      <c r="AU182" s="23" t="s">
        <v>85</v>
      </c>
      <c r="AY182" s="23" t="s">
        <v>130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24</v>
      </c>
      <c r="BK182" s="185">
        <f>ROUND(I182*H182,2)</f>
        <v>0</v>
      </c>
      <c r="BL182" s="23" t="s">
        <v>209</v>
      </c>
      <c r="BM182" s="23" t="s">
        <v>818</v>
      </c>
    </row>
    <row r="183" spans="2:65" s="12" customFormat="1" ht="13.5">
      <c r="B183" s="199"/>
      <c r="D183" s="191" t="s">
        <v>144</v>
      </c>
      <c r="E183" s="200" t="s">
        <v>5</v>
      </c>
      <c r="F183" s="201" t="s">
        <v>819</v>
      </c>
      <c r="H183" s="202">
        <v>71.400000000000006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144</v>
      </c>
      <c r="AU183" s="200" t="s">
        <v>85</v>
      </c>
      <c r="AV183" s="12" t="s">
        <v>85</v>
      </c>
      <c r="AW183" s="12" t="s">
        <v>39</v>
      </c>
      <c r="AX183" s="12" t="s">
        <v>76</v>
      </c>
      <c r="AY183" s="200" t="s">
        <v>130</v>
      </c>
    </row>
    <row r="184" spans="2:65" s="12" customFormat="1" ht="13.5">
      <c r="B184" s="199"/>
      <c r="D184" s="191" t="s">
        <v>144</v>
      </c>
      <c r="E184" s="200" t="s">
        <v>5</v>
      </c>
      <c r="F184" s="201" t="s">
        <v>820</v>
      </c>
      <c r="H184" s="202">
        <v>1.4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144</v>
      </c>
      <c r="AU184" s="200" t="s">
        <v>85</v>
      </c>
      <c r="AV184" s="12" t="s">
        <v>85</v>
      </c>
      <c r="AW184" s="12" t="s">
        <v>39</v>
      </c>
      <c r="AX184" s="12" t="s">
        <v>76</v>
      </c>
      <c r="AY184" s="200" t="s">
        <v>130</v>
      </c>
    </row>
    <row r="185" spans="2:65" s="12" customFormat="1" ht="13.5">
      <c r="B185" s="199"/>
      <c r="D185" s="191" t="s">
        <v>144</v>
      </c>
      <c r="E185" s="200" t="s">
        <v>5</v>
      </c>
      <c r="F185" s="201" t="s">
        <v>821</v>
      </c>
      <c r="H185" s="202">
        <v>0.8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85</v>
      </c>
      <c r="AV185" s="12" t="s">
        <v>85</v>
      </c>
      <c r="AW185" s="12" t="s">
        <v>39</v>
      </c>
      <c r="AX185" s="12" t="s">
        <v>76</v>
      </c>
      <c r="AY185" s="200" t="s">
        <v>130</v>
      </c>
    </row>
    <row r="186" spans="2:65" s="13" customFormat="1" ht="13.5">
      <c r="B186" s="207"/>
      <c r="D186" s="186" t="s">
        <v>144</v>
      </c>
      <c r="E186" s="208" t="s">
        <v>5</v>
      </c>
      <c r="F186" s="209" t="s">
        <v>155</v>
      </c>
      <c r="H186" s="210">
        <v>73.599999999999994</v>
      </c>
      <c r="I186" s="211"/>
      <c r="L186" s="207"/>
      <c r="M186" s="212"/>
      <c r="N186" s="213"/>
      <c r="O186" s="213"/>
      <c r="P186" s="213"/>
      <c r="Q186" s="213"/>
      <c r="R186" s="213"/>
      <c r="S186" s="213"/>
      <c r="T186" s="214"/>
      <c r="AT186" s="215" t="s">
        <v>144</v>
      </c>
      <c r="AU186" s="215" t="s">
        <v>85</v>
      </c>
      <c r="AV186" s="13" t="s">
        <v>137</v>
      </c>
      <c r="AW186" s="13" t="s">
        <v>39</v>
      </c>
      <c r="AX186" s="13" t="s">
        <v>24</v>
      </c>
      <c r="AY186" s="215" t="s">
        <v>130</v>
      </c>
    </row>
    <row r="187" spans="2:65" s="1" customFormat="1" ht="22.5" customHeight="1">
      <c r="B187" s="173"/>
      <c r="C187" s="174" t="s">
        <v>434</v>
      </c>
      <c r="D187" s="174" t="s">
        <v>133</v>
      </c>
      <c r="E187" s="175" t="s">
        <v>398</v>
      </c>
      <c r="F187" s="176" t="s">
        <v>399</v>
      </c>
      <c r="G187" s="177" t="s">
        <v>252</v>
      </c>
      <c r="H187" s="178">
        <v>164.94</v>
      </c>
      <c r="I187" s="179"/>
      <c r="J187" s="180">
        <f>ROUND(I187*H187,2)</f>
        <v>0</v>
      </c>
      <c r="K187" s="176" t="s">
        <v>5</v>
      </c>
      <c r="L187" s="40"/>
      <c r="M187" s="181" t="s">
        <v>5</v>
      </c>
      <c r="N187" s="182" t="s">
        <v>47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2.2300000000000002E-3</v>
      </c>
      <c r="T187" s="184">
        <f>S187*H187</f>
        <v>0.36781620000000004</v>
      </c>
      <c r="AR187" s="23" t="s">
        <v>209</v>
      </c>
      <c r="AT187" s="23" t="s">
        <v>133</v>
      </c>
      <c r="AU187" s="23" t="s">
        <v>85</v>
      </c>
      <c r="AY187" s="23" t="s">
        <v>130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209</v>
      </c>
      <c r="BM187" s="23" t="s">
        <v>822</v>
      </c>
    </row>
    <row r="188" spans="2:65" s="12" customFormat="1" ht="13.5">
      <c r="B188" s="199"/>
      <c r="D188" s="191" t="s">
        <v>144</v>
      </c>
      <c r="E188" s="200" t="s">
        <v>5</v>
      </c>
      <c r="F188" s="201" t="s">
        <v>823</v>
      </c>
      <c r="H188" s="202">
        <v>1.9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144</v>
      </c>
      <c r="AU188" s="200" t="s">
        <v>85</v>
      </c>
      <c r="AV188" s="12" t="s">
        <v>85</v>
      </c>
      <c r="AW188" s="12" t="s">
        <v>39</v>
      </c>
      <c r="AX188" s="12" t="s">
        <v>76</v>
      </c>
      <c r="AY188" s="200" t="s">
        <v>130</v>
      </c>
    </row>
    <row r="189" spans="2:65" s="12" customFormat="1" ht="13.5">
      <c r="B189" s="199"/>
      <c r="D189" s="191" t="s">
        <v>144</v>
      </c>
      <c r="E189" s="200" t="s">
        <v>5</v>
      </c>
      <c r="F189" s="201" t="s">
        <v>824</v>
      </c>
      <c r="H189" s="202">
        <v>14.4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144</v>
      </c>
      <c r="AU189" s="200" t="s">
        <v>85</v>
      </c>
      <c r="AV189" s="12" t="s">
        <v>85</v>
      </c>
      <c r="AW189" s="12" t="s">
        <v>39</v>
      </c>
      <c r="AX189" s="12" t="s">
        <v>76</v>
      </c>
      <c r="AY189" s="200" t="s">
        <v>130</v>
      </c>
    </row>
    <row r="190" spans="2:65" s="12" customFormat="1" ht="13.5">
      <c r="B190" s="199"/>
      <c r="D190" s="191" t="s">
        <v>144</v>
      </c>
      <c r="E190" s="200" t="s">
        <v>5</v>
      </c>
      <c r="F190" s="201" t="s">
        <v>825</v>
      </c>
      <c r="H190" s="202">
        <v>11</v>
      </c>
      <c r="I190" s="203"/>
      <c r="L190" s="199"/>
      <c r="M190" s="204"/>
      <c r="N190" s="205"/>
      <c r="O190" s="205"/>
      <c r="P190" s="205"/>
      <c r="Q190" s="205"/>
      <c r="R190" s="205"/>
      <c r="S190" s="205"/>
      <c r="T190" s="206"/>
      <c r="AT190" s="200" t="s">
        <v>144</v>
      </c>
      <c r="AU190" s="200" t="s">
        <v>85</v>
      </c>
      <c r="AV190" s="12" t="s">
        <v>85</v>
      </c>
      <c r="AW190" s="12" t="s">
        <v>39</v>
      </c>
      <c r="AX190" s="12" t="s">
        <v>76</v>
      </c>
      <c r="AY190" s="200" t="s">
        <v>130</v>
      </c>
    </row>
    <row r="191" spans="2:65" s="12" customFormat="1" ht="13.5">
      <c r="B191" s="199"/>
      <c r="D191" s="191" t="s">
        <v>144</v>
      </c>
      <c r="E191" s="200" t="s">
        <v>5</v>
      </c>
      <c r="F191" s="201" t="s">
        <v>826</v>
      </c>
      <c r="H191" s="202">
        <v>13.3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144</v>
      </c>
      <c r="AU191" s="200" t="s">
        <v>85</v>
      </c>
      <c r="AV191" s="12" t="s">
        <v>85</v>
      </c>
      <c r="AW191" s="12" t="s">
        <v>39</v>
      </c>
      <c r="AX191" s="12" t="s">
        <v>76</v>
      </c>
      <c r="AY191" s="200" t="s">
        <v>130</v>
      </c>
    </row>
    <row r="192" spans="2:65" s="12" customFormat="1" ht="13.5">
      <c r="B192" s="199"/>
      <c r="D192" s="191" t="s">
        <v>144</v>
      </c>
      <c r="E192" s="200" t="s">
        <v>5</v>
      </c>
      <c r="F192" s="201" t="s">
        <v>827</v>
      </c>
      <c r="H192" s="202">
        <v>13.4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144</v>
      </c>
      <c r="AU192" s="200" t="s">
        <v>85</v>
      </c>
      <c r="AV192" s="12" t="s">
        <v>85</v>
      </c>
      <c r="AW192" s="12" t="s">
        <v>39</v>
      </c>
      <c r="AX192" s="12" t="s">
        <v>76</v>
      </c>
      <c r="AY192" s="200" t="s">
        <v>130</v>
      </c>
    </row>
    <row r="193" spans="2:65" s="12" customFormat="1" ht="13.5">
      <c r="B193" s="199"/>
      <c r="D193" s="191" t="s">
        <v>144</v>
      </c>
      <c r="E193" s="200" t="s">
        <v>5</v>
      </c>
      <c r="F193" s="201" t="s">
        <v>828</v>
      </c>
      <c r="H193" s="202">
        <v>54.56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144</v>
      </c>
      <c r="AU193" s="200" t="s">
        <v>85</v>
      </c>
      <c r="AV193" s="12" t="s">
        <v>85</v>
      </c>
      <c r="AW193" s="12" t="s">
        <v>39</v>
      </c>
      <c r="AX193" s="12" t="s">
        <v>76</v>
      </c>
      <c r="AY193" s="200" t="s">
        <v>130</v>
      </c>
    </row>
    <row r="194" spans="2:65" s="12" customFormat="1" ht="13.5">
      <c r="B194" s="199"/>
      <c r="D194" s="191" t="s">
        <v>144</v>
      </c>
      <c r="E194" s="200" t="s">
        <v>5</v>
      </c>
      <c r="F194" s="201" t="s">
        <v>829</v>
      </c>
      <c r="H194" s="202">
        <v>22.88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144</v>
      </c>
      <c r="AU194" s="200" t="s">
        <v>85</v>
      </c>
      <c r="AV194" s="12" t="s">
        <v>85</v>
      </c>
      <c r="AW194" s="12" t="s">
        <v>39</v>
      </c>
      <c r="AX194" s="12" t="s">
        <v>76</v>
      </c>
      <c r="AY194" s="200" t="s">
        <v>130</v>
      </c>
    </row>
    <row r="195" spans="2:65" s="12" customFormat="1" ht="13.5">
      <c r="B195" s="199"/>
      <c r="D195" s="191" t="s">
        <v>144</v>
      </c>
      <c r="E195" s="200" t="s">
        <v>5</v>
      </c>
      <c r="F195" s="201" t="s">
        <v>830</v>
      </c>
      <c r="H195" s="202">
        <v>8.1999999999999993</v>
      </c>
      <c r="I195" s="203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0" t="s">
        <v>144</v>
      </c>
      <c r="AU195" s="200" t="s">
        <v>85</v>
      </c>
      <c r="AV195" s="12" t="s">
        <v>85</v>
      </c>
      <c r="AW195" s="12" t="s">
        <v>39</v>
      </c>
      <c r="AX195" s="12" t="s">
        <v>76</v>
      </c>
      <c r="AY195" s="200" t="s">
        <v>130</v>
      </c>
    </row>
    <row r="196" spans="2:65" s="12" customFormat="1" ht="13.5">
      <c r="B196" s="199"/>
      <c r="D196" s="191" t="s">
        <v>144</v>
      </c>
      <c r="E196" s="200" t="s">
        <v>5</v>
      </c>
      <c r="F196" s="201" t="s">
        <v>831</v>
      </c>
      <c r="H196" s="202">
        <v>25.3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144</v>
      </c>
      <c r="AU196" s="200" t="s">
        <v>85</v>
      </c>
      <c r="AV196" s="12" t="s">
        <v>85</v>
      </c>
      <c r="AW196" s="12" t="s">
        <v>39</v>
      </c>
      <c r="AX196" s="12" t="s">
        <v>76</v>
      </c>
      <c r="AY196" s="200" t="s">
        <v>130</v>
      </c>
    </row>
    <row r="197" spans="2:65" s="13" customFormat="1" ht="13.5">
      <c r="B197" s="207"/>
      <c r="D197" s="186" t="s">
        <v>144</v>
      </c>
      <c r="E197" s="208" t="s">
        <v>5</v>
      </c>
      <c r="F197" s="209" t="s">
        <v>155</v>
      </c>
      <c r="H197" s="210">
        <v>164.94</v>
      </c>
      <c r="I197" s="211"/>
      <c r="L197" s="207"/>
      <c r="M197" s="212"/>
      <c r="N197" s="213"/>
      <c r="O197" s="213"/>
      <c r="P197" s="213"/>
      <c r="Q197" s="213"/>
      <c r="R197" s="213"/>
      <c r="S197" s="213"/>
      <c r="T197" s="214"/>
      <c r="AT197" s="215" t="s">
        <v>144</v>
      </c>
      <c r="AU197" s="215" t="s">
        <v>85</v>
      </c>
      <c r="AV197" s="13" t="s">
        <v>137</v>
      </c>
      <c r="AW197" s="13" t="s">
        <v>39</v>
      </c>
      <c r="AX197" s="13" t="s">
        <v>24</v>
      </c>
      <c r="AY197" s="215" t="s">
        <v>130</v>
      </c>
    </row>
    <row r="198" spans="2:65" s="1" customFormat="1" ht="22.5" customHeight="1">
      <c r="B198" s="173"/>
      <c r="C198" s="174" t="s">
        <v>438</v>
      </c>
      <c r="D198" s="174" t="s">
        <v>133</v>
      </c>
      <c r="E198" s="175" t="s">
        <v>407</v>
      </c>
      <c r="F198" s="176" t="s">
        <v>408</v>
      </c>
      <c r="G198" s="177" t="s">
        <v>252</v>
      </c>
      <c r="H198" s="178">
        <v>50</v>
      </c>
      <c r="I198" s="179"/>
      <c r="J198" s="180">
        <f>ROUND(I198*H198,2)</f>
        <v>0</v>
      </c>
      <c r="K198" s="176" t="s">
        <v>323</v>
      </c>
      <c r="L198" s="40"/>
      <c r="M198" s="181" t="s">
        <v>5</v>
      </c>
      <c r="N198" s="182" t="s">
        <v>47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2.5999999999999999E-3</v>
      </c>
      <c r="T198" s="184">
        <f>S198*H198</f>
        <v>0.13</v>
      </c>
      <c r="AR198" s="23" t="s">
        <v>209</v>
      </c>
      <c r="AT198" s="23" t="s">
        <v>133</v>
      </c>
      <c r="AU198" s="23" t="s">
        <v>85</v>
      </c>
      <c r="AY198" s="23" t="s">
        <v>130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209</v>
      </c>
      <c r="BM198" s="23" t="s">
        <v>832</v>
      </c>
    </row>
    <row r="199" spans="2:65" s="1" customFormat="1" ht="22.5" customHeight="1">
      <c r="B199" s="173"/>
      <c r="C199" s="174" t="s">
        <v>444</v>
      </c>
      <c r="D199" s="174" t="s">
        <v>133</v>
      </c>
      <c r="E199" s="175" t="s">
        <v>833</v>
      </c>
      <c r="F199" s="176" t="s">
        <v>834</v>
      </c>
      <c r="G199" s="177" t="s">
        <v>264</v>
      </c>
      <c r="H199" s="178">
        <v>12.76</v>
      </c>
      <c r="I199" s="179"/>
      <c r="J199" s="180">
        <f>ROUND(I199*H199,2)</f>
        <v>0</v>
      </c>
      <c r="K199" s="176" t="s">
        <v>323</v>
      </c>
      <c r="L199" s="40"/>
      <c r="M199" s="181" t="s">
        <v>5</v>
      </c>
      <c r="N199" s="182" t="s">
        <v>47</v>
      </c>
      <c r="O199" s="41"/>
      <c r="P199" s="183">
        <f>O199*H199</f>
        <v>0</v>
      </c>
      <c r="Q199" s="183">
        <v>5.9500000000000004E-3</v>
      </c>
      <c r="R199" s="183">
        <f>Q199*H199</f>
        <v>7.5922000000000003E-2</v>
      </c>
      <c r="S199" s="183">
        <v>0</v>
      </c>
      <c r="T199" s="184">
        <f>S199*H199</f>
        <v>0</v>
      </c>
      <c r="AR199" s="23" t="s">
        <v>209</v>
      </c>
      <c r="AT199" s="23" t="s">
        <v>133</v>
      </c>
      <c r="AU199" s="23" t="s">
        <v>85</v>
      </c>
      <c r="AY199" s="23" t="s">
        <v>130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24</v>
      </c>
      <c r="BK199" s="185">
        <f>ROUND(I199*H199,2)</f>
        <v>0</v>
      </c>
      <c r="BL199" s="23" t="s">
        <v>209</v>
      </c>
      <c r="BM199" s="23" t="s">
        <v>835</v>
      </c>
    </row>
    <row r="200" spans="2:65" s="12" customFormat="1" ht="13.5">
      <c r="B200" s="199"/>
      <c r="D200" s="191" t="s">
        <v>144</v>
      </c>
      <c r="E200" s="200" t="s">
        <v>5</v>
      </c>
      <c r="F200" s="201" t="s">
        <v>814</v>
      </c>
      <c r="H200" s="202">
        <v>2.5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144</v>
      </c>
      <c r="AU200" s="200" t="s">
        <v>85</v>
      </c>
      <c r="AV200" s="12" t="s">
        <v>85</v>
      </c>
      <c r="AW200" s="12" t="s">
        <v>39</v>
      </c>
      <c r="AX200" s="12" t="s">
        <v>76</v>
      </c>
      <c r="AY200" s="200" t="s">
        <v>130</v>
      </c>
    </row>
    <row r="201" spans="2:65" s="12" customFormat="1" ht="13.5">
      <c r="B201" s="199"/>
      <c r="D201" s="191" t="s">
        <v>144</v>
      </c>
      <c r="E201" s="200" t="s">
        <v>5</v>
      </c>
      <c r="F201" s="201" t="s">
        <v>815</v>
      </c>
      <c r="H201" s="202">
        <v>10.26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144</v>
      </c>
      <c r="AU201" s="200" t="s">
        <v>85</v>
      </c>
      <c r="AV201" s="12" t="s">
        <v>85</v>
      </c>
      <c r="AW201" s="12" t="s">
        <v>39</v>
      </c>
      <c r="AX201" s="12" t="s">
        <v>76</v>
      </c>
      <c r="AY201" s="200" t="s">
        <v>130</v>
      </c>
    </row>
    <row r="202" spans="2:65" s="13" customFormat="1" ht="13.5">
      <c r="B202" s="207"/>
      <c r="D202" s="186" t="s">
        <v>144</v>
      </c>
      <c r="E202" s="208" t="s">
        <v>5</v>
      </c>
      <c r="F202" s="209" t="s">
        <v>155</v>
      </c>
      <c r="H202" s="210">
        <v>12.76</v>
      </c>
      <c r="I202" s="211"/>
      <c r="L202" s="207"/>
      <c r="M202" s="212"/>
      <c r="N202" s="213"/>
      <c r="O202" s="213"/>
      <c r="P202" s="213"/>
      <c r="Q202" s="213"/>
      <c r="R202" s="213"/>
      <c r="S202" s="213"/>
      <c r="T202" s="214"/>
      <c r="AT202" s="215" t="s">
        <v>144</v>
      </c>
      <c r="AU202" s="215" t="s">
        <v>85</v>
      </c>
      <c r="AV202" s="13" t="s">
        <v>137</v>
      </c>
      <c r="AW202" s="13" t="s">
        <v>39</v>
      </c>
      <c r="AX202" s="13" t="s">
        <v>24</v>
      </c>
      <c r="AY202" s="215" t="s">
        <v>130</v>
      </c>
    </row>
    <row r="203" spans="2:65" s="1" customFormat="1" ht="22.5" customHeight="1">
      <c r="B203" s="173"/>
      <c r="C203" s="174" t="s">
        <v>450</v>
      </c>
      <c r="D203" s="174" t="s">
        <v>133</v>
      </c>
      <c r="E203" s="175" t="s">
        <v>415</v>
      </c>
      <c r="F203" s="176" t="s">
        <v>416</v>
      </c>
      <c r="G203" s="177" t="s">
        <v>252</v>
      </c>
      <c r="H203" s="178">
        <v>50</v>
      </c>
      <c r="I203" s="179"/>
      <c r="J203" s="180">
        <f>ROUND(I203*H203,2)</f>
        <v>0</v>
      </c>
      <c r="K203" s="176" t="s">
        <v>323</v>
      </c>
      <c r="L203" s="40"/>
      <c r="M203" s="181" t="s">
        <v>5</v>
      </c>
      <c r="N203" s="182" t="s">
        <v>47</v>
      </c>
      <c r="O203" s="41"/>
      <c r="P203" s="183">
        <f>O203*H203</f>
        <v>0</v>
      </c>
      <c r="Q203" s="183">
        <v>2.63E-3</v>
      </c>
      <c r="R203" s="183">
        <f>Q203*H203</f>
        <v>0.13150000000000001</v>
      </c>
      <c r="S203" s="183">
        <v>0</v>
      </c>
      <c r="T203" s="184">
        <f>S203*H203</f>
        <v>0</v>
      </c>
      <c r="AR203" s="23" t="s">
        <v>209</v>
      </c>
      <c r="AT203" s="23" t="s">
        <v>133</v>
      </c>
      <c r="AU203" s="23" t="s">
        <v>85</v>
      </c>
      <c r="AY203" s="23" t="s">
        <v>130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24</v>
      </c>
      <c r="BK203" s="185">
        <f>ROUND(I203*H203,2)</f>
        <v>0</v>
      </c>
      <c r="BL203" s="23" t="s">
        <v>209</v>
      </c>
      <c r="BM203" s="23" t="s">
        <v>836</v>
      </c>
    </row>
    <row r="204" spans="2:65" s="1" customFormat="1" ht="22.5" customHeight="1">
      <c r="B204" s="173"/>
      <c r="C204" s="174" t="s">
        <v>457</v>
      </c>
      <c r="D204" s="174" t="s">
        <v>133</v>
      </c>
      <c r="E204" s="175" t="s">
        <v>419</v>
      </c>
      <c r="F204" s="176" t="s">
        <v>420</v>
      </c>
      <c r="G204" s="177" t="s">
        <v>252</v>
      </c>
      <c r="H204" s="178">
        <v>73.599999999999994</v>
      </c>
      <c r="I204" s="179"/>
      <c r="J204" s="180">
        <f>ROUND(I204*H204,2)</f>
        <v>0</v>
      </c>
      <c r="K204" s="176" t="s">
        <v>253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1.67E-3</v>
      </c>
      <c r="R204" s="183">
        <f>Q204*H204</f>
        <v>0.12291199999999999</v>
      </c>
      <c r="S204" s="183">
        <v>0</v>
      </c>
      <c r="T204" s="184">
        <f>S204*H204</f>
        <v>0</v>
      </c>
      <c r="AR204" s="23" t="s">
        <v>209</v>
      </c>
      <c r="AT204" s="23" t="s">
        <v>133</v>
      </c>
      <c r="AU204" s="23" t="s">
        <v>85</v>
      </c>
      <c r="AY204" s="23" t="s">
        <v>130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209</v>
      </c>
      <c r="BM204" s="23" t="s">
        <v>421</v>
      </c>
    </row>
    <row r="205" spans="2:65" s="12" customFormat="1" ht="13.5">
      <c r="B205" s="199"/>
      <c r="D205" s="191" t="s">
        <v>144</v>
      </c>
      <c r="E205" s="200" t="s">
        <v>5</v>
      </c>
      <c r="F205" s="201" t="s">
        <v>819</v>
      </c>
      <c r="H205" s="202">
        <v>71.400000000000006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85</v>
      </c>
      <c r="AV205" s="12" t="s">
        <v>85</v>
      </c>
      <c r="AW205" s="12" t="s">
        <v>39</v>
      </c>
      <c r="AX205" s="12" t="s">
        <v>76</v>
      </c>
      <c r="AY205" s="200" t="s">
        <v>130</v>
      </c>
    </row>
    <row r="206" spans="2:65" s="12" customFormat="1" ht="13.5">
      <c r="B206" s="199"/>
      <c r="D206" s="191" t="s">
        <v>144</v>
      </c>
      <c r="E206" s="200" t="s">
        <v>5</v>
      </c>
      <c r="F206" s="201" t="s">
        <v>820</v>
      </c>
      <c r="H206" s="202">
        <v>1.4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85</v>
      </c>
      <c r="AV206" s="12" t="s">
        <v>85</v>
      </c>
      <c r="AW206" s="12" t="s">
        <v>39</v>
      </c>
      <c r="AX206" s="12" t="s">
        <v>76</v>
      </c>
      <c r="AY206" s="200" t="s">
        <v>130</v>
      </c>
    </row>
    <row r="207" spans="2:65" s="12" customFormat="1" ht="13.5">
      <c r="B207" s="199"/>
      <c r="D207" s="191" t="s">
        <v>144</v>
      </c>
      <c r="E207" s="200" t="s">
        <v>5</v>
      </c>
      <c r="F207" s="201" t="s">
        <v>821</v>
      </c>
      <c r="H207" s="202">
        <v>0.8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144</v>
      </c>
      <c r="AU207" s="200" t="s">
        <v>85</v>
      </c>
      <c r="AV207" s="12" t="s">
        <v>85</v>
      </c>
      <c r="AW207" s="12" t="s">
        <v>39</v>
      </c>
      <c r="AX207" s="12" t="s">
        <v>76</v>
      </c>
      <c r="AY207" s="200" t="s">
        <v>130</v>
      </c>
    </row>
    <row r="208" spans="2:65" s="13" customFormat="1" ht="13.5">
      <c r="B208" s="207"/>
      <c r="D208" s="186" t="s">
        <v>144</v>
      </c>
      <c r="E208" s="208" t="s">
        <v>5</v>
      </c>
      <c r="F208" s="209" t="s">
        <v>155</v>
      </c>
      <c r="H208" s="210">
        <v>73.599999999999994</v>
      </c>
      <c r="I208" s="211"/>
      <c r="L208" s="207"/>
      <c r="M208" s="212"/>
      <c r="N208" s="213"/>
      <c r="O208" s="213"/>
      <c r="P208" s="213"/>
      <c r="Q208" s="213"/>
      <c r="R208" s="213"/>
      <c r="S208" s="213"/>
      <c r="T208" s="214"/>
      <c r="AT208" s="215" t="s">
        <v>144</v>
      </c>
      <c r="AU208" s="215" t="s">
        <v>85</v>
      </c>
      <c r="AV208" s="13" t="s">
        <v>137</v>
      </c>
      <c r="AW208" s="13" t="s">
        <v>39</v>
      </c>
      <c r="AX208" s="13" t="s">
        <v>24</v>
      </c>
      <c r="AY208" s="215" t="s">
        <v>130</v>
      </c>
    </row>
    <row r="209" spans="2:65" s="1" customFormat="1" ht="22.5" customHeight="1">
      <c r="B209" s="173"/>
      <c r="C209" s="174" t="s">
        <v>462</v>
      </c>
      <c r="D209" s="174" t="s">
        <v>133</v>
      </c>
      <c r="E209" s="175" t="s">
        <v>423</v>
      </c>
      <c r="F209" s="176" t="s">
        <v>424</v>
      </c>
      <c r="G209" s="177" t="s">
        <v>252</v>
      </c>
      <c r="H209" s="178">
        <v>163.04</v>
      </c>
      <c r="I209" s="179"/>
      <c r="J209" s="180">
        <f>ROUND(I209*H209,2)</f>
        <v>0</v>
      </c>
      <c r="K209" s="176" t="s">
        <v>253</v>
      </c>
      <c r="L209" s="40"/>
      <c r="M209" s="181" t="s">
        <v>5</v>
      </c>
      <c r="N209" s="182" t="s">
        <v>47</v>
      </c>
      <c r="O209" s="41"/>
      <c r="P209" s="183">
        <f>O209*H209</f>
        <v>0</v>
      </c>
      <c r="Q209" s="183">
        <v>1.8400000000000001E-3</v>
      </c>
      <c r="R209" s="183">
        <f>Q209*H209</f>
        <v>0.29999359999999997</v>
      </c>
      <c r="S209" s="183">
        <v>0</v>
      </c>
      <c r="T209" s="184">
        <f>S209*H209</f>
        <v>0</v>
      </c>
      <c r="AR209" s="23" t="s">
        <v>209</v>
      </c>
      <c r="AT209" s="23" t="s">
        <v>133</v>
      </c>
      <c r="AU209" s="23" t="s">
        <v>85</v>
      </c>
      <c r="AY209" s="23" t="s">
        <v>130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3" t="s">
        <v>24</v>
      </c>
      <c r="BK209" s="185">
        <f>ROUND(I209*H209,2)</f>
        <v>0</v>
      </c>
      <c r="BL209" s="23" t="s">
        <v>209</v>
      </c>
      <c r="BM209" s="23" t="s">
        <v>425</v>
      </c>
    </row>
    <row r="210" spans="2:65" s="12" customFormat="1" ht="13.5">
      <c r="B210" s="199"/>
      <c r="D210" s="191" t="s">
        <v>144</v>
      </c>
      <c r="E210" s="200" t="s">
        <v>5</v>
      </c>
      <c r="F210" s="201" t="s">
        <v>824</v>
      </c>
      <c r="H210" s="202">
        <v>14.4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144</v>
      </c>
      <c r="AU210" s="200" t="s">
        <v>85</v>
      </c>
      <c r="AV210" s="12" t="s">
        <v>85</v>
      </c>
      <c r="AW210" s="12" t="s">
        <v>39</v>
      </c>
      <c r="AX210" s="12" t="s">
        <v>76</v>
      </c>
      <c r="AY210" s="200" t="s">
        <v>130</v>
      </c>
    </row>
    <row r="211" spans="2:65" s="12" customFormat="1" ht="13.5">
      <c r="B211" s="199"/>
      <c r="D211" s="191" t="s">
        <v>144</v>
      </c>
      <c r="E211" s="200" t="s">
        <v>5</v>
      </c>
      <c r="F211" s="201" t="s">
        <v>825</v>
      </c>
      <c r="H211" s="202">
        <v>11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85</v>
      </c>
      <c r="AV211" s="12" t="s">
        <v>85</v>
      </c>
      <c r="AW211" s="12" t="s">
        <v>39</v>
      </c>
      <c r="AX211" s="12" t="s">
        <v>76</v>
      </c>
      <c r="AY211" s="200" t="s">
        <v>130</v>
      </c>
    </row>
    <row r="212" spans="2:65" s="12" customFormat="1" ht="13.5">
      <c r="B212" s="199"/>
      <c r="D212" s="191" t="s">
        <v>144</v>
      </c>
      <c r="E212" s="200" t="s">
        <v>5</v>
      </c>
      <c r="F212" s="201" t="s">
        <v>826</v>
      </c>
      <c r="H212" s="202">
        <v>13.3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144</v>
      </c>
      <c r="AU212" s="200" t="s">
        <v>85</v>
      </c>
      <c r="AV212" s="12" t="s">
        <v>85</v>
      </c>
      <c r="AW212" s="12" t="s">
        <v>39</v>
      </c>
      <c r="AX212" s="12" t="s">
        <v>76</v>
      </c>
      <c r="AY212" s="200" t="s">
        <v>130</v>
      </c>
    </row>
    <row r="213" spans="2:65" s="12" customFormat="1" ht="13.5">
      <c r="B213" s="199"/>
      <c r="D213" s="191" t="s">
        <v>144</v>
      </c>
      <c r="E213" s="200" t="s">
        <v>5</v>
      </c>
      <c r="F213" s="201" t="s">
        <v>827</v>
      </c>
      <c r="H213" s="202">
        <v>13.4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85</v>
      </c>
      <c r="AV213" s="12" t="s">
        <v>85</v>
      </c>
      <c r="AW213" s="12" t="s">
        <v>39</v>
      </c>
      <c r="AX213" s="12" t="s">
        <v>76</v>
      </c>
      <c r="AY213" s="200" t="s">
        <v>130</v>
      </c>
    </row>
    <row r="214" spans="2:65" s="12" customFormat="1" ht="13.5">
      <c r="B214" s="199"/>
      <c r="D214" s="191" t="s">
        <v>144</v>
      </c>
      <c r="E214" s="200" t="s">
        <v>5</v>
      </c>
      <c r="F214" s="201" t="s">
        <v>828</v>
      </c>
      <c r="H214" s="202">
        <v>54.56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85</v>
      </c>
      <c r="AV214" s="12" t="s">
        <v>85</v>
      </c>
      <c r="AW214" s="12" t="s">
        <v>39</v>
      </c>
      <c r="AX214" s="12" t="s">
        <v>76</v>
      </c>
      <c r="AY214" s="200" t="s">
        <v>130</v>
      </c>
    </row>
    <row r="215" spans="2:65" s="12" customFormat="1" ht="13.5">
      <c r="B215" s="199"/>
      <c r="D215" s="191" t="s">
        <v>144</v>
      </c>
      <c r="E215" s="200" t="s">
        <v>5</v>
      </c>
      <c r="F215" s="201" t="s">
        <v>829</v>
      </c>
      <c r="H215" s="202">
        <v>22.88</v>
      </c>
      <c r="I215" s="203"/>
      <c r="L215" s="199"/>
      <c r="M215" s="204"/>
      <c r="N215" s="205"/>
      <c r="O215" s="205"/>
      <c r="P215" s="205"/>
      <c r="Q215" s="205"/>
      <c r="R215" s="205"/>
      <c r="S215" s="205"/>
      <c r="T215" s="206"/>
      <c r="AT215" s="200" t="s">
        <v>144</v>
      </c>
      <c r="AU215" s="200" t="s">
        <v>85</v>
      </c>
      <c r="AV215" s="12" t="s">
        <v>85</v>
      </c>
      <c r="AW215" s="12" t="s">
        <v>39</v>
      </c>
      <c r="AX215" s="12" t="s">
        <v>76</v>
      </c>
      <c r="AY215" s="200" t="s">
        <v>130</v>
      </c>
    </row>
    <row r="216" spans="2:65" s="12" customFormat="1" ht="13.5">
      <c r="B216" s="199"/>
      <c r="D216" s="191" t="s">
        <v>144</v>
      </c>
      <c r="E216" s="200" t="s">
        <v>5</v>
      </c>
      <c r="F216" s="201" t="s">
        <v>830</v>
      </c>
      <c r="H216" s="202">
        <v>8.1999999999999993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144</v>
      </c>
      <c r="AU216" s="200" t="s">
        <v>85</v>
      </c>
      <c r="AV216" s="12" t="s">
        <v>85</v>
      </c>
      <c r="AW216" s="12" t="s">
        <v>39</v>
      </c>
      <c r="AX216" s="12" t="s">
        <v>76</v>
      </c>
      <c r="AY216" s="200" t="s">
        <v>130</v>
      </c>
    </row>
    <row r="217" spans="2:65" s="12" customFormat="1" ht="13.5">
      <c r="B217" s="199"/>
      <c r="D217" s="191" t="s">
        <v>144</v>
      </c>
      <c r="E217" s="200" t="s">
        <v>5</v>
      </c>
      <c r="F217" s="201" t="s">
        <v>831</v>
      </c>
      <c r="H217" s="202">
        <v>25.3</v>
      </c>
      <c r="I217" s="203"/>
      <c r="L217" s="199"/>
      <c r="M217" s="204"/>
      <c r="N217" s="205"/>
      <c r="O217" s="205"/>
      <c r="P217" s="205"/>
      <c r="Q217" s="205"/>
      <c r="R217" s="205"/>
      <c r="S217" s="205"/>
      <c r="T217" s="206"/>
      <c r="AT217" s="200" t="s">
        <v>144</v>
      </c>
      <c r="AU217" s="200" t="s">
        <v>85</v>
      </c>
      <c r="AV217" s="12" t="s">
        <v>85</v>
      </c>
      <c r="AW217" s="12" t="s">
        <v>39</v>
      </c>
      <c r="AX217" s="12" t="s">
        <v>76</v>
      </c>
      <c r="AY217" s="200" t="s">
        <v>130</v>
      </c>
    </row>
    <row r="218" spans="2:65" s="13" customFormat="1" ht="13.5">
      <c r="B218" s="207"/>
      <c r="D218" s="186" t="s">
        <v>144</v>
      </c>
      <c r="E218" s="208" t="s">
        <v>5</v>
      </c>
      <c r="F218" s="209" t="s">
        <v>155</v>
      </c>
      <c r="H218" s="210">
        <v>163.04</v>
      </c>
      <c r="I218" s="211"/>
      <c r="L218" s="207"/>
      <c r="M218" s="212"/>
      <c r="N218" s="213"/>
      <c r="O218" s="213"/>
      <c r="P218" s="213"/>
      <c r="Q218" s="213"/>
      <c r="R218" s="213"/>
      <c r="S218" s="213"/>
      <c r="T218" s="214"/>
      <c r="AT218" s="215" t="s">
        <v>144</v>
      </c>
      <c r="AU218" s="215" t="s">
        <v>85</v>
      </c>
      <c r="AV218" s="13" t="s">
        <v>137</v>
      </c>
      <c r="AW218" s="13" t="s">
        <v>39</v>
      </c>
      <c r="AX218" s="13" t="s">
        <v>24</v>
      </c>
      <c r="AY218" s="215" t="s">
        <v>130</v>
      </c>
    </row>
    <row r="219" spans="2:65" s="1" customFormat="1" ht="31.5" customHeight="1">
      <c r="B219" s="173"/>
      <c r="C219" s="174" t="s">
        <v>466</v>
      </c>
      <c r="D219" s="174" t="s">
        <v>133</v>
      </c>
      <c r="E219" s="175" t="s">
        <v>427</v>
      </c>
      <c r="F219" s="176" t="s">
        <v>428</v>
      </c>
      <c r="G219" s="177" t="s">
        <v>252</v>
      </c>
      <c r="H219" s="178">
        <v>1.9</v>
      </c>
      <c r="I219" s="179"/>
      <c r="J219" s="180">
        <f>ROUND(I219*H219,2)</f>
        <v>0</v>
      </c>
      <c r="K219" s="176" t="s">
        <v>323</v>
      </c>
      <c r="L219" s="40"/>
      <c r="M219" s="181" t="s">
        <v>5</v>
      </c>
      <c r="N219" s="182" t="s">
        <v>47</v>
      </c>
      <c r="O219" s="41"/>
      <c r="P219" s="183">
        <f>O219*H219</f>
        <v>0</v>
      </c>
      <c r="Q219" s="183">
        <v>1.98E-3</v>
      </c>
      <c r="R219" s="183">
        <f>Q219*H219</f>
        <v>3.7619999999999997E-3</v>
      </c>
      <c r="S219" s="183">
        <v>0</v>
      </c>
      <c r="T219" s="184">
        <f>S219*H219</f>
        <v>0</v>
      </c>
      <c r="AR219" s="23" t="s">
        <v>209</v>
      </c>
      <c r="AT219" s="23" t="s">
        <v>133</v>
      </c>
      <c r="AU219" s="23" t="s">
        <v>85</v>
      </c>
      <c r="AY219" s="23" t="s">
        <v>130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3" t="s">
        <v>24</v>
      </c>
      <c r="BK219" s="185">
        <f>ROUND(I219*H219,2)</f>
        <v>0</v>
      </c>
      <c r="BL219" s="23" t="s">
        <v>209</v>
      </c>
      <c r="BM219" s="23" t="s">
        <v>837</v>
      </c>
    </row>
    <row r="220" spans="2:65" s="12" customFormat="1" ht="13.5">
      <c r="B220" s="199"/>
      <c r="D220" s="186" t="s">
        <v>144</v>
      </c>
      <c r="E220" s="221" t="s">
        <v>5</v>
      </c>
      <c r="F220" s="222" t="s">
        <v>823</v>
      </c>
      <c r="H220" s="223">
        <v>1.9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144</v>
      </c>
      <c r="AU220" s="200" t="s">
        <v>85</v>
      </c>
      <c r="AV220" s="12" t="s">
        <v>85</v>
      </c>
      <c r="AW220" s="12" t="s">
        <v>39</v>
      </c>
      <c r="AX220" s="12" t="s">
        <v>24</v>
      </c>
      <c r="AY220" s="200" t="s">
        <v>130</v>
      </c>
    </row>
    <row r="221" spans="2:65" s="1" customFormat="1" ht="22.5" customHeight="1">
      <c r="B221" s="173"/>
      <c r="C221" s="174" t="s">
        <v>470</v>
      </c>
      <c r="D221" s="174" t="s">
        <v>133</v>
      </c>
      <c r="E221" s="175" t="s">
        <v>431</v>
      </c>
      <c r="F221" s="176" t="s">
        <v>432</v>
      </c>
      <c r="G221" s="177" t="s">
        <v>252</v>
      </c>
      <c r="H221" s="178">
        <v>50</v>
      </c>
      <c r="I221" s="179"/>
      <c r="J221" s="180">
        <f>ROUND(I221*H221,2)</f>
        <v>0</v>
      </c>
      <c r="K221" s="176" t="s">
        <v>323</v>
      </c>
      <c r="L221" s="40"/>
      <c r="M221" s="181" t="s">
        <v>5</v>
      </c>
      <c r="N221" s="182" t="s">
        <v>47</v>
      </c>
      <c r="O221" s="41"/>
      <c r="P221" s="183">
        <f>O221*H221</f>
        <v>0</v>
      </c>
      <c r="Q221" s="183">
        <v>3.2200000000000002E-3</v>
      </c>
      <c r="R221" s="183">
        <f>Q221*H221</f>
        <v>0.161</v>
      </c>
      <c r="S221" s="183">
        <v>0</v>
      </c>
      <c r="T221" s="184">
        <f>S221*H221</f>
        <v>0</v>
      </c>
      <c r="AR221" s="23" t="s">
        <v>209</v>
      </c>
      <c r="AT221" s="23" t="s">
        <v>133</v>
      </c>
      <c r="AU221" s="23" t="s">
        <v>85</v>
      </c>
      <c r="AY221" s="23" t="s">
        <v>130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24</v>
      </c>
      <c r="BK221" s="185">
        <f>ROUND(I221*H221,2)</f>
        <v>0</v>
      </c>
      <c r="BL221" s="23" t="s">
        <v>209</v>
      </c>
      <c r="BM221" s="23" t="s">
        <v>838</v>
      </c>
    </row>
    <row r="222" spans="2:65" s="1" customFormat="1" ht="22.5" customHeight="1">
      <c r="B222" s="173"/>
      <c r="C222" s="174" t="s">
        <v>476</v>
      </c>
      <c r="D222" s="174" t="s">
        <v>133</v>
      </c>
      <c r="E222" s="175" t="s">
        <v>439</v>
      </c>
      <c r="F222" s="176" t="s">
        <v>440</v>
      </c>
      <c r="G222" s="177" t="s">
        <v>277</v>
      </c>
      <c r="H222" s="178">
        <v>1</v>
      </c>
      <c r="I222" s="179"/>
      <c r="J222" s="180">
        <f>ROUND(I222*H222,2)</f>
        <v>0</v>
      </c>
      <c r="K222" s="176" t="s">
        <v>5</v>
      </c>
      <c r="L222" s="40"/>
      <c r="M222" s="181" t="s">
        <v>5</v>
      </c>
      <c r="N222" s="182" t="s">
        <v>47</v>
      </c>
      <c r="O222" s="41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AR222" s="23" t="s">
        <v>209</v>
      </c>
      <c r="AT222" s="23" t="s">
        <v>133</v>
      </c>
      <c r="AU222" s="23" t="s">
        <v>85</v>
      </c>
      <c r="AY222" s="23" t="s">
        <v>130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209</v>
      </c>
      <c r="BM222" s="23" t="s">
        <v>839</v>
      </c>
    </row>
    <row r="223" spans="2:65" s="10" customFormat="1" ht="29.85" customHeight="1">
      <c r="B223" s="159"/>
      <c r="D223" s="170" t="s">
        <v>75</v>
      </c>
      <c r="E223" s="171" t="s">
        <v>442</v>
      </c>
      <c r="F223" s="171" t="s">
        <v>443</v>
      </c>
      <c r="I223" s="162"/>
      <c r="J223" s="172">
        <f>BK223</f>
        <v>0</v>
      </c>
      <c r="L223" s="159"/>
      <c r="M223" s="164"/>
      <c r="N223" s="165"/>
      <c r="O223" s="165"/>
      <c r="P223" s="166">
        <f>P224</f>
        <v>0</v>
      </c>
      <c r="Q223" s="165"/>
      <c r="R223" s="166">
        <f>R224</f>
        <v>0</v>
      </c>
      <c r="S223" s="165"/>
      <c r="T223" s="167">
        <f>T224</f>
        <v>0.26400000000000001</v>
      </c>
      <c r="AR223" s="160" t="s">
        <v>85</v>
      </c>
      <c r="AT223" s="168" t="s">
        <v>75</v>
      </c>
      <c r="AU223" s="168" t="s">
        <v>24</v>
      </c>
      <c r="AY223" s="160" t="s">
        <v>130</v>
      </c>
      <c r="BK223" s="169">
        <f>BK224</f>
        <v>0</v>
      </c>
    </row>
    <row r="224" spans="2:65" s="1" customFormat="1" ht="22.5" customHeight="1">
      <c r="B224" s="173"/>
      <c r="C224" s="174" t="s">
        <v>481</v>
      </c>
      <c r="D224" s="174" t="s">
        <v>133</v>
      </c>
      <c r="E224" s="175" t="s">
        <v>445</v>
      </c>
      <c r="F224" s="176" t="s">
        <v>446</v>
      </c>
      <c r="G224" s="177" t="s">
        <v>264</v>
      </c>
      <c r="H224" s="178">
        <v>30</v>
      </c>
      <c r="I224" s="179"/>
      <c r="J224" s="180">
        <f>ROUND(I224*H224,2)</f>
        <v>0</v>
      </c>
      <c r="K224" s="176" t="s">
        <v>5</v>
      </c>
      <c r="L224" s="40"/>
      <c r="M224" s="181" t="s">
        <v>5</v>
      </c>
      <c r="N224" s="182" t="s">
        <v>47</v>
      </c>
      <c r="O224" s="41"/>
      <c r="P224" s="183">
        <f>O224*H224</f>
        <v>0</v>
      </c>
      <c r="Q224" s="183">
        <v>0</v>
      </c>
      <c r="R224" s="183">
        <f>Q224*H224</f>
        <v>0</v>
      </c>
      <c r="S224" s="183">
        <v>8.8000000000000005E-3</v>
      </c>
      <c r="T224" s="184">
        <f>S224*H224</f>
        <v>0.26400000000000001</v>
      </c>
      <c r="AR224" s="23" t="s">
        <v>209</v>
      </c>
      <c r="AT224" s="23" t="s">
        <v>133</v>
      </c>
      <c r="AU224" s="23" t="s">
        <v>85</v>
      </c>
      <c r="AY224" s="23" t="s">
        <v>130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23" t="s">
        <v>24</v>
      </c>
      <c r="BK224" s="185">
        <f>ROUND(I224*H224,2)</f>
        <v>0</v>
      </c>
      <c r="BL224" s="23" t="s">
        <v>209</v>
      </c>
      <c r="BM224" s="23" t="s">
        <v>840</v>
      </c>
    </row>
    <row r="225" spans="2:65" s="10" customFormat="1" ht="29.85" customHeight="1">
      <c r="B225" s="159"/>
      <c r="D225" s="170" t="s">
        <v>75</v>
      </c>
      <c r="E225" s="171" t="s">
        <v>448</v>
      </c>
      <c r="F225" s="171" t="s">
        <v>449</v>
      </c>
      <c r="I225" s="162"/>
      <c r="J225" s="172">
        <f>BK225</f>
        <v>0</v>
      </c>
      <c r="L225" s="159"/>
      <c r="M225" s="164"/>
      <c r="N225" s="165"/>
      <c r="O225" s="165"/>
      <c r="P225" s="166">
        <f>SUM(P226:P252)</f>
        <v>0</v>
      </c>
      <c r="Q225" s="165"/>
      <c r="R225" s="166">
        <f>SUM(R226:R252)</f>
        <v>9.1055500000000011E-2</v>
      </c>
      <c r="S225" s="165"/>
      <c r="T225" s="167">
        <f>SUM(T226:T252)</f>
        <v>0.312</v>
      </c>
      <c r="AR225" s="160" t="s">
        <v>85</v>
      </c>
      <c r="AT225" s="168" t="s">
        <v>75</v>
      </c>
      <c r="AU225" s="168" t="s">
        <v>24</v>
      </c>
      <c r="AY225" s="160" t="s">
        <v>130</v>
      </c>
      <c r="BK225" s="169">
        <f>SUM(BK226:BK252)</f>
        <v>0</v>
      </c>
    </row>
    <row r="226" spans="2:65" s="1" customFormat="1" ht="22.5" customHeight="1">
      <c r="B226" s="173"/>
      <c r="C226" s="174" t="s">
        <v>485</v>
      </c>
      <c r="D226" s="174" t="s">
        <v>133</v>
      </c>
      <c r="E226" s="175" t="s">
        <v>841</v>
      </c>
      <c r="F226" s="176" t="s">
        <v>842</v>
      </c>
      <c r="G226" s="177" t="s">
        <v>252</v>
      </c>
      <c r="H226" s="178">
        <v>78</v>
      </c>
      <c r="I226" s="179"/>
      <c r="J226" s="180">
        <f>ROUND(I226*H226,2)</f>
        <v>0</v>
      </c>
      <c r="K226" s="176" t="s">
        <v>5</v>
      </c>
      <c r="L226" s="40"/>
      <c r="M226" s="181" t="s">
        <v>5</v>
      </c>
      <c r="N226" s="182" t="s">
        <v>47</v>
      </c>
      <c r="O226" s="41"/>
      <c r="P226" s="183">
        <f>O226*H226</f>
        <v>0</v>
      </c>
      <c r="Q226" s="183">
        <v>0</v>
      </c>
      <c r="R226" s="183">
        <f>Q226*H226</f>
        <v>0</v>
      </c>
      <c r="S226" s="183">
        <v>4.0000000000000001E-3</v>
      </c>
      <c r="T226" s="184">
        <f>S226*H226</f>
        <v>0.312</v>
      </c>
      <c r="AR226" s="23" t="s">
        <v>209</v>
      </c>
      <c r="AT226" s="23" t="s">
        <v>133</v>
      </c>
      <c r="AU226" s="23" t="s">
        <v>85</v>
      </c>
      <c r="AY226" s="23" t="s">
        <v>130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24</v>
      </c>
      <c r="BK226" s="185">
        <f>ROUND(I226*H226,2)</f>
        <v>0</v>
      </c>
      <c r="BL226" s="23" t="s">
        <v>209</v>
      </c>
      <c r="BM226" s="23" t="s">
        <v>843</v>
      </c>
    </row>
    <row r="227" spans="2:65" s="12" customFormat="1" ht="13.5">
      <c r="B227" s="199"/>
      <c r="D227" s="191" t="s">
        <v>144</v>
      </c>
      <c r="E227" s="200" t="s">
        <v>5</v>
      </c>
      <c r="F227" s="201" t="s">
        <v>844</v>
      </c>
      <c r="H227" s="202">
        <v>76.5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144</v>
      </c>
      <c r="AU227" s="200" t="s">
        <v>85</v>
      </c>
      <c r="AV227" s="12" t="s">
        <v>85</v>
      </c>
      <c r="AW227" s="12" t="s">
        <v>39</v>
      </c>
      <c r="AX227" s="12" t="s">
        <v>76</v>
      </c>
      <c r="AY227" s="200" t="s">
        <v>130</v>
      </c>
    </row>
    <row r="228" spans="2:65" s="12" customFormat="1" ht="13.5">
      <c r="B228" s="199"/>
      <c r="D228" s="191" t="s">
        <v>144</v>
      </c>
      <c r="E228" s="200" t="s">
        <v>5</v>
      </c>
      <c r="F228" s="201" t="s">
        <v>845</v>
      </c>
      <c r="H228" s="202">
        <v>1.5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144</v>
      </c>
      <c r="AU228" s="200" t="s">
        <v>85</v>
      </c>
      <c r="AV228" s="12" t="s">
        <v>85</v>
      </c>
      <c r="AW228" s="12" t="s">
        <v>39</v>
      </c>
      <c r="AX228" s="12" t="s">
        <v>76</v>
      </c>
      <c r="AY228" s="200" t="s">
        <v>130</v>
      </c>
    </row>
    <row r="229" spans="2:65" s="13" customFormat="1" ht="13.5">
      <c r="B229" s="207"/>
      <c r="D229" s="186" t="s">
        <v>144</v>
      </c>
      <c r="E229" s="208" t="s">
        <v>5</v>
      </c>
      <c r="F229" s="209" t="s">
        <v>155</v>
      </c>
      <c r="H229" s="210">
        <v>78</v>
      </c>
      <c r="I229" s="211"/>
      <c r="L229" s="207"/>
      <c r="M229" s="212"/>
      <c r="N229" s="213"/>
      <c r="O229" s="213"/>
      <c r="P229" s="213"/>
      <c r="Q229" s="213"/>
      <c r="R229" s="213"/>
      <c r="S229" s="213"/>
      <c r="T229" s="214"/>
      <c r="AT229" s="215" t="s">
        <v>144</v>
      </c>
      <c r="AU229" s="215" t="s">
        <v>85</v>
      </c>
      <c r="AV229" s="13" t="s">
        <v>137</v>
      </c>
      <c r="AW229" s="13" t="s">
        <v>39</v>
      </c>
      <c r="AX229" s="13" t="s">
        <v>24</v>
      </c>
      <c r="AY229" s="215" t="s">
        <v>130</v>
      </c>
    </row>
    <row r="230" spans="2:65" s="1" customFormat="1" ht="31.5" customHeight="1">
      <c r="B230" s="173"/>
      <c r="C230" s="174" t="s">
        <v>491</v>
      </c>
      <c r="D230" s="174" t="s">
        <v>133</v>
      </c>
      <c r="E230" s="175" t="s">
        <v>846</v>
      </c>
      <c r="F230" s="176" t="s">
        <v>847</v>
      </c>
      <c r="G230" s="177" t="s">
        <v>264</v>
      </c>
      <c r="H230" s="178">
        <v>196.22200000000001</v>
      </c>
      <c r="I230" s="179"/>
      <c r="J230" s="180">
        <f>ROUND(I230*H230,2)</f>
        <v>0</v>
      </c>
      <c r="K230" s="176" t="s">
        <v>5</v>
      </c>
      <c r="L230" s="40"/>
      <c r="M230" s="181" t="s">
        <v>5</v>
      </c>
      <c r="N230" s="182" t="s">
        <v>47</v>
      </c>
      <c r="O230" s="41"/>
      <c r="P230" s="183">
        <f>O230*H230</f>
        <v>0</v>
      </c>
      <c r="Q230" s="183">
        <v>2.5000000000000001E-4</v>
      </c>
      <c r="R230" s="183">
        <f>Q230*H230</f>
        <v>4.9055500000000002E-2</v>
      </c>
      <c r="S230" s="183">
        <v>0</v>
      </c>
      <c r="T230" s="184">
        <f>S230*H230</f>
        <v>0</v>
      </c>
      <c r="AR230" s="23" t="s">
        <v>209</v>
      </c>
      <c r="AT230" s="23" t="s">
        <v>133</v>
      </c>
      <c r="AU230" s="23" t="s">
        <v>85</v>
      </c>
      <c r="AY230" s="23" t="s">
        <v>130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209</v>
      </c>
      <c r="BM230" s="23" t="s">
        <v>848</v>
      </c>
    </row>
    <row r="231" spans="2:65" s="12" customFormat="1" ht="13.5">
      <c r="B231" s="199"/>
      <c r="D231" s="191" t="s">
        <v>144</v>
      </c>
      <c r="E231" s="200" t="s">
        <v>5</v>
      </c>
      <c r="F231" s="201" t="s">
        <v>785</v>
      </c>
      <c r="H231" s="202">
        <v>183.6</v>
      </c>
      <c r="I231" s="203"/>
      <c r="L231" s="199"/>
      <c r="M231" s="204"/>
      <c r="N231" s="205"/>
      <c r="O231" s="205"/>
      <c r="P231" s="205"/>
      <c r="Q231" s="205"/>
      <c r="R231" s="205"/>
      <c r="S231" s="205"/>
      <c r="T231" s="206"/>
      <c r="AT231" s="200" t="s">
        <v>144</v>
      </c>
      <c r="AU231" s="200" t="s">
        <v>85</v>
      </c>
      <c r="AV231" s="12" t="s">
        <v>85</v>
      </c>
      <c r="AW231" s="12" t="s">
        <v>39</v>
      </c>
      <c r="AX231" s="12" t="s">
        <v>76</v>
      </c>
      <c r="AY231" s="200" t="s">
        <v>130</v>
      </c>
    </row>
    <row r="232" spans="2:65" s="12" customFormat="1" ht="13.5">
      <c r="B232" s="199"/>
      <c r="D232" s="191" t="s">
        <v>144</v>
      </c>
      <c r="E232" s="200" t="s">
        <v>5</v>
      </c>
      <c r="F232" s="201" t="s">
        <v>786</v>
      </c>
      <c r="H232" s="202">
        <v>2.7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0" t="s">
        <v>144</v>
      </c>
      <c r="AU232" s="200" t="s">
        <v>85</v>
      </c>
      <c r="AV232" s="12" t="s">
        <v>85</v>
      </c>
      <c r="AW232" s="12" t="s">
        <v>39</v>
      </c>
      <c r="AX232" s="12" t="s">
        <v>76</v>
      </c>
      <c r="AY232" s="200" t="s">
        <v>130</v>
      </c>
    </row>
    <row r="233" spans="2:65" s="12" customFormat="1" ht="13.5">
      <c r="B233" s="199"/>
      <c r="D233" s="191" t="s">
        <v>144</v>
      </c>
      <c r="E233" s="200" t="s">
        <v>5</v>
      </c>
      <c r="F233" s="201" t="s">
        <v>787</v>
      </c>
      <c r="H233" s="202">
        <v>1.5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144</v>
      </c>
      <c r="AU233" s="200" t="s">
        <v>85</v>
      </c>
      <c r="AV233" s="12" t="s">
        <v>85</v>
      </c>
      <c r="AW233" s="12" t="s">
        <v>39</v>
      </c>
      <c r="AX233" s="12" t="s">
        <v>76</v>
      </c>
      <c r="AY233" s="200" t="s">
        <v>130</v>
      </c>
    </row>
    <row r="234" spans="2:65" s="12" customFormat="1" ht="13.5">
      <c r="B234" s="199"/>
      <c r="D234" s="191" t="s">
        <v>144</v>
      </c>
      <c r="E234" s="200" t="s">
        <v>5</v>
      </c>
      <c r="F234" s="201" t="s">
        <v>789</v>
      </c>
      <c r="H234" s="202">
        <v>6.48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144</v>
      </c>
      <c r="AU234" s="200" t="s">
        <v>85</v>
      </c>
      <c r="AV234" s="12" t="s">
        <v>85</v>
      </c>
      <c r="AW234" s="12" t="s">
        <v>39</v>
      </c>
      <c r="AX234" s="12" t="s">
        <v>76</v>
      </c>
      <c r="AY234" s="200" t="s">
        <v>130</v>
      </c>
    </row>
    <row r="235" spans="2:65" s="12" customFormat="1" ht="13.5">
      <c r="B235" s="199"/>
      <c r="D235" s="191" t="s">
        <v>144</v>
      </c>
      <c r="E235" s="200" t="s">
        <v>5</v>
      </c>
      <c r="F235" s="201" t="s">
        <v>790</v>
      </c>
      <c r="H235" s="202">
        <v>1.62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144</v>
      </c>
      <c r="AU235" s="200" t="s">
        <v>85</v>
      </c>
      <c r="AV235" s="12" t="s">
        <v>85</v>
      </c>
      <c r="AW235" s="12" t="s">
        <v>39</v>
      </c>
      <c r="AX235" s="12" t="s">
        <v>76</v>
      </c>
      <c r="AY235" s="200" t="s">
        <v>130</v>
      </c>
    </row>
    <row r="236" spans="2:65" s="12" customFormat="1" ht="13.5">
      <c r="B236" s="199"/>
      <c r="D236" s="191" t="s">
        <v>144</v>
      </c>
      <c r="E236" s="200" t="s">
        <v>5</v>
      </c>
      <c r="F236" s="201" t="s">
        <v>791</v>
      </c>
      <c r="H236" s="202">
        <v>0.32200000000000001</v>
      </c>
      <c r="I236" s="203"/>
      <c r="L236" s="199"/>
      <c r="M236" s="204"/>
      <c r="N236" s="205"/>
      <c r="O236" s="205"/>
      <c r="P236" s="205"/>
      <c r="Q236" s="205"/>
      <c r="R236" s="205"/>
      <c r="S236" s="205"/>
      <c r="T236" s="206"/>
      <c r="AT236" s="200" t="s">
        <v>144</v>
      </c>
      <c r="AU236" s="200" t="s">
        <v>85</v>
      </c>
      <c r="AV236" s="12" t="s">
        <v>85</v>
      </c>
      <c r="AW236" s="12" t="s">
        <v>39</v>
      </c>
      <c r="AX236" s="12" t="s">
        <v>76</v>
      </c>
      <c r="AY236" s="200" t="s">
        <v>130</v>
      </c>
    </row>
    <row r="237" spans="2:65" s="13" customFormat="1" ht="13.5">
      <c r="B237" s="207"/>
      <c r="D237" s="186" t="s">
        <v>144</v>
      </c>
      <c r="E237" s="208" t="s">
        <v>5</v>
      </c>
      <c r="F237" s="209" t="s">
        <v>155</v>
      </c>
      <c r="H237" s="210">
        <v>196.22200000000001</v>
      </c>
      <c r="I237" s="211"/>
      <c r="L237" s="207"/>
      <c r="M237" s="212"/>
      <c r="N237" s="213"/>
      <c r="O237" s="213"/>
      <c r="P237" s="213"/>
      <c r="Q237" s="213"/>
      <c r="R237" s="213"/>
      <c r="S237" s="213"/>
      <c r="T237" s="214"/>
      <c r="AT237" s="215" t="s">
        <v>144</v>
      </c>
      <c r="AU237" s="215" t="s">
        <v>85</v>
      </c>
      <c r="AV237" s="13" t="s">
        <v>137</v>
      </c>
      <c r="AW237" s="13" t="s">
        <v>39</v>
      </c>
      <c r="AX237" s="13" t="s">
        <v>24</v>
      </c>
      <c r="AY237" s="215" t="s">
        <v>130</v>
      </c>
    </row>
    <row r="238" spans="2:65" s="1" customFormat="1" ht="22.5" customHeight="1">
      <c r="B238" s="173"/>
      <c r="C238" s="174" t="s">
        <v>497</v>
      </c>
      <c r="D238" s="174" t="s">
        <v>133</v>
      </c>
      <c r="E238" s="175" t="s">
        <v>471</v>
      </c>
      <c r="F238" s="176" t="s">
        <v>472</v>
      </c>
      <c r="G238" s="177" t="s">
        <v>473</v>
      </c>
      <c r="H238" s="178">
        <v>42</v>
      </c>
      <c r="I238" s="179"/>
      <c r="J238" s="180">
        <f>ROUND(I238*H238,2)</f>
        <v>0</v>
      </c>
      <c r="K238" s="176" t="s">
        <v>5</v>
      </c>
      <c r="L238" s="40"/>
      <c r="M238" s="181" t="s">
        <v>5</v>
      </c>
      <c r="N238" s="182" t="s">
        <v>47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AR238" s="23" t="s">
        <v>209</v>
      </c>
      <c r="AT238" s="23" t="s">
        <v>133</v>
      </c>
      <c r="AU238" s="23" t="s">
        <v>85</v>
      </c>
      <c r="AY238" s="23" t="s">
        <v>130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209</v>
      </c>
      <c r="BM238" s="23" t="s">
        <v>849</v>
      </c>
    </row>
    <row r="239" spans="2:65" s="12" customFormat="1" ht="13.5">
      <c r="B239" s="199"/>
      <c r="D239" s="186" t="s">
        <v>144</v>
      </c>
      <c r="E239" s="221" t="s">
        <v>5</v>
      </c>
      <c r="F239" s="222" t="s">
        <v>438</v>
      </c>
      <c r="H239" s="223">
        <v>42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144</v>
      </c>
      <c r="AU239" s="200" t="s">
        <v>85</v>
      </c>
      <c r="AV239" s="12" t="s">
        <v>85</v>
      </c>
      <c r="AW239" s="12" t="s">
        <v>39</v>
      </c>
      <c r="AX239" s="12" t="s">
        <v>24</v>
      </c>
      <c r="AY239" s="200" t="s">
        <v>130</v>
      </c>
    </row>
    <row r="240" spans="2:65" s="1" customFormat="1" ht="22.5" customHeight="1">
      <c r="B240" s="173"/>
      <c r="C240" s="224" t="s">
        <v>501</v>
      </c>
      <c r="D240" s="224" t="s">
        <v>477</v>
      </c>
      <c r="E240" s="225" t="s">
        <v>478</v>
      </c>
      <c r="F240" s="226" t="s">
        <v>479</v>
      </c>
      <c r="G240" s="227" t="s">
        <v>473</v>
      </c>
      <c r="H240" s="228">
        <v>42</v>
      </c>
      <c r="I240" s="229"/>
      <c r="J240" s="230">
        <f>ROUND(I240*H240,2)</f>
        <v>0</v>
      </c>
      <c r="K240" s="226" t="s">
        <v>5</v>
      </c>
      <c r="L240" s="231"/>
      <c r="M240" s="232" t="s">
        <v>5</v>
      </c>
      <c r="N240" s="233" t="s">
        <v>47</v>
      </c>
      <c r="O240" s="41"/>
      <c r="P240" s="183">
        <f>O240*H240</f>
        <v>0</v>
      </c>
      <c r="Q240" s="183">
        <v>1E-3</v>
      </c>
      <c r="R240" s="183">
        <f>Q240*H240</f>
        <v>4.2000000000000003E-2</v>
      </c>
      <c r="S240" s="183">
        <v>0</v>
      </c>
      <c r="T240" s="184">
        <f>S240*H240</f>
        <v>0</v>
      </c>
      <c r="AR240" s="23" t="s">
        <v>391</v>
      </c>
      <c r="AT240" s="23" t="s">
        <v>477</v>
      </c>
      <c r="AU240" s="23" t="s">
        <v>85</v>
      </c>
      <c r="AY240" s="23" t="s">
        <v>130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23" t="s">
        <v>24</v>
      </c>
      <c r="BK240" s="185">
        <f>ROUND(I240*H240,2)</f>
        <v>0</v>
      </c>
      <c r="BL240" s="23" t="s">
        <v>209</v>
      </c>
      <c r="BM240" s="23" t="s">
        <v>850</v>
      </c>
    </row>
    <row r="241" spans="2:65" s="1" customFormat="1" ht="22.5" customHeight="1">
      <c r="B241" s="173"/>
      <c r="C241" s="174" t="s">
        <v>513</v>
      </c>
      <c r="D241" s="174" t="s">
        <v>133</v>
      </c>
      <c r="E241" s="175" t="s">
        <v>679</v>
      </c>
      <c r="F241" s="176" t="s">
        <v>680</v>
      </c>
      <c r="G241" s="177" t="s">
        <v>264</v>
      </c>
      <c r="H241" s="178">
        <v>11.882</v>
      </c>
      <c r="I241" s="179"/>
      <c r="J241" s="180">
        <f>ROUND(I241*H241,2)</f>
        <v>0</v>
      </c>
      <c r="K241" s="176" t="s">
        <v>5</v>
      </c>
      <c r="L241" s="40"/>
      <c r="M241" s="181" t="s">
        <v>5</v>
      </c>
      <c r="N241" s="182" t="s">
        <v>47</v>
      </c>
      <c r="O241" s="41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AR241" s="23" t="s">
        <v>209</v>
      </c>
      <c r="AT241" s="23" t="s">
        <v>133</v>
      </c>
      <c r="AU241" s="23" t="s">
        <v>85</v>
      </c>
      <c r="AY241" s="23" t="s">
        <v>130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24</v>
      </c>
      <c r="BK241" s="185">
        <f>ROUND(I241*H241,2)</f>
        <v>0</v>
      </c>
      <c r="BL241" s="23" t="s">
        <v>209</v>
      </c>
      <c r="BM241" s="23" t="s">
        <v>851</v>
      </c>
    </row>
    <row r="242" spans="2:65" s="12" customFormat="1" ht="13.5">
      <c r="B242" s="199"/>
      <c r="D242" s="191" t="s">
        <v>144</v>
      </c>
      <c r="E242" s="200" t="s">
        <v>5</v>
      </c>
      <c r="F242" s="201" t="s">
        <v>793</v>
      </c>
      <c r="H242" s="202">
        <v>5.76</v>
      </c>
      <c r="I242" s="203"/>
      <c r="L242" s="199"/>
      <c r="M242" s="204"/>
      <c r="N242" s="205"/>
      <c r="O242" s="205"/>
      <c r="P242" s="205"/>
      <c r="Q242" s="205"/>
      <c r="R242" s="205"/>
      <c r="S242" s="205"/>
      <c r="T242" s="206"/>
      <c r="AT242" s="200" t="s">
        <v>144</v>
      </c>
      <c r="AU242" s="200" t="s">
        <v>85</v>
      </c>
      <c r="AV242" s="12" t="s">
        <v>85</v>
      </c>
      <c r="AW242" s="12" t="s">
        <v>39</v>
      </c>
      <c r="AX242" s="12" t="s">
        <v>76</v>
      </c>
      <c r="AY242" s="200" t="s">
        <v>130</v>
      </c>
    </row>
    <row r="243" spans="2:65" s="12" customFormat="1" ht="13.5">
      <c r="B243" s="199"/>
      <c r="D243" s="191" t="s">
        <v>144</v>
      </c>
      <c r="E243" s="200" t="s">
        <v>5</v>
      </c>
      <c r="F243" s="201" t="s">
        <v>794</v>
      </c>
      <c r="H243" s="202">
        <v>1.9</v>
      </c>
      <c r="I243" s="203"/>
      <c r="L243" s="199"/>
      <c r="M243" s="204"/>
      <c r="N243" s="205"/>
      <c r="O243" s="205"/>
      <c r="P243" s="205"/>
      <c r="Q243" s="205"/>
      <c r="R243" s="205"/>
      <c r="S243" s="205"/>
      <c r="T243" s="206"/>
      <c r="AT243" s="200" t="s">
        <v>144</v>
      </c>
      <c r="AU243" s="200" t="s">
        <v>85</v>
      </c>
      <c r="AV243" s="12" t="s">
        <v>85</v>
      </c>
      <c r="AW243" s="12" t="s">
        <v>39</v>
      </c>
      <c r="AX243" s="12" t="s">
        <v>76</v>
      </c>
      <c r="AY243" s="200" t="s">
        <v>130</v>
      </c>
    </row>
    <row r="244" spans="2:65" s="12" customFormat="1" ht="13.5">
      <c r="B244" s="199"/>
      <c r="D244" s="191" t="s">
        <v>144</v>
      </c>
      <c r="E244" s="200" t="s">
        <v>5</v>
      </c>
      <c r="F244" s="201" t="s">
        <v>795</v>
      </c>
      <c r="H244" s="202">
        <v>2.1110000000000002</v>
      </c>
      <c r="I244" s="203"/>
      <c r="L244" s="199"/>
      <c r="M244" s="204"/>
      <c r="N244" s="205"/>
      <c r="O244" s="205"/>
      <c r="P244" s="205"/>
      <c r="Q244" s="205"/>
      <c r="R244" s="205"/>
      <c r="S244" s="205"/>
      <c r="T244" s="206"/>
      <c r="AT244" s="200" t="s">
        <v>144</v>
      </c>
      <c r="AU244" s="200" t="s">
        <v>85</v>
      </c>
      <c r="AV244" s="12" t="s">
        <v>85</v>
      </c>
      <c r="AW244" s="12" t="s">
        <v>39</v>
      </c>
      <c r="AX244" s="12" t="s">
        <v>76</v>
      </c>
      <c r="AY244" s="200" t="s">
        <v>130</v>
      </c>
    </row>
    <row r="245" spans="2:65" s="12" customFormat="1" ht="13.5">
      <c r="B245" s="199"/>
      <c r="D245" s="191" t="s">
        <v>144</v>
      </c>
      <c r="E245" s="200" t="s">
        <v>5</v>
      </c>
      <c r="F245" s="201" t="s">
        <v>796</v>
      </c>
      <c r="H245" s="202">
        <v>2.1110000000000002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144</v>
      </c>
      <c r="AU245" s="200" t="s">
        <v>85</v>
      </c>
      <c r="AV245" s="12" t="s">
        <v>85</v>
      </c>
      <c r="AW245" s="12" t="s">
        <v>39</v>
      </c>
      <c r="AX245" s="12" t="s">
        <v>76</v>
      </c>
      <c r="AY245" s="200" t="s">
        <v>130</v>
      </c>
    </row>
    <row r="246" spans="2:65" s="13" customFormat="1" ht="13.5">
      <c r="B246" s="207"/>
      <c r="D246" s="186" t="s">
        <v>144</v>
      </c>
      <c r="E246" s="208" t="s">
        <v>5</v>
      </c>
      <c r="F246" s="209" t="s">
        <v>155</v>
      </c>
      <c r="H246" s="210">
        <v>11.882</v>
      </c>
      <c r="I246" s="211"/>
      <c r="L246" s="207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85</v>
      </c>
      <c r="AV246" s="13" t="s">
        <v>137</v>
      </c>
      <c r="AW246" s="13" t="s">
        <v>39</v>
      </c>
      <c r="AX246" s="13" t="s">
        <v>24</v>
      </c>
      <c r="AY246" s="215" t="s">
        <v>130</v>
      </c>
    </row>
    <row r="247" spans="2:65" s="1" customFormat="1" ht="22.5" customHeight="1">
      <c r="B247" s="173"/>
      <c r="C247" s="174" t="s">
        <v>517</v>
      </c>
      <c r="D247" s="174" t="s">
        <v>133</v>
      </c>
      <c r="E247" s="175" t="s">
        <v>852</v>
      </c>
      <c r="F247" s="176" t="s">
        <v>853</v>
      </c>
      <c r="G247" s="177" t="s">
        <v>264</v>
      </c>
      <c r="H247" s="178">
        <v>5.4</v>
      </c>
      <c r="I247" s="179"/>
      <c r="J247" s="180">
        <f>ROUND(I247*H247,2)</f>
        <v>0</v>
      </c>
      <c r="K247" s="176" t="s">
        <v>5</v>
      </c>
      <c r="L247" s="40"/>
      <c r="M247" s="181" t="s">
        <v>5</v>
      </c>
      <c r="N247" s="182" t="s">
        <v>47</v>
      </c>
      <c r="O247" s="41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AR247" s="23" t="s">
        <v>209</v>
      </c>
      <c r="AT247" s="23" t="s">
        <v>133</v>
      </c>
      <c r="AU247" s="23" t="s">
        <v>85</v>
      </c>
      <c r="AY247" s="23" t="s">
        <v>130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209</v>
      </c>
      <c r="BM247" s="23" t="s">
        <v>854</v>
      </c>
    </row>
    <row r="248" spans="2:65" s="12" customFormat="1" ht="13.5">
      <c r="B248" s="199"/>
      <c r="D248" s="186" t="s">
        <v>144</v>
      </c>
      <c r="E248" s="221" t="s">
        <v>5</v>
      </c>
      <c r="F248" s="222" t="s">
        <v>855</v>
      </c>
      <c r="H248" s="223">
        <v>5.4</v>
      </c>
      <c r="I248" s="203"/>
      <c r="L248" s="199"/>
      <c r="M248" s="204"/>
      <c r="N248" s="205"/>
      <c r="O248" s="205"/>
      <c r="P248" s="205"/>
      <c r="Q248" s="205"/>
      <c r="R248" s="205"/>
      <c r="S248" s="205"/>
      <c r="T248" s="206"/>
      <c r="AT248" s="200" t="s">
        <v>144</v>
      </c>
      <c r="AU248" s="200" t="s">
        <v>85</v>
      </c>
      <c r="AV248" s="12" t="s">
        <v>85</v>
      </c>
      <c r="AW248" s="12" t="s">
        <v>39</v>
      </c>
      <c r="AX248" s="12" t="s">
        <v>24</v>
      </c>
      <c r="AY248" s="200" t="s">
        <v>130</v>
      </c>
    </row>
    <row r="249" spans="2:65" s="1" customFormat="1" ht="22.5" customHeight="1">
      <c r="B249" s="173"/>
      <c r="C249" s="174" t="s">
        <v>521</v>
      </c>
      <c r="D249" s="174" t="s">
        <v>133</v>
      </c>
      <c r="E249" s="175" t="s">
        <v>856</v>
      </c>
      <c r="F249" s="176" t="s">
        <v>857</v>
      </c>
      <c r="G249" s="177" t="s">
        <v>252</v>
      </c>
      <c r="H249" s="178">
        <v>78</v>
      </c>
      <c r="I249" s="179"/>
      <c r="J249" s="180">
        <f>ROUND(I249*H249,2)</f>
        <v>0</v>
      </c>
      <c r="K249" s="176" t="s">
        <v>5</v>
      </c>
      <c r="L249" s="40"/>
      <c r="M249" s="181" t="s">
        <v>5</v>
      </c>
      <c r="N249" s="182" t="s">
        <v>47</v>
      </c>
      <c r="O249" s="41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23" t="s">
        <v>209</v>
      </c>
      <c r="AT249" s="23" t="s">
        <v>133</v>
      </c>
      <c r="AU249" s="23" t="s">
        <v>85</v>
      </c>
      <c r="AY249" s="23" t="s">
        <v>130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209</v>
      </c>
      <c r="BM249" s="23" t="s">
        <v>858</v>
      </c>
    </row>
    <row r="250" spans="2:65" s="12" customFormat="1" ht="13.5">
      <c r="B250" s="199"/>
      <c r="D250" s="186" t="s">
        <v>144</v>
      </c>
      <c r="E250" s="221" t="s">
        <v>5</v>
      </c>
      <c r="F250" s="222" t="s">
        <v>859</v>
      </c>
      <c r="H250" s="223">
        <v>78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144</v>
      </c>
      <c r="AU250" s="200" t="s">
        <v>85</v>
      </c>
      <c r="AV250" s="12" t="s">
        <v>85</v>
      </c>
      <c r="AW250" s="12" t="s">
        <v>39</v>
      </c>
      <c r="AX250" s="12" t="s">
        <v>24</v>
      </c>
      <c r="AY250" s="200" t="s">
        <v>130</v>
      </c>
    </row>
    <row r="251" spans="2:65" s="1" customFormat="1" ht="31.5" customHeight="1">
      <c r="B251" s="173"/>
      <c r="C251" s="174" t="s">
        <v>526</v>
      </c>
      <c r="D251" s="174" t="s">
        <v>133</v>
      </c>
      <c r="E251" s="175" t="s">
        <v>860</v>
      </c>
      <c r="F251" s="176" t="s">
        <v>861</v>
      </c>
      <c r="G251" s="177" t="s">
        <v>264</v>
      </c>
      <c r="H251" s="178">
        <v>4.5999999999999996</v>
      </c>
      <c r="I251" s="179"/>
      <c r="J251" s="180">
        <f>ROUND(I251*H251,2)</f>
        <v>0</v>
      </c>
      <c r="K251" s="176" t="s">
        <v>5</v>
      </c>
      <c r="L251" s="40"/>
      <c r="M251" s="181" t="s">
        <v>5</v>
      </c>
      <c r="N251" s="182" t="s">
        <v>47</v>
      </c>
      <c r="O251" s="41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AR251" s="23" t="s">
        <v>209</v>
      </c>
      <c r="AT251" s="23" t="s">
        <v>133</v>
      </c>
      <c r="AU251" s="23" t="s">
        <v>85</v>
      </c>
      <c r="AY251" s="23" t="s">
        <v>130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23" t="s">
        <v>24</v>
      </c>
      <c r="BK251" s="185">
        <f>ROUND(I251*H251,2)</f>
        <v>0</v>
      </c>
      <c r="BL251" s="23" t="s">
        <v>209</v>
      </c>
      <c r="BM251" s="23" t="s">
        <v>862</v>
      </c>
    </row>
    <row r="252" spans="2:65" s="12" customFormat="1" ht="13.5">
      <c r="B252" s="199"/>
      <c r="D252" s="191" t="s">
        <v>144</v>
      </c>
      <c r="E252" s="200" t="s">
        <v>5</v>
      </c>
      <c r="F252" s="201" t="s">
        <v>800</v>
      </c>
      <c r="H252" s="202">
        <v>4.5999999999999996</v>
      </c>
      <c r="I252" s="203"/>
      <c r="L252" s="199"/>
      <c r="M252" s="204"/>
      <c r="N252" s="205"/>
      <c r="O252" s="205"/>
      <c r="P252" s="205"/>
      <c r="Q252" s="205"/>
      <c r="R252" s="205"/>
      <c r="S252" s="205"/>
      <c r="T252" s="206"/>
      <c r="AT252" s="200" t="s">
        <v>144</v>
      </c>
      <c r="AU252" s="200" t="s">
        <v>85</v>
      </c>
      <c r="AV252" s="12" t="s">
        <v>85</v>
      </c>
      <c r="AW252" s="12" t="s">
        <v>39</v>
      </c>
      <c r="AX252" s="12" t="s">
        <v>24</v>
      </c>
      <c r="AY252" s="200" t="s">
        <v>130</v>
      </c>
    </row>
    <row r="253" spans="2:65" s="10" customFormat="1" ht="29.85" customHeight="1">
      <c r="B253" s="159"/>
      <c r="D253" s="170" t="s">
        <v>75</v>
      </c>
      <c r="E253" s="171" t="s">
        <v>489</v>
      </c>
      <c r="F253" s="171" t="s">
        <v>490</v>
      </c>
      <c r="I253" s="162"/>
      <c r="J253" s="172">
        <f>BK253</f>
        <v>0</v>
      </c>
      <c r="L253" s="159"/>
      <c r="M253" s="164"/>
      <c r="N253" s="165"/>
      <c r="O253" s="165"/>
      <c r="P253" s="166">
        <f>SUM(P254:P259)</f>
        <v>0</v>
      </c>
      <c r="Q253" s="165"/>
      <c r="R253" s="166">
        <f>SUM(R254:R259)</f>
        <v>2.86E-2</v>
      </c>
      <c r="S253" s="165"/>
      <c r="T253" s="167">
        <f>SUM(T254:T259)</f>
        <v>0</v>
      </c>
      <c r="AR253" s="160" t="s">
        <v>85</v>
      </c>
      <c r="AT253" s="168" t="s">
        <v>75</v>
      </c>
      <c r="AU253" s="168" t="s">
        <v>24</v>
      </c>
      <c r="AY253" s="160" t="s">
        <v>130</v>
      </c>
      <c r="BK253" s="169">
        <f>SUM(BK254:BK259)</f>
        <v>0</v>
      </c>
    </row>
    <row r="254" spans="2:65" s="1" customFormat="1" ht="22.5" customHeight="1">
      <c r="B254" s="173"/>
      <c r="C254" s="174" t="s">
        <v>531</v>
      </c>
      <c r="D254" s="174" t="s">
        <v>133</v>
      </c>
      <c r="E254" s="175" t="s">
        <v>863</v>
      </c>
      <c r="F254" s="176" t="s">
        <v>864</v>
      </c>
      <c r="G254" s="177" t="s">
        <v>264</v>
      </c>
      <c r="H254" s="178">
        <v>3</v>
      </c>
      <c r="I254" s="179"/>
      <c r="J254" s="180">
        <f t="shared" ref="J254:J259" si="0">ROUND(I254*H254,2)</f>
        <v>0</v>
      </c>
      <c r="K254" s="176" t="s">
        <v>5</v>
      </c>
      <c r="L254" s="40"/>
      <c r="M254" s="181" t="s">
        <v>5</v>
      </c>
      <c r="N254" s="182" t="s">
        <v>47</v>
      </c>
      <c r="O254" s="41"/>
      <c r="P254" s="183">
        <f t="shared" ref="P254:P259" si="1">O254*H254</f>
        <v>0</v>
      </c>
      <c r="Q254" s="183">
        <v>0</v>
      </c>
      <c r="R254" s="183">
        <f t="shared" ref="R254:R259" si="2">Q254*H254</f>
        <v>0</v>
      </c>
      <c r="S254" s="183">
        <v>0</v>
      </c>
      <c r="T254" s="184">
        <f t="shared" ref="T254:T259" si="3">S254*H254</f>
        <v>0</v>
      </c>
      <c r="AR254" s="23" t="s">
        <v>209</v>
      </c>
      <c r="AT254" s="23" t="s">
        <v>133</v>
      </c>
      <c r="AU254" s="23" t="s">
        <v>85</v>
      </c>
      <c r="AY254" s="23" t="s">
        <v>130</v>
      </c>
      <c r="BE254" s="185">
        <f t="shared" ref="BE254:BE259" si="4">IF(N254="základní",J254,0)</f>
        <v>0</v>
      </c>
      <c r="BF254" s="185">
        <f t="shared" ref="BF254:BF259" si="5">IF(N254="snížená",J254,0)</f>
        <v>0</v>
      </c>
      <c r="BG254" s="185">
        <f t="shared" ref="BG254:BG259" si="6">IF(N254="zákl. přenesená",J254,0)</f>
        <v>0</v>
      </c>
      <c r="BH254" s="185">
        <f t="shared" ref="BH254:BH259" si="7">IF(N254="sníž. přenesená",J254,0)</f>
        <v>0</v>
      </c>
      <c r="BI254" s="185">
        <f t="shared" ref="BI254:BI259" si="8">IF(N254="nulová",J254,0)</f>
        <v>0</v>
      </c>
      <c r="BJ254" s="23" t="s">
        <v>24</v>
      </c>
      <c r="BK254" s="185">
        <f t="shared" ref="BK254:BK259" si="9">ROUND(I254*H254,2)</f>
        <v>0</v>
      </c>
      <c r="BL254" s="23" t="s">
        <v>209</v>
      </c>
      <c r="BM254" s="23" t="s">
        <v>865</v>
      </c>
    </row>
    <row r="255" spans="2:65" s="1" customFormat="1" ht="22.5" customHeight="1">
      <c r="B255" s="173"/>
      <c r="C255" s="174" t="s">
        <v>536</v>
      </c>
      <c r="D255" s="174" t="s">
        <v>133</v>
      </c>
      <c r="E255" s="175" t="s">
        <v>866</v>
      </c>
      <c r="F255" s="176" t="s">
        <v>867</v>
      </c>
      <c r="G255" s="177" t="s">
        <v>473</v>
      </c>
      <c r="H255" s="178">
        <v>22</v>
      </c>
      <c r="I255" s="179"/>
      <c r="J255" s="180">
        <f t="shared" si="0"/>
        <v>0</v>
      </c>
      <c r="K255" s="176" t="s">
        <v>323</v>
      </c>
      <c r="L255" s="40"/>
      <c r="M255" s="181" t="s">
        <v>5</v>
      </c>
      <c r="N255" s="182" t="s">
        <v>47</v>
      </c>
      <c r="O255" s="41"/>
      <c r="P255" s="183">
        <f t="shared" si="1"/>
        <v>0</v>
      </c>
      <c r="Q255" s="183">
        <v>0</v>
      </c>
      <c r="R255" s="183">
        <f t="shared" si="2"/>
        <v>0</v>
      </c>
      <c r="S255" s="183">
        <v>0</v>
      </c>
      <c r="T255" s="184">
        <f t="shared" si="3"/>
        <v>0</v>
      </c>
      <c r="AR255" s="23" t="s">
        <v>209</v>
      </c>
      <c r="AT255" s="23" t="s">
        <v>133</v>
      </c>
      <c r="AU255" s="23" t="s">
        <v>85</v>
      </c>
      <c r="AY255" s="23" t="s">
        <v>130</v>
      </c>
      <c r="BE255" s="185">
        <f t="shared" si="4"/>
        <v>0</v>
      </c>
      <c r="BF255" s="185">
        <f t="shared" si="5"/>
        <v>0</v>
      </c>
      <c r="BG255" s="185">
        <f t="shared" si="6"/>
        <v>0</v>
      </c>
      <c r="BH255" s="185">
        <f t="shared" si="7"/>
        <v>0</v>
      </c>
      <c r="BI255" s="185">
        <f t="shared" si="8"/>
        <v>0</v>
      </c>
      <c r="BJ255" s="23" t="s">
        <v>24</v>
      </c>
      <c r="BK255" s="185">
        <f t="shared" si="9"/>
        <v>0</v>
      </c>
      <c r="BL255" s="23" t="s">
        <v>209</v>
      </c>
      <c r="BM255" s="23" t="s">
        <v>868</v>
      </c>
    </row>
    <row r="256" spans="2:65" s="1" customFormat="1" ht="22.5" customHeight="1">
      <c r="B256" s="173"/>
      <c r="C256" s="224" t="s">
        <v>543</v>
      </c>
      <c r="D256" s="224" t="s">
        <v>477</v>
      </c>
      <c r="E256" s="225" t="s">
        <v>869</v>
      </c>
      <c r="F256" s="226" t="s">
        <v>870</v>
      </c>
      <c r="G256" s="227" t="s">
        <v>473</v>
      </c>
      <c r="H256" s="228">
        <v>22</v>
      </c>
      <c r="I256" s="229"/>
      <c r="J256" s="230">
        <f t="shared" si="0"/>
        <v>0</v>
      </c>
      <c r="K256" s="226" t="s">
        <v>323</v>
      </c>
      <c r="L256" s="231"/>
      <c r="M256" s="232" t="s">
        <v>5</v>
      </c>
      <c r="N256" s="233" t="s">
        <v>47</v>
      </c>
      <c r="O256" s="41"/>
      <c r="P256" s="183">
        <f t="shared" si="1"/>
        <v>0</v>
      </c>
      <c r="Q256" s="183">
        <v>1.2999999999999999E-3</v>
      </c>
      <c r="R256" s="183">
        <f t="shared" si="2"/>
        <v>2.86E-2</v>
      </c>
      <c r="S256" s="183">
        <v>0</v>
      </c>
      <c r="T256" s="184">
        <f t="shared" si="3"/>
        <v>0</v>
      </c>
      <c r="AR256" s="23" t="s">
        <v>391</v>
      </c>
      <c r="AT256" s="23" t="s">
        <v>477</v>
      </c>
      <c r="AU256" s="23" t="s">
        <v>85</v>
      </c>
      <c r="AY256" s="23" t="s">
        <v>130</v>
      </c>
      <c r="BE256" s="185">
        <f t="shared" si="4"/>
        <v>0</v>
      </c>
      <c r="BF256" s="185">
        <f t="shared" si="5"/>
        <v>0</v>
      </c>
      <c r="BG256" s="185">
        <f t="shared" si="6"/>
        <v>0</v>
      </c>
      <c r="BH256" s="185">
        <f t="shared" si="7"/>
        <v>0</v>
      </c>
      <c r="BI256" s="185">
        <f t="shared" si="8"/>
        <v>0</v>
      </c>
      <c r="BJ256" s="23" t="s">
        <v>24</v>
      </c>
      <c r="BK256" s="185">
        <f t="shared" si="9"/>
        <v>0</v>
      </c>
      <c r="BL256" s="23" t="s">
        <v>209</v>
      </c>
      <c r="BM256" s="23" t="s">
        <v>871</v>
      </c>
    </row>
    <row r="257" spans="2:65" s="1" customFormat="1" ht="22.5" customHeight="1">
      <c r="B257" s="173"/>
      <c r="C257" s="174" t="s">
        <v>549</v>
      </c>
      <c r="D257" s="174" t="s">
        <v>133</v>
      </c>
      <c r="E257" s="175" t="s">
        <v>872</v>
      </c>
      <c r="F257" s="176" t="s">
        <v>873</v>
      </c>
      <c r="G257" s="177" t="s">
        <v>473</v>
      </c>
      <c r="H257" s="178">
        <v>1</v>
      </c>
      <c r="I257" s="179"/>
      <c r="J257" s="180">
        <f t="shared" si="0"/>
        <v>0</v>
      </c>
      <c r="K257" s="176" t="s">
        <v>5</v>
      </c>
      <c r="L257" s="40"/>
      <c r="M257" s="181" t="s">
        <v>5</v>
      </c>
      <c r="N257" s="182" t="s">
        <v>47</v>
      </c>
      <c r="O257" s="41"/>
      <c r="P257" s="183">
        <f t="shared" si="1"/>
        <v>0</v>
      </c>
      <c r="Q257" s="183">
        <v>0</v>
      </c>
      <c r="R257" s="183">
        <f t="shared" si="2"/>
        <v>0</v>
      </c>
      <c r="S257" s="183">
        <v>0</v>
      </c>
      <c r="T257" s="184">
        <f t="shared" si="3"/>
        <v>0</v>
      </c>
      <c r="AR257" s="23" t="s">
        <v>209</v>
      </c>
      <c r="AT257" s="23" t="s">
        <v>133</v>
      </c>
      <c r="AU257" s="23" t="s">
        <v>85</v>
      </c>
      <c r="AY257" s="23" t="s">
        <v>130</v>
      </c>
      <c r="BE257" s="185">
        <f t="shared" si="4"/>
        <v>0</v>
      </c>
      <c r="BF257" s="185">
        <f t="shared" si="5"/>
        <v>0</v>
      </c>
      <c r="BG257" s="185">
        <f t="shared" si="6"/>
        <v>0</v>
      </c>
      <c r="BH257" s="185">
        <f t="shared" si="7"/>
        <v>0</v>
      </c>
      <c r="BI257" s="185">
        <f t="shared" si="8"/>
        <v>0</v>
      </c>
      <c r="BJ257" s="23" t="s">
        <v>24</v>
      </c>
      <c r="BK257" s="185">
        <f t="shared" si="9"/>
        <v>0</v>
      </c>
      <c r="BL257" s="23" t="s">
        <v>209</v>
      </c>
      <c r="BM257" s="23" t="s">
        <v>874</v>
      </c>
    </row>
    <row r="258" spans="2:65" s="1" customFormat="1" ht="22.5" customHeight="1">
      <c r="B258" s="173"/>
      <c r="C258" s="174" t="s">
        <v>557</v>
      </c>
      <c r="D258" s="174" t="s">
        <v>133</v>
      </c>
      <c r="E258" s="175" t="s">
        <v>875</v>
      </c>
      <c r="F258" s="176" t="s">
        <v>876</v>
      </c>
      <c r="G258" s="177" t="s">
        <v>473</v>
      </c>
      <c r="H258" s="178">
        <v>2</v>
      </c>
      <c r="I258" s="179"/>
      <c r="J258" s="180">
        <f t="shared" si="0"/>
        <v>0</v>
      </c>
      <c r="K258" s="176" t="s">
        <v>5</v>
      </c>
      <c r="L258" s="40"/>
      <c r="M258" s="181" t="s">
        <v>5</v>
      </c>
      <c r="N258" s="182" t="s">
        <v>47</v>
      </c>
      <c r="O258" s="41"/>
      <c r="P258" s="183">
        <f t="shared" si="1"/>
        <v>0</v>
      </c>
      <c r="Q258" s="183">
        <v>0</v>
      </c>
      <c r="R258" s="183">
        <f t="shared" si="2"/>
        <v>0</v>
      </c>
      <c r="S258" s="183">
        <v>0</v>
      </c>
      <c r="T258" s="184">
        <f t="shared" si="3"/>
        <v>0</v>
      </c>
      <c r="AR258" s="23" t="s">
        <v>209</v>
      </c>
      <c r="AT258" s="23" t="s">
        <v>133</v>
      </c>
      <c r="AU258" s="23" t="s">
        <v>85</v>
      </c>
      <c r="AY258" s="23" t="s">
        <v>130</v>
      </c>
      <c r="BE258" s="185">
        <f t="shared" si="4"/>
        <v>0</v>
      </c>
      <c r="BF258" s="185">
        <f t="shared" si="5"/>
        <v>0</v>
      </c>
      <c r="BG258" s="185">
        <f t="shared" si="6"/>
        <v>0</v>
      </c>
      <c r="BH258" s="185">
        <f t="shared" si="7"/>
        <v>0</v>
      </c>
      <c r="BI258" s="185">
        <f t="shared" si="8"/>
        <v>0</v>
      </c>
      <c r="BJ258" s="23" t="s">
        <v>24</v>
      </c>
      <c r="BK258" s="185">
        <f t="shared" si="9"/>
        <v>0</v>
      </c>
      <c r="BL258" s="23" t="s">
        <v>209</v>
      </c>
      <c r="BM258" s="23" t="s">
        <v>877</v>
      </c>
    </row>
    <row r="259" spans="2:65" s="1" customFormat="1" ht="22.5" customHeight="1">
      <c r="B259" s="173"/>
      <c r="C259" s="174" t="s">
        <v>562</v>
      </c>
      <c r="D259" s="174" t="s">
        <v>133</v>
      </c>
      <c r="E259" s="175" t="s">
        <v>878</v>
      </c>
      <c r="F259" s="176" t="s">
        <v>879</v>
      </c>
      <c r="G259" s="177" t="s">
        <v>473</v>
      </c>
      <c r="H259" s="178">
        <v>1</v>
      </c>
      <c r="I259" s="179"/>
      <c r="J259" s="180">
        <f t="shared" si="0"/>
        <v>0</v>
      </c>
      <c r="K259" s="176" t="s">
        <v>5</v>
      </c>
      <c r="L259" s="40"/>
      <c r="M259" s="181" t="s">
        <v>5</v>
      </c>
      <c r="N259" s="182" t="s">
        <v>47</v>
      </c>
      <c r="O259" s="41"/>
      <c r="P259" s="183">
        <f t="shared" si="1"/>
        <v>0</v>
      </c>
      <c r="Q259" s="183">
        <v>0</v>
      </c>
      <c r="R259" s="183">
        <f t="shared" si="2"/>
        <v>0</v>
      </c>
      <c r="S259" s="183">
        <v>0</v>
      </c>
      <c r="T259" s="184">
        <f t="shared" si="3"/>
        <v>0</v>
      </c>
      <c r="AR259" s="23" t="s">
        <v>209</v>
      </c>
      <c r="AT259" s="23" t="s">
        <v>133</v>
      </c>
      <c r="AU259" s="23" t="s">
        <v>85</v>
      </c>
      <c r="AY259" s="23" t="s">
        <v>130</v>
      </c>
      <c r="BE259" s="185">
        <f t="shared" si="4"/>
        <v>0</v>
      </c>
      <c r="BF259" s="185">
        <f t="shared" si="5"/>
        <v>0</v>
      </c>
      <c r="BG259" s="185">
        <f t="shared" si="6"/>
        <v>0</v>
      </c>
      <c r="BH259" s="185">
        <f t="shared" si="7"/>
        <v>0</v>
      </c>
      <c r="BI259" s="185">
        <f t="shared" si="8"/>
        <v>0</v>
      </c>
      <c r="BJ259" s="23" t="s">
        <v>24</v>
      </c>
      <c r="BK259" s="185">
        <f t="shared" si="9"/>
        <v>0</v>
      </c>
      <c r="BL259" s="23" t="s">
        <v>209</v>
      </c>
      <c r="BM259" s="23" t="s">
        <v>880</v>
      </c>
    </row>
    <row r="260" spans="2:65" s="10" customFormat="1" ht="29.85" customHeight="1">
      <c r="B260" s="159"/>
      <c r="D260" s="170" t="s">
        <v>75</v>
      </c>
      <c r="E260" s="171" t="s">
        <v>495</v>
      </c>
      <c r="F260" s="171" t="s">
        <v>496</v>
      </c>
      <c r="I260" s="162"/>
      <c r="J260" s="172">
        <f>BK260</f>
        <v>0</v>
      </c>
      <c r="L260" s="159"/>
      <c r="M260" s="164"/>
      <c r="N260" s="165"/>
      <c r="O260" s="165"/>
      <c r="P260" s="166">
        <f>SUM(P261:P299)</f>
        <v>0</v>
      </c>
      <c r="Q260" s="165"/>
      <c r="R260" s="166">
        <f>SUM(R261:R299)</f>
        <v>2.0021200000000001</v>
      </c>
      <c r="S260" s="165"/>
      <c r="T260" s="167">
        <f>SUM(T261:T299)</f>
        <v>0</v>
      </c>
      <c r="AR260" s="160" t="s">
        <v>85</v>
      </c>
      <c r="AT260" s="168" t="s">
        <v>75</v>
      </c>
      <c r="AU260" s="168" t="s">
        <v>24</v>
      </c>
      <c r="AY260" s="160" t="s">
        <v>130</v>
      </c>
      <c r="BK260" s="169">
        <f>SUM(BK261:BK299)</f>
        <v>0</v>
      </c>
    </row>
    <row r="261" spans="2:65" s="1" customFormat="1" ht="22.5" customHeight="1">
      <c r="B261" s="173"/>
      <c r="C261" s="174" t="s">
        <v>719</v>
      </c>
      <c r="D261" s="174" t="s">
        <v>133</v>
      </c>
      <c r="E261" s="175" t="s">
        <v>881</v>
      </c>
      <c r="F261" s="176" t="s">
        <v>882</v>
      </c>
      <c r="G261" s="177" t="s">
        <v>264</v>
      </c>
      <c r="H261" s="178">
        <v>29</v>
      </c>
      <c r="I261" s="179"/>
      <c r="J261" s="180">
        <f>ROUND(I261*H261,2)</f>
        <v>0</v>
      </c>
      <c r="K261" s="176" t="s">
        <v>323</v>
      </c>
      <c r="L261" s="40"/>
      <c r="M261" s="181" t="s">
        <v>5</v>
      </c>
      <c r="N261" s="182" t="s">
        <v>47</v>
      </c>
      <c r="O261" s="41"/>
      <c r="P261" s="183">
        <f>O261*H261</f>
        <v>0</v>
      </c>
      <c r="Q261" s="183">
        <v>6.9999999999999994E-5</v>
      </c>
      <c r="R261" s="183">
        <f>Q261*H261</f>
        <v>2.0299999999999997E-3</v>
      </c>
      <c r="S261" s="183">
        <v>0</v>
      </c>
      <c r="T261" s="184">
        <f>S261*H261</f>
        <v>0</v>
      </c>
      <c r="AR261" s="23" t="s">
        <v>209</v>
      </c>
      <c r="AT261" s="23" t="s">
        <v>133</v>
      </c>
      <c r="AU261" s="23" t="s">
        <v>85</v>
      </c>
      <c r="AY261" s="23" t="s">
        <v>130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209</v>
      </c>
      <c r="BM261" s="23" t="s">
        <v>883</v>
      </c>
    </row>
    <row r="262" spans="2:65" s="12" customFormat="1" ht="13.5">
      <c r="B262" s="199"/>
      <c r="D262" s="186" t="s">
        <v>144</v>
      </c>
      <c r="E262" s="221" t="s">
        <v>5</v>
      </c>
      <c r="F262" s="222" t="s">
        <v>884</v>
      </c>
      <c r="H262" s="223">
        <v>29</v>
      </c>
      <c r="I262" s="203"/>
      <c r="L262" s="199"/>
      <c r="M262" s="204"/>
      <c r="N262" s="205"/>
      <c r="O262" s="205"/>
      <c r="P262" s="205"/>
      <c r="Q262" s="205"/>
      <c r="R262" s="205"/>
      <c r="S262" s="205"/>
      <c r="T262" s="206"/>
      <c r="AT262" s="200" t="s">
        <v>144</v>
      </c>
      <c r="AU262" s="200" t="s">
        <v>85</v>
      </c>
      <c r="AV262" s="12" t="s">
        <v>85</v>
      </c>
      <c r="AW262" s="12" t="s">
        <v>39</v>
      </c>
      <c r="AX262" s="12" t="s">
        <v>24</v>
      </c>
      <c r="AY262" s="200" t="s">
        <v>130</v>
      </c>
    </row>
    <row r="263" spans="2:65" s="1" customFormat="1" ht="22.5" customHeight="1">
      <c r="B263" s="173"/>
      <c r="C263" s="174" t="s">
        <v>722</v>
      </c>
      <c r="D263" s="174" t="s">
        <v>133</v>
      </c>
      <c r="E263" s="175" t="s">
        <v>885</v>
      </c>
      <c r="F263" s="176" t="s">
        <v>886</v>
      </c>
      <c r="G263" s="177" t="s">
        <v>264</v>
      </c>
      <c r="H263" s="178">
        <v>29</v>
      </c>
      <c r="I263" s="179"/>
      <c r="J263" s="180">
        <f>ROUND(I263*H263,2)</f>
        <v>0</v>
      </c>
      <c r="K263" s="176" t="s">
        <v>323</v>
      </c>
      <c r="L263" s="40"/>
      <c r="M263" s="181" t="s">
        <v>5</v>
      </c>
      <c r="N263" s="182" t="s">
        <v>47</v>
      </c>
      <c r="O263" s="41"/>
      <c r="P263" s="183">
        <f>O263*H263</f>
        <v>0</v>
      </c>
      <c r="Q263" s="183">
        <v>6.9999999999999994E-5</v>
      </c>
      <c r="R263" s="183">
        <f>Q263*H263</f>
        <v>2.0299999999999997E-3</v>
      </c>
      <c r="S263" s="183">
        <v>0</v>
      </c>
      <c r="T263" s="184">
        <f>S263*H263</f>
        <v>0</v>
      </c>
      <c r="AR263" s="23" t="s">
        <v>209</v>
      </c>
      <c r="AT263" s="23" t="s">
        <v>133</v>
      </c>
      <c r="AU263" s="23" t="s">
        <v>85</v>
      </c>
      <c r="AY263" s="23" t="s">
        <v>130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23" t="s">
        <v>24</v>
      </c>
      <c r="BK263" s="185">
        <f>ROUND(I263*H263,2)</f>
        <v>0</v>
      </c>
      <c r="BL263" s="23" t="s">
        <v>209</v>
      </c>
      <c r="BM263" s="23" t="s">
        <v>887</v>
      </c>
    </row>
    <row r="264" spans="2:65" s="1" customFormat="1" ht="31.5" customHeight="1">
      <c r="B264" s="173"/>
      <c r="C264" s="174" t="s">
        <v>729</v>
      </c>
      <c r="D264" s="174" t="s">
        <v>133</v>
      </c>
      <c r="E264" s="175" t="s">
        <v>888</v>
      </c>
      <c r="F264" s="176" t="s">
        <v>889</v>
      </c>
      <c r="G264" s="177" t="s">
        <v>264</v>
      </c>
      <c r="H264" s="178">
        <v>29</v>
      </c>
      <c r="I264" s="179"/>
      <c r="J264" s="180">
        <f>ROUND(I264*H264,2)</f>
        <v>0</v>
      </c>
      <c r="K264" s="176" t="s">
        <v>323</v>
      </c>
      <c r="L264" s="40"/>
      <c r="M264" s="181" t="s">
        <v>5</v>
      </c>
      <c r="N264" s="182" t="s">
        <v>47</v>
      </c>
      <c r="O264" s="41"/>
      <c r="P264" s="183">
        <f>O264*H264</f>
        <v>0</v>
      </c>
      <c r="Q264" s="183">
        <v>1.3999999999999999E-4</v>
      </c>
      <c r="R264" s="183">
        <f>Q264*H264</f>
        <v>4.0599999999999994E-3</v>
      </c>
      <c r="S264" s="183">
        <v>0</v>
      </c>
      <c r="T264" s="184">
        <f>S264*H264</f>
        <v>0</v>
      </c>
      <c r="AR264" s="23" t="s">
        <v>209</v>
      </c>
      <c r="AT264" s="23" t="s">
        <v>133</v>
      </c>
      <c r="AU264" s="23" t="s">
        <v>85</v>
      </c>
      <c r="AY264" s="23" t="s">
        <v>130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24</v>
      </c>
      <c r="BK264" s="185">
        <f>ROUND(I264*H264,2)</f>
        <v>0</v>
      </c>
      <c r="BL264" s="23" t="s">
        <v>209</v>
      </c>
      <c r="BM264" s="23" t="s">
        <v>890</v>
      </c>
    </row>
    <row r="265" spans="2:65" s="1" customFormat="1" ht="22.5" customHeight="1">
      <c r="B265" s="173"/>
      <c r="C265" s="174" t="s">
        <v>668</v>
      </c>
      <c r="D265" s="174" t="s">
        <v>133</v>
      </c>
      <c r="E265" s="175" t="s">
        <v>891</v>
      </c>
      <c r="F265" s="176" t="s">
        <v>892</v>
      </c>
      <c r="G265" s="177" t="s">
        <v>264</v>
      </c>
      <c r="H265" s="178">
        <v>29</v>
      </c>
      <c r="I265" s="179"/>
      <c r="J265" s="180">
        <f>ROUND(I265*H265,2)</f>
        <v>0</v>
      </c>
      <c r="K265" s="176" t="s">
        <v>323</v>
      </c>
      <c r="L265" s="40"/>
      <c r="M265" s="181" t="s">
        <v>5</v>
      </c>
      <c r="N265" s="182" t="s">
        <v>47</v>
      </c>
      <c r="O265" s="41"/>
      <c r="P265" s="183">
        <f>O265*H265</f>
        <v>0</v>
      </c>
      <c r="Q265" s="183">
        <v>1.2E-4</v>
      </c>
      <c r="R265" s="183">
        <f>Q265*H265</f>
        <v>3.48E-3</v>
      </c>
      <c r="S265" s="183">
        <v>0</v>
      </c>
      <c r="T265" s="184">
        <f>S265*H265</f>
        <v>0</v>
      </c>
      <c r="AR265" s="23" t="s">
        <v>209</v>
      </c>
      <c r="AT265" s="23" t="s">
        <v>133</v>
      </c>
      <c r="AU265" s="23" t="s">
        <v>85</v>
      </c>
      <c r="AY265" s="23" t="s">
        <v>130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209</v>
      </c>
      <c r="BM265" s="23" t="s">
        <v>893</v>
      </c>
    </row>
    <row r="266" spans="2:65" s="1" customFormat="1" ht="22.5" customHeight="1">
      <c r="B266" s="173"/>
      <c r="C266" s="174" t="s">
        <v>670</v>
      </c>
      <c r="D266" s="174" t="s">
        <v>133</v>
      </c>
      <c r="E266" s="175" t="s">
        <v>894</v>
      </c>
      <c r="F266" s="176" t="s">
        <v>895</v>
      </c>
      <c r="G266" s="177" t="s">
        <v>264</v>
      </c>
      <c r="H266" s="178">
        <v>58</v>
      </c>
      <c r="I266" s="179"/>
      <c r="J266" s="180">
        <f>ROUND(I266*H266,2)</f>
        <v>0</v>
      </c>
      <c r="K266" s="176" t="s">
        <v>323</v>
      </c>
      <c r="L266" s="40"/>
      <c r="M266" s="181" t="s">
        <v>5</v>
      </c>
      <c r="N266" s="182" t="s">
        <v>47</v>
      </c>
      <c r="O266" s="41"/>
      <c r="P266" s="183">
        <f>O266*H266</f>
        <v>0</v>
      </c>
      <c r="Q266" s="183">
        <v>1.2E-4</v>
      </c>
      <c r="R266" s="183">
        <f>Q266*H266</f>
        <v>6.96E-3</v>
      </c>
      <c r="S266" s="183">
        <v>0</v>
      </c>
      <c r="T266" s="184">
        <f>S266*H266</f>
        <v>0</v>
      </c>
      <c r="AR266" s="23" t="s">
        <v>209</v>
      </c>
      <c r="AT266" s="23" t="s">
        <v>133</v>
      </c>
      <c r="AU266" s="23" t="s">
        <v>85</v>
      </c>
      <c r="AY266" s="23" t="s">
        <v>130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3" t="s">
        <v>24</v>
      </c>
      <c r="BK266" s="185">
        <f>ROUND(I266*H266,2)</f>
        <v>0</v>
      </c>
      <c r="BL266" s="23" t="s">
        <v>209</v>
      </c>
      <c r="BM266" s="23" t="s">
        <v>896</v>
      </c>
    </row>
    <row r="267" spans="2:65" s="12" customFormat="1" ht="13.5">
      <c r="B267" s="199"/>
      <c r="D267" s="186" t="s">
        <v>144</v>
      </c>
      <c r="F267" s="222" t="s">
        <v>897</v>
      </c>
      <c r="H267" s="223">
        <v>58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144</v>
      </c>
      <c r="AU267" s="200" t="s">
        <v>85</v>
      </c>
      <c r="AV267" s="12" t="s">
        <v>85</v>
      </c>
      <c r="AW267" s="12" t="s">
        <v>6</v>
      </c>
      <c r="AX267" s="12" t="s">
        <v>24</v>
      </c>
      <c r="AY267" s="200" t="s">
        <v>130</v>
      </c>
    </row>
    <row r="268" spans="2:65" s="1" customFormat="1" ht="22.5" customHeight="1">
      <c r="B268" s="173"/>
      <c r="C268" s="174" t="s">
        <v>898</v>
      </c>
      <c r="D268" s="174" t="s">
        <v>133</v>
      </c>
      <c r="E268" s="175" t="s">
        <v>498</v>
      </c>
      <c r="F268" s="176" t="s">
        <v>499</v>
      </c>
      <c r="G268" s="177" t="s">
        <v>264</v>
      </c>
      <c r="H268" s="178">
        <v>60</v>
      </c>
      <c r="I268" s="179"/>
      <c r="J268" s="180">
        <f>ROUND(I268*H268,2)</f>
        <v>0</v>
      </c>
      <c r="K268" s="176" t="s">
        <v>253</v>
      </c>
      <c r="L268" s="40"/>
      <c r="M268" s="181" t="s">
        <v>5</v>
      </c>
      <c r="N268" s="182" t="s">
        <v>47</v>
      </c>
      <c r="O268" s="41"/>
      <c r="P268" s="183">
        <f>O268*H268</f>
        <v>0</v>
      </c>
      <c r="Q268" s="183">
        <v>6.9999999999999994E-5</v>
      </c>
      <c r="R268" s="183">
        <f>Q268*H268</f>
        <v>4.1999999999999997E-3</v>
      </c>
      <c r="S268" s="183">
        <v>0</v>
      </c>
      <c r="T268" s="184">
        <f>S268*H268</f>
        <v>0</v>
      </c>
      <c r="AR268" s="23" t="s">
        <v>209</v>
      </c>
      <c r="AT268" s="23" t="s">
        <v>133</v>
      </c>
      <c r="AU268" s="23" t="s">
        <v>85</v>
      </c>
      <c r="AY268" s="23" t="s">
        <v>130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209</v>
      </c>
      <c r="BM268" s="23" t="s">
        <v>500</v>
      </c>
    </row>
    <row r="269" spans="2:65" s="1" customFormat="1" ht="31.5" customHeight="1">
      <c r="B269" s="173"/>
      <c r="C269" s="174" t="s">
        <v>899</v>
      </c>
      <c r="D269" s="174" t="s">
        <v>133</v>
      </c>
      <c r="E269" s="175" t="s">
        <v>502</v>
      </c>
      <c r="F269" s="176" t="s">
        <v>503</v>
      </c>
      <c r="G269" s="177" t="s">
        <v>264</v>
      </c>
      <c r="H269" s="178">
        <v>269.60000000000002</v>
      </c>
      <c r="I269" s="179"/>
      <c r="J269" s="180">
        <f>ROUND(I269*H269,2)</f>
        <v>0</v>
      </c>
      <c r="K269" s="176" t="s">
        <v>253</v>
      </c>
      <c r="L269" s="40"/>
      <c r="M269" s="181" t="s">
        <v>5</v>
      </c>
      <c r="N269" s="182" t="s">
        <v>47</v>
      </c>
      <c r="O269" s="41"/>
      <c r="P269" s="183">
        <f>O269*H269</f>
        <v>0</v>
      </c>
      <c r="Q269" s="183">
        <v>8.0000000000000007E-5</v>
      </c>
      <c r="R269" s="183">
        <f>Q269*H269</f>
        <v>2.1568000000000004E-2</v>
      </c>
      <c r="S269" s="183">
        <v>0</v>
      </c>
      <c r="T269" s="184">
        <f>S269*H269</f>
        <v>0</v>
      </c>
      <c r="AR269" s="23" t="s">
        <v>209</v>
      </c>
      <c r="AT269" s="23" t="s">
        <v>133</v>
      </c>
      <c r="AU269" s="23" t="s">
        <v>85</v>
      </c>
      <c r="AY269" s="23" t="s">
        <v>130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24</v>
      </c>
      <c r="BK269" s="185">
        <f>ROUND(I269*H269,2)</f>
        <v>0</v>
      </c>
      <c r="BL269" s="23" t="s">
        <v>209</v>
      </c>
      <c r="BM269" s="23" t="s">
        <v>504</v>
      </c>
    </row>
    <row r="270" spans="2:65" s="12" customFormat="1" ht="13.5">
      <c r="B270" s="199"/>
      <c r="D270" s="191" t="s">
        <v>144</v>
      </c>
      <c r="E270" s="200" t="s">
        <v>5</v>
      </c>
      <c r="F270" s="201" t="s">
        <v>900</v>
      </c>
      <c r="H270" s="202">
        <v>122.25</v>
      </c>
      <c r="I270" s="203"/>
      <c r="L270" s="199"/>
      <c r="M270" s="204"/>
      <c r="N270" s="205"/>
      <c r="O270" s="205"/>
      <c r="P270" s="205"/>
      <c r="Q270" s="205"/>
      <c r="R270" s="205"/>
      <c r="S270" s="205"/>
      <c r="T270" s="206"/>
      <c r="AT270" s="200" t="s">
        <v>144</v>
      </c>
      <c r="AU270" s="200" t="s">
        <v>85</v>
      </c>
      <c r="AV270" s="12" t="s">
        <v>85</v>
      </c>
      <c r="AW270" s="12" t="s">
        <v>39</v>
      </c>
      <c r="AX270" s="12" t="s">
        <v>76</v>
      </c>
      <c r="AY270" s="200" t="s">
        <v>130</v>
      </c>
    </row>
    <row r="271" spans="2:65" s="12" customFormat="1" ht="13.5">
      <c r="B271" s="199"/>
      <c r="D271" s="191" t="s">
        <v>144</v>
      </c>
      <c r="E271" s="200" t="s">
        <v>5</v>
      </c>
      <c r="F271" s="201" t="s">
        <v>901</v>
      </c>
      <c r="H271" s="202">
        <v>3.3250000000000002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144</v>
      </c>
      <c r="AU271" s="200" t="s">
        <v>85</v>
      </c>
      <c r="AV271" s="12" t="s">
        <v>85</v>
      </c>
      <c r="AW271" s="12" t="s">
        <v>39</v>
      </c>
      <c r="AX271" s="12" t="s">
        <v>76</v>
      </c>
      <c r="AY271" s="200" t="s">
        <v>130</v>
      </c>
    </row>
    <row r="272" spans="2:65" s="12" customFormat="1" ht="13.5">
      <c r="B272" s="199"/>
      <c r="D272" s="191" t="s">
        <v>144</v>
      </c>
      <c r="E272" s="200" t="s">
        <v>5</v>
      </c>
      <c r="F272" s="201" t="s">
        <v>902</v>
      </c>
      <c r="H272" s="202">
        <v>13.646000000000001</v>
      </c>
      <c r="I272" s="203"/>
      <c r="L272" s="199"/>
      <c r="M272" s="204"/>
      <c r="N272" s="205"/>
      <c r="O272" s="205"/>
      <c r="P272" s="205"/>
      <c r="Q272" s="205"/>
      <c r="R272" s="205"/>
      <c r="S272" s="205"/>
      <c r="T272" s="206"/>
      <c r="AT272" s="200" t="s">
        <v>144</v>
      </c>
      <c r="AU272" s="200" t="s">
        <v>85</v>
      </c>
      <c r="AV272" s="12" t="s">
        <v>85</v>
      </c>
      <c r="AW272" s="12" t="s">
        <v>39</v>
      </c>
      <c r="AX272" s="12" t="s">
        <v>76</v>
      </c>
      <c r="AY272" s="200" t="s">
        <v>130</v>
      </c>
    </row>
    <row r="273" spans="2:65" s="12" customFormat="1" ht="13.5">
      <c r="B273" s="199"/>
      <c r="D273" s="191" t="s">
        <v>144</v>
      </c>
      <c r="E273" s="200" t="s">
        <v>5</v>
      </c>
      <c r="F273" s="201" t="s">
        <v>903</v>
      </c>
      <c r="H273" s="202">
        <v>35.343000000000004</v>
      </c>
      <c r="I273" s="203"/>
      <c r="L273" s="199"/>
      <c r="M273" s="204"/>
      <c r="N273" s="205"/>
      <c r="O273" s="205"/>
      <c r="P273" s="205"/>
      <c r="Q273" s="205"/>
      <c r="R273" s="205"/>
      <c r="S273" s="205"/>
      <c r="T273" s="206"/>
      <c r="AT273" s="200" t="s">
        <v>144</v>
      </c>
      <c r="AU273" s="200" t="s">
        <v>85</v>
      </c>
      <c r="AV273" s="12" t="s">
        <v>85</v>
      </c>
      <c r="AW273" s="12" t="s">
        <v>39</v>
      </c>
      <c r="AX273" s="12" t="s">
        <v>76</v>
      </c>
      <c r="AY273" s="200" t="s">
        <v>130</v>
      </c>
    </row>
    <row r="274" spans="2:65" s="12" customFormat="1" ht="13.5">
      <c r="B274" s="199"/>
      <c r="D274" s="191" t="s">
        <v>144</v>
      </c>
      <c r="E274" s="200" t="s">
        <v>5</v>
      </c>
      <c r="F274" s="201" t="s">
        <v>904</v>
      </c>
      <c r="H274" s="202">
        <v>0.69299999999999995</v>
      </c>
      <c r="I274" s="203"/>
      <c r="L274" s="199"/>
      <c r="M274" s="204"/>
      <c r="N274" s="205"/>
      <c r="O274" s="205"/>
      <c r="P274" s="205"/>
      <c r="Q274" s="205"/>
      <c r="R274" s="205"/>
      <c r="S274" s="205"/>
      <c r="T274" s="206"/>
      <c r="AT274" s="200" t="s">
        <v>144</v>
      </c>
      <c r="AU274" s="200" t="s">
        <v>85</v>
      </c>
      <c r="AV274" s="12" t="s">
        <v>85</v>
      </c>
      <c r="AW274" s="12" t="s">
        <v>39</v>
      </c>
      <c r="AX274" s="12" t="s">
        <v>76</v>
      </c>
      <c r="AY274" s="200" t="s">
        <v>130</v>
      </c>
    </row>
    <row r="275" spans="2:65" s="12" customFormat="1" ht="13.5">
      <c r="B275" s="199"/>
      <c r="D275" s="191" t="s">
        <v>144</v>
      </c>
      <c r="E275" s="200" t="s">
        <v>5</v>
      </c>
      <c r="F275" s="201" t="s">
        <v>905</v>
      </c>
      <c r="H275" s="202">
        <v>0.39600000000000002</v>
      </c>
      <c r="I275" s="203"/>
      <c r="L275" s="199"/>
      <c r="M275" s="204"/>
      <c r="N275" s="205"/>
      <c r="O275" s="205"/>
      <c r="P275" s="205"/>
      <c r="Q275" s="205"/>
      <c r="R275" s="205"/>
      <c r="S275" s="205"/>
      <c r="T275" s="206"/>
      <c r="AT275" s="200" t="s">
        <v>144</v>
      </c>
      <c r="AU275" s="200" t="s">
        <v>85</v>
      </c>
      <c r="AV275" s="12" t="s">
        <v>85</v>
      </c>
      <c r="AW275" s="12" t="s">
        <v>39</v>
      </c>
      <c r="AX275" s="12" t="s">
        <v>76</v>
      </c>
      <c r="AY275" s="200" t="s">
        <v>130</v>
      </c>
    </row>
    <row r="276" spans="2:65" s="12" customFormat="1" ht="13.5">
      <c r="B276" s="199"/>
      <c r="D276" s="191" t="s">
        <v>144</v>
      </c>
      <c r="E276" s="200" t="s">
        <v>5</v>
      </c>
      <c r="F276" s="201" t="s">
        <v>906</v>
      </c>
      <c r="H276" s="202">
        <v>7.1280000000000001</v>
      </c>
      <c r="I276" s="203"/>
      <c r="L276" s="199"/>
      <c r="M276" s="204"/>
      <c r="N276" s="205"/>
      <c r="O276" s="205"/>
      <c r="P276" s="205"/>
      <c r="Q276" s="205"/>
      <c r="R276" s="205"/>
      <c r="S276" s="205"/>
      <c r="T276" s="206"/>
      <c r="AT276" s="200" t="s">
        <v>144</v>
      </c>
      <c r="AU276" s="200" t="s">
        <v>85</v>
      </c>
      <c r="AV276" s="12" t="s">
        <v>85</v>
      </c>
      <c r="AW276" s="12" t="s">
        <v>39</v>
      </c>
      <c r="AX276" s="12" t="s">
        <v>76</v>
      </c>
      <c r="AY276" s="200" t="s">
        <v>130</v>
      </c>
    </row>
    <row r="277" spans="2:65" s="12" customFormat="1" ht="13.5">
      <c r="B277" s="199"/>
      <c r="D277" s="191" t="s">
        <v>144</v>
      </c>
      <c r="E277" s="200" t="s">
        <v>5</v>
      </c>
      <c r="F277" s="201" t="s">
        <v>907</v>
      </c>
      <c r="H277" s="202">
        <v>5.4450000000000003</v>
      </c>
      <c r="I277" s="203"/>
      <c r="L277" s="199"/>
      <c r="M277" s="204"/>
      <c r="N277" s="205"/>
      <c r="O277" s="205"/>
      <c r="P277" s="205"/>
      <c r="Q277" s="205"/>
      <c r="R277" s="205"/>
      <c r="S277" s="205"/>
      <c r="T277" s="206"/>
      <c r="AT277" s="200" t="s">
        <v>144</v>
      </c>
      <c r="AU277" s="200" t="s">
        <v>85</v>
      </c>
      <c r="AV277" s="12" t="s">
        <v>85</v>
      </c>
      <c r="AW277" s="12" t="s">
        <v>39</v>
      </c>
      <c r="AX277" s="12" t="s">
        <v>76</v>
      </c>
      <c r="AY277" s="200" t="s">
        <v>130</v>
      </c>
    </row>
    <row r="278" spans="2:65" s="12" customFormat="1" ht="13.5">
      <c r="B278" s="199"/>
      <c r="D278" s="191" t="s">
        <v>144</v>
      </c>
      <c r="E278" s="200" t="s">
        <v>5</v>
      </c>
      <c r="F278" s="201" t="s">
        <v>908</v>
      </c>
      <c r="H278" s="202">
        <v>6.5839999999999996</v>
      </c>
      <c r="I278" s="203"/>
      <c r="L278" s="199"/>
      <c r="M278" s="204"/>
      <c r="N278" s="205"/>
      <c r="O278" s="205"/>
      <c r="P278" s="205"/>
      <c r="Q278" s="205"/>
      <c r="R278" s="205"/>
      <c r="S278" s="205"/>
      <c r="T278" s="206"/>
      <c r="AT278" s="200" t="s">
        <v>144</v>
      </c>
      <c r="AU278" s="200" t="s">
        <v>85</v>
      </c>
      <c r="AV278" s="12" t="s">
        <v>85</v>
      </c>
      <c r="AW278" s="12" t="s">
        <v>39</v>
      </c>
      <c r="AX278" s="12" t="s">
        <v>76</v>
      </c>
      <c r="AY278" s="200" t="s">
        <v>130</v>
      </c>
    </row>
    <row r="279" spans="2:65" s="12" customFormat="1" ht="13.5">
      <c r="B279" s="199"/>
      <c r="D279" s="191" t="s">
        <v>144</v>
      </c>
      <c r="E279" s="200" t="s">
        <v>5</v>
      </c>
      <c r="F279" s="201" t="s">
        <v>909</v>
      </c>
      <c r="H279" s="202">
        <v>6.633</v>
      </c>
      <c r="I279" s="203"/>
      <c r="L279" s="199"/>
      <c r="M279" s="204"/>
      <c r="N279" s="205"/>
      <c r="O279" s="205"/>
      <c r="P279" s="205"/>
      <c r="Q279" s="205"/>
      <c r="R279" s="205"/>
      <c r="S279" s="205"/>
      <c r="T279" s="206"/>
      <c r="AT279" s="200" t="s">
        <v>144</v>
      </c>
      <c r="AU279" s="200" t="s">
        <v>85</v>
      </c>
      <c r="AV279" s="12" t="s">
        <v>85</v>
      </c>
      <c r="AW279" s="12" t="s">
        <v>39</v>
      </c>
      <c r="AX279" s="12" t="s">
        <v>76</v>
      </c>
      <c r="AY279" s="200" t="s">
        <v>130</v>
      </c>
    </row>
    <row r="280" spans="2:65" s="12" customFormat="1" ht="13.5">
      <c r="B280" s="199"/>
      <c r="D280" s="191" t="s">
        <v>144</v>
      </c>
      <c r="E280" s="200" t="s">
        <v>5</v>
      </c>
      <c r="F280" s="201" t="s">
        <v>910</v>
      </c>
      <c r="H280" s="202">
        <v>27.007000000000001</v>
      </c>
      <c r="I280" s="203"/>
      <c r="L280" s="199"/>
      <c r="M280" s="204"/>
      <c r="N280" s="205"/>
      <c r="O280" s="205"/>
      <c r="P280" s="205"/>
      <c r="Q280" s="205"/>
      <c r="R280" s="205"/>
      <c r="S280" s="205"/>
      <c r="T280" s="206"/>
      <c r="AT280" s="200" t="s">
        <v>144</v>
      </c>
      <c r="AU280" s="200" t="s">
        <v>85</v>
      </c>
      <c r="AV280" s="12" t="s">
        <v>85</v>
      </c>
      <c r="AW280" s="12" t="s">
        <v>39</v>
      </c>
      <c r="AX280" s="12" t="s">
        <v>76</v>
      </c>
      <c r="AY280" s="200" t="s">
        <v>130</v>
      </c>
    </row>
    <row r="281" spans="2:65" s="12" customFormat="1" ht="13.5">
      <c r="B281" s="199"/>
      <c r="D281" s="191" t="s">
        <v>144</v>
      </c>
      <c r="E281" s="200" t="s">
        <v>5</v>
      </c>
      <c r="F281" s="201" t="s">
        <v>911</v>
      </c>
      <c r="H281" s="202">
        <v>11.326000000000001</v>
      </c>
      <c r="I281" s="203"/>
      <c r="L281" s="199"/>
      <c r="M281" s="204"/>
      <c r="N281" s="205"/>
      <c r="O281" s="205"/>
      <c r="P281" s="205"/>
      <c r="Q281" s="205"/>
      <c r="R281" s="205"/>
      <c r="S281" s="205"/>
      <c r="T281" s="206"/>
      <c r="AT281" s="200" t="s">
        <v>144</v>
      </c>
      <c r="AU281" s="200" t="s">
        <v>85</v>
      </c>
      <c r="AV281" s="12" t="s">
        <v>85</v>
      </c>
      <c r="AW281" s="12" t="s">
        <v>39</v>
      </c>
      <c r="AX281" s="12" t="s">
        <v>76</v>
      </c>
      <c r="AY281" s="200" t="s">
        <v>130</v>
      </c>
    </row>
    <row r="282" spans="2:65" s="12" customFormat="1" ht="13.5">
      <c r="B282" s="199"/>
      <c r="D282" s="191" t="s">
        <v>144</v>
      </c>
      <c r="E282" s="200" t="s">
        <v>5</v>
      </c>
      <c r="F282" s="201" t="s">
        <v>912</v>
      </c>
      <c r="H282" s="202">
        <v>16.359000000000002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0" t="s">
        <v>144</v>
      </c>
      <c r="AU282" s="200" t="s">
        <v>85</v>
      </c>
      <c r="AV282" s="12" t="s">
        <v>85</v>
      </c>
      <c r="AW282" s="12" t="s">
        <v>39</v>
      </c>
      <c r="AX282" s="12" t="s">
        <v>76</v>
      </c>
      <c r="AY282" s="200" t="s">
        <v>130</v>
      </c>
    </row>
    <row r="283" spans="2:65" s="12" customFormat="1" ht="13.5">
      <c r="B283" s="199"/>
      <c r="D283" s="191" t="s">
        <v>144</v>
      </c>
      <c r="E283" s="200" t="s">
        <v>5</v>
      </c>
      <c r="F283" s="201" t="s">
        <v>913</v>
      </c>
      <c r="H283" s="202">
        <v>12.523999999999999</v>
      </c>
      <c r="I283" s="203"/>
      <c r="L283" s="199"/>
      <c r="M283" s="204"/>
      <c r="N283" s="205"/>
      <c r="O283" s="205"/>
      <c r="P283" s="205"/>
      <c r="Q283" s="205"/>
      <c r="R283" s="205"/>
      <c r="S283" s="205"/>
      <c r="T283" s="206"/>
      <c r="AT283" s="200" t="s">
        <v>144</v>
      </c>
      <c r="AU283" s="200" t="s">
        <v>85</v>
      </c>
      <c r="AV283" s="12" t="s">
        <v>85</v>
      </c>
      <c r="AW283" s="12" t="s">
        <v>39</v>
      </c>
      <c r="AX283" s="12" t="s">
        <v>76</v>
      </c>
      <c r="AY283" s="200" t="s">
        <v>130</v>
      </c>
    </row>
    <row r="284" spans="2:65" s="12" customFormat="1" ht="13.5">
      <c r="B284" s="199"/>
      <c r="D284" s="191" t="s">
        <v>144</v>
      </c>
      <c r="E284" s="200" t="s">
        <v>5</v>
      </c>
      <c r="F284" s="201" t="s">
        <v>914</v>
      </c>
      <c r="H284" s="202">
        <v>0.94099999999999995</v>
      </c>
      <c r="I284" s="203"/>
      <c r="L284" s="199"/>
      <c r="M284" s="204"/>
      <c r="N284" s="205"/>
      <c r="O284" s="205"/>
      <c r="P284" s="205"/>
      <c r="Q284" s="205"/>
      <c r="R284" s="205"/>
      <c r="S284" s="205"/>
      <c r="T284" s="206"/>
      <c r="AT284" s="200" t="s">
        <v>144</v>
      </c>
      <c r="AU284" s="200" t="s">
        <v>85</v>
      </c>
      <c r="AV284" s="12" t="s">
        <v>85</v>
      </c>
      <c r="AW284" s="12" t="s">
        <v>39</v>
      </c>
      <c r="AX284" s="12" t="s">
        <v>76</v>
      </c>
      <c r="AY284" s="200" t="s">
        <v>130</v>
      </c>
    </row>
    <row r="285" spans="2:65" s="13" customFormat="1" ht="13.5">
      <c r="B285" s="207"/>
      <c r="D285" s="186" t="s">
        <v>144</v>
      </c>
      <c r="E285" s="208" t="s">
        <v>5</v>
      </c>
      <c r="F285" s="209" t="s">
        <v>155</v>
      </c>
      <c r="H285" s="210">
        <v>269.60000000000002</v>
      </c>
      <c r="I285" s="211"/>
      <c r="L285" s="207"/>
      <c r="M285" s="212"/>
      <c r="N285" s="213"/>
      <c r="O285" s="213"/>
      <c r="P285" s="213"/>
      <c r="Q285" s="213"/>
      <c r="R285" s="213"/>
      <c r="S285" s="213"/>
      <c r="T285" s="214"/>
      <c r="AT285" s="215" t="s">
        <v>144</v>
      </c>
      <c r="AU285" s="215" t="s">
        <v>85</v>
      </c>
      <c r="AV285" s="13" t="s">
        <v>137</v>
      </c>
      <c r="AW285" s="13" t="s">
        <v>39</v>
      </c>
      <c r="AX285" s="13" t="s">
        <v>24</v>
      </c>
      <c r="AY285" s="215" t="s">
        <v>130</v>
      </c>
    </row>
    <row r="286" spans="2:65" s="1" customFormat="1" ht="31.5" customHeight="1">
      <c r="B286" s="173"/>
      <c r="C286" s="174" t="s">
        <v>915</v>
      </c>
      <c r="D286" s="174" t="s">
        <v>133</v>
      </c>
      <c r="E286" s="175" t="s">
        <v>514</v>
      </c>
      <c r="F286" s="176" t="s">
        <v>515</v>
      </c>
      <c r="G286" s="177" t="s">
        <v>264</v>
      </c>
      <c r="H286" s="178">
        <v>269.60000000000002</v>
      </c>
      <c r="I286" s="179"/>
      <c r="J286" s="180">
        <f>ROUND(I286*H286,2)</f>
        <v>0</v>
      </c>
      <c r="K286" s="176" t="s">
        <v>253</v>
      </c>
      <c r="L286" s="40"/>
      <c r="M286" s="181" t="s">
        <v>5</v>
      </c>
      <c r="N286" s="182" t="s">
        <v>47</v>
      </c>
      <c r="O286" s="41"/>
      <c r="P286" s="183">
        <f>O286*H286</f>
        <v>0</v>
      </c>
      <c r="Q286" s="183">
        <v>1.3999999999999999E-4</v>
      </c>
      <c r="R286" s="183">
        <f>Q286*H286</f>
        <v>3.7744E-2</v>
      </c>
      <c r="S286" s="183">
        <v>0</v>
      </c>
      <c r="T286" s="184">
        <f>S286*H286</f>
        <v>0</v>
      </c>
      <c r="AR286" s="23" t="s">
        <v>209</v>
      </c>
      <c r="AT286" s="23" t="s">
        <v>133</v>
      </c>
      <c r="AU286" s="23" t="s">
        <v>85</v>
      </c>
      <c r="AY286" s="23" t="s">
        <v>130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3" t="s">
        <v>24</v>
      </c>
      <c r="BK286" s="185">
        <f>ROUND(I286*H286,2)</f>
        <v>0</v>
      </c>
      <c r="BL286" s="23" t="s">
        <v>209</v>
      </c>
      <c r="BM286" s="23" t="s">
        <v>516</v>
      </c>
    </row>
    <row r="287" spans="2:65" s="1" customFormat="1" ht="22.5" customHeight="1">
      <c r="B287" s="173"/>
      <c r="C287" s="174" t="s">
        <v>916</v>
      </c>
      <c r="D287" s="174" t="s">
        <v>133</v>
      </c>
      <c r="E287" s="175" t="s">
        <v>518</v>
      </c>
      <c r="F287" s="176" t="s">
        <v>519</v>
      </c>
      <c r="G287" s="177" t="s">
        <v>264</v>
      </c>
      <c r="H287" s="178">
        <v>269.60000000000002</v>
      </c>
      <c r="I287" s="179"/>
      <c r="J287" s="180">
        <f>ROUND(I287*H287,2)</f>
        <v>0</v>
      </c>
      <c r="K287" s="176" t="s">
        <v>253</v>
      </c>
      <c r="L287" s="40"/>
      <c r="M287" s="181" t="s">
        <v>5</v>
      </c>
      <c r="N287" s="182" t="s">
        <v>47</v>
      </c>
      <c r="O287" s="41"/>
      <c r="P287" s="183">
        <f>O287*H287</f>
        <v>0</v>
      </c>
      <c r="Q287" s="183">
        <v>1.2999999999999999E-4</v>
      </c>
      <c r="R287" s="183">
        <f>Q287*H287</f>
        <v>3.5048000000000003E-2</v>
      </c>
      <c r="S287" s="183">
        <v>0</v>
      </c>
      <c r="T287" s="184">
        <f>S287*H287</f>
        <v>0</v>
      </c>
      <c r="AR287" s="23" t="s">
        <v>209</v>
      </c>
      <c r="AT287" s="23" t="s">
        <v>133</v>
      </c>
      <c r="AU287" s="23" t="s">
        <v>85</v>
      </c>
      <c r="AY287" s="23" t="s">
        <v>130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23" t="s">
        <v>24</v>
      </c>
      <c r="BK287" s="185">
        <f>ROUND(I287*H287,2)</f>
        <v>0</v>
      </c>
      <c r="BL287" s="23" t="s">
        <v>209</v>
      </c>
      <c r="BM287" s="23" t="s">
        <v>520</v>
      </c>
    </row>
    <row r="288" spans="2:65" s="1" customFormat="1" ht="22.5" customHeight="1">
      <c r="B288" s="173"/>
      <c r="C288" s="174" t="s">
        <v>917</v>
      </c>
      <c r="D288" s="174" t="s">
        <v>133</v>
      </c>
      <c r="E288" s="175" t="s">
        <v>522</v>
      </c>
      <c r="F288" s="176" t="s">
        <v>523</v>
      </c>
      <c r="G288" s="177" t="s">
        <v>264</v>
      </c>
      <c r="H288" s="178">
        <v>539.20000000000005</v>
      </c>
      <c r="I288" s="179"/>
      <c r="J288" s="180">
        <f>ROUND(I288*H288,2)</f>
        <v>0</v>
      </c>
      <c r="K288" s="176" t="s">
        <v>253</v>
      </c>
      <c r="L288" s="40"/>
      <c r="M288" s="181" t="s">
        <v>5</v>
      </c>
      <c r="N288" s="182" t="s">
        <v>47</v>
      </c>
      <c r="O288" s="41"/>
      <c r="P288" s="183">
        <f>O288*H288</f>
        <v>0</v>
      </c>
      <c r="Q288" s="183">
        <v>1.2999999999999999E-4</v>
      </c>
      <c r="R288" s="183">
        <f>Q288*H288</f>
        <v>7.0096000000000006E-2</v>
      </c>
      <c r="S288" s="183">
        <v>0</v>
      </c>
      <c r="T288" s="184">
        <f>S288*H288</f>
        <v>0</v>
      </c>
      <c r="AR288" s="23" t="s">
        <v>209</v>
      </c>
      <c r="AT288" s="23" t="s">
        <v>133</v>
      </c>
      <c r="AU288" s="23" t="s">
        <v>85</v>
      </c>
      <c r="AY288" s="23" t="s">
        <v>130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3" t="s">
        <v>24</v>
      </c>
      <c r="BK288" s="185">
        <f>ROUND(I288*H288,2)</f>
        <v>0</v>
      </c>
      <c r="BL288" s="23" t="s">
        <v>209</v>
      </c>
      <c r="BM288" s="23" t="s">
        <v>524</v>
      </c>
    </row>
    <row r="289" spans="2:65" s="12" customFormat="1" ht="13.5">
      <c r="B289" s="199"/>
      <c r="D289" s="191" t="s">
        <v>144</v>
      </c>
      <c r="E289" s="200" t="s">
        <v>5</v>
      </c>
      <c r="F289" s="201" t="s">
        <v>918</v>
      </c>
      <c r="H289" s="202">
        <v>269.60000000000002</v>
      </c>
      <c r="I289" s="203"/>
      <c r="L289" s="199"/>
      <c r="M289" s="204"/>
      <c r="N289" s="205"/>
      <c r="O289" s="205"/>
      <c r="P289" s="205"/>
      <c r="Q289" s="205"/>
      <c r="R289" s="205"/>
      <c r="S289" s="205"/>
      <c r="T289" s="206"/>
      <c r="AT289" s="200" t="s">
        <v>144</v>
      </c>
      <c r="AU289" s="200" t="s">
        <v>85</v>
      </c>
      <c r="AV289" s="12" t="s">
        <v>85</v>
      </c>
      <c r="AW289" s="12" t="s">
        <v>39</v>
      </c>
      <c r="AX289" s="12" t="s">
        <v>24</v>
      </c>
      <c r="AY289" s="200" t="s">
        <v>130</v>
      </c>
    </row>
    <row r="290" spans="2:65" s="12" customFormat="1" ht="13.5">
      <c r="B290" s="199"/>
      <c r="D290" s="186" t="s">
        <v>144</v>
      </c>
      <c r="F290" s="222" t="s">
        <v>919</v>
      </c>
      <c r="H290" s="223">
        <v>539.20000000000005</v>
      </c>
      <c r="I290" s="203"/>
      <c r="L290" s="199"/>
      <c r="M290" s="204"/>
      <c r="N290" s="205"/>
      <c r="O290" s="205"/>
      <c r="P290" s="205"/>
      <c r="Q290" s="205"/>
      <c r="R290" s="205"/>
      <c r="S290" s="205"/>
      <c r="T290" s="206"/>
      <c r="AT290" s="200" t="s">
        <v>144</v>
      </c>
      <c r="AU290" s="200" t="s">
        <v>85</v>
      </c>
      <c r="AV290" s="12" t="s">
        <v>85</v>
      </c>
      <c r="AW290" s="12" t="s">
        <v>6</v>
      </c>
      <c r="AX290" s="12" t="s">
        <v>24</v>
      </c>
      <c r="AY290" s="200" t="s">
        <v>130</v>
      </c>
    </row>
    <row r="291" spans="2:65" s="1" customFormat="1" ht="31.5" customHeight="1">
      <c r="B291" s="173"/>
      <c r="C291" s="174" t="s">
        <v>920</v>
      </c>
      <c r="D291" s="174" t="s">
        <v>133</v>
      </c>
      <c r="E291" s="175" t="s">
        <v>527</v>
      </c>
      <c r="F291" s="176" t="s">
        <v>528</v>
      </c>
      <c r="G291" s="177" t="s">
        <v>264</v>
      </c>
      <c r="H291" s="178">
        <v>1524.25</v>
      </c>
      <c r="I291" s="179"/>
      <c r="J291" s="180">
        <f>ROUND(I291*H291,2)</f>
        <v>0</v>
      </c>
      <c r="K291" s="176" t="s">
        <v>253</v>
      </c>
      <c r="L291" s="40"/>
      <c r="M291" s="181" t="s">
        <v>5</v>
      </c>
      <c r="N291" s="182" t="s">
        <v>47</v>
      </c>
      <c r="O291" s="41"/>
      <c r="P291" s="183">
        <f>O291*H291</f>
        <v>0</v>
      </c>
      <c r="Q291" s="183">
        <v>1.1E-4</v>
      </c>
      <c r="R291" s="183">
        <f>Q291*H291</f>
        <v>0.1676675</v>
      </c>
      <c r="S291" s="183">
        <v>0</v>
      </c>
      <c r="T291" s="184">
        <f>S291*H291</f>
        <v>0</v>
      </c>
      <c r="AR291" s="23" t="s">
        <v>209</v>
      </c>
      <c r="AT291" s="23" t="s">
        <v>133</v>
      </c>
      <c r="AU291" s="23" t="s">
        <v>85</v>
      </c>
      <c r="AY291" s="23" t="s">
        <v>130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23" t="s">
        <v>24</v>
      </c>
      <c r="BK291" s="185">
        <f>ROUND(I291*H291,2)</f>
        <v>0</v>
      </c>
      <c r="BL291" s="23" t="s">
        <v>209</v>
      </c>
      <c r="BM291" s="23" t="s">
        <v>529</v>
      </c>
    </row>
    <row r="292" spans="2:65" s="12" customFormat="1" ht="13.5">
      <c r="B292" s="199"/>
      <c r="D292" s="186" t="s">
        <v>144</v>
      </c>
      <c r="E292" s="221" t="s">
        <v>5</v>
      </c>
      <c r="F292" s="222" t="s">
        <v>921</v>
      </c>
      <c r="H292" s="223">
        <v>1524.25</v>
      </c>
      <c r="I292" s="203"/>
      <c r="L292" s="199"/>
      <c r="M292" s="204"/>
      <c r="N292" s="205"/>
      <c r="O292" s="205"/>
      <c r="P292" s="205"/>
      <c r="Q292" s="205"/>
      <c r="R292" s="205"/>
      <c r="S292" s="205"/>
      <c r="T292" s="206"/>
      <c r="AT292" s="200" t="s">
        <v>144</v>
      </c>
      <c r="AU292" s="200" t="s">
        <v>85</v>
      </c>
      <c r="AV292" s="12" t="s">
        <v>85</v>
      </c>
      <c r="AW292" s="12" t="s">
        <v>39</v>
      </c>
      <c r="AX292" s="12" t="s">
        <v>24</v>
      </c>
      <c r="AY292" s="200" t="s">
        <v>130</v>
      </c>
    </row>
    <row r="293" spans="2:65" s="1" customFormat="1" ht="22.5" customHeight="1">
      <c r="B293" s="173"/>
      <c r="C293" s="174" t="s">
        <v>922</v>
      </c>
      <c r="D293" s="174" t="s">
        <v>133</v>
      </c>
      <c r="E293" s="175" t="s">
        <v>532</v>
      </c>
      <c r="F293" s="176" t="s">
        <v>533</v>
      </c>
      <c r="G293" s="177" t="s">
        <v>264</v>
      </c>
      <c r="H293" s="178">
        <v>213.85</v>
      </c>
      <c r="I293" s="179"/>
      <c r="J293" s="180">
        <f>ROUND(I293*H293,2)</f>
        <v>0</v>
      </c>
      <c r="K293" s="176" t="s">
        <v>5</v>
      </c>
      <c r="L293" s="40"/>
      <c r="M293" s="181" t="s">
        <v>5</v>
      </c>
      <c r="N293" s="182" t="s">
        <v>47</v>
      </c>
      <c r="O293" s="41"/>
      <c r="P293" s="183">
        <f>O293*H293</f>
        <v>0</v>
      </c>
      <c r="Q293" s="183">
        <v>2.9E-4</v>
      </c>
      <c r="R293" s="183">
        <f>Q293*H293</f>
        <v>6.2016500000000002E-2</v>
      </c>
      <c r="S293" s="183">
        <v>0</v>
      </c>
      <c r="T293" s="184">
        <f>S293*H293</f>
        <v>0</v>
      </c>
      <c r="AR293" s="23" t="s">
        <v>209</v>
      </c>
      <c r="AT293" s="23" t="s">
        <v>133</v>
      </c>
      <c r="AU293" s="23" t="s">
        <v>85</v>
      </c>
      <c r="AY293" s="23" t="s">
        <v>130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23" t="s">
        <v>24</v>
      </c>
      <c r="BK293" s="185">
        <f>ROUND(I293*H293,2)</f>
        <v>0</v>
      </c>
      <c r="BL293" s="23" t="s">
        <v>209</v>
      </c>
      <c r="BM293" s="23" t="s">
        <v>923</v>
      </c>
    </row>
    <row r="294" spans="2:65" s="12" customFormat="1" ht="13.5">
      <c r="B294" s="199"/>
      <c r="D294" s="186" t="s">
        <v>144</v>
      </c>
      <c r="E294" s="221" t="s">
        <v>5</v>
      </c>
      <c r="F294" s="222" t="s">
        <v>924</v>
      </c>
      <c r="H294" s="223">
        <v>213.85</v>
      </c>
      <c r="I294" s="203"/>
      <c r="L294" s="199"/>
      <c r="M294" s="204"/>
      <c r="N294" s="205"/>
      <c r="O294" s="205"/>
      <c r="P294" s="205"/>
      <c r="Q294" s="205"/>
      <c r="R294" s="205"/>
      <c r="S294" s="205"/>
      <c r="T294" s="206"/>
      <c r="AT294" s="200" t="s">
        <v>144</v>
      </c>
      <c r="AU294" s="200" t="s">
        <v>85</v>
      </c>
      <c r="AV294" s="12" t="s">
        <v>85</v>
      </c>
      <c r="AW294" s="12" t="s">
        <v>39</v>
      </c>
      <c r="AX294" s="12" t="s">
        <v>24</v>
      </c>
      <c r="AY294" s="200" t="s">
        <v>130</v>
      </c>
    </row>
    <row r="295" spans="2:65" s="1" customFormat="1" ht="22.5" customHeight="1">
      <c r="B295" s="173"/>
      <c r="C295" s="174" t="s">
        <v>925</v>
      </c>
      <c r="D295" s="174" t="s">
        <v>133</v>
      </c>
      <c r="E295" s="175" t="s">
        <v>537</v>
      </c>
      <c r="F295" s="176" t="s">
        <v>538</v>
      </c>
      <c r="G295" s="177" t="s">
        <v>264</v>
      </c>
      <c r="H295" s="178">
        <v>1524.25</v>
      </c>
      <c r="I295" s="179"/>
      <c r="J295" s="180">
        <f>ROUND(I295*H295,2)</f>
        <v>0</v>
      </c>
      <c r="K295" s="176" t="s">
        <v>5</v>
      </c>
      <c r="L295" s="40"/>
      <c r="M295" s="181" t="s">
        <v>5</v>
      </c>
      <c r="N295" s="182" t="s">
        <v>47</v>
      </c>
      <c r="O295" s="41"/>
      <c r="P295" s="183">
        <f>O295*H295</f>
        <v>0</v>
      </c>
      <c r="Q295" s="183">
        <v>1.0300000000000001E-3</v>
      </c>
      <c r="R295" s="183">
        <f>Q295*H295</f>
        <v>1.5699775000000002</v>
      </c>
      <c r="S295" s="183">
        <v>0</v>
      </c>
      <c r="T295" s="184">
        <f>S295*H295</f>
        <v>0</v>
      </c>
      <c r="AR295" s="23" t="s">
        <v>209</v>
      </c>
      <c r="AT295" s="23" t="s">
        <v>133</v>
      </c>
      <c r="AU295" s="23" t="s">
        <v>85</v>
      </c>
      <c r="AY295" s="23" t="s">
        <v>130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23" t="s">
        <v>24</v>
      </c>
      <c r="BK295" s="185">
        <f>ROUND(I295*H295,2)</f>
        <v>0</v>
      </c>
      <c r="BL295" s="23" t="s">
        <v>209</v>
      </c>
      <c r="BM295" s="23" t="s">
        <v>926</v>
      </c>
    </row>
    <row r="296" spans="2:65" s="11" customFormat="1" ht="27">
      <c r="B296" s="190"/>
      <c r="D296" s="191" t="s">
        <v>144</v>
      </c>
      <c r="E296" s="192" t="s">
        <v>5</v>
      </c>
      <c r="F296" s="193" t="s">
        <v>540</v>
      </c>
      <c r="H296" s="194" t="s">
        <v>5</v>
      </c>
      <c r="I296" s="195"/>
      <c r="L296" s="190"/>
      <c r="M296" s="196"/>
      <c r="N296" s="197"/>
      <c r="O296" s="197"/>
      <c r="P296" s="197"/>
      <c r="Q296" s="197"/>
      <c r="R296" s="197"/>
      <c r="S296" s="197"/>
      <c r="T296" s="198"/>
      <c r="AT296" s="194" t="s">
        <v>144</v>
      </c>
      <c r="AU296" s="194" t="s">
        <v>85</v>
      </c>
      <c r="AV296" s="11" t="s">
        <v>24</v>
      </c>
      <c r="AW296" s="11" t="s">
        <v>39</v>
      </c>
      <c r="AX296" s="11" t="s">
        <v>76</v>
      </c>
      <c r="AY296" s="194" t="s">
        <v>130</v>
      </c>
    </row>
    <row r="297" spans="2:65" s="11" customFormat="1" ht="13.5">
      <c r="B297" s="190"/>
      <c r="D297" s="191" t="s">
        <v>144</v>
      </c>
      <c r="E297" s="192" t="s">
        <v>5</v>
      </c>
      <c r="F297" s="193" t="s">
        <v>541</v>
      </c>
      <c r="H297" s="194" t="s">
        <v>5</v>
      </c>
      <c r="I297" s="195"/>
      <c r="L297" s="190"/>
      <c r="M297" s="196"/>
      <c r="N297" s="197"/>
      <c r="O297" s="197"/>
      <c r="P297" s="197"/>
      <c r="Q297" s="197"/>
      <c r="R297" s="197"/>
      <c r="S297" s="197"/>
      <c r="T297" s="198"/>
      <c r="AT297" s="194" t="s">
        <v>144</v>
      </c>
      <c r="AU297" s="194" t="s">
        <v>85</v>
      </c>
      <c r="AV297" s="11" t="s">
        <v>24</v>
      </c>
      <c r="AW297" s="11" t="s">
        <v>39</v>
      </c>
      <c r="AX297" s="11" t="s">
        <v>76</v>
      </c>
      <c r="AY297" s="194" t="s">
        <v>130</v>
      </c>
    </row>
    <row r="298" spans="2:65" s="12" customFormat="1" ht="13.5">
      <c r="B298" s="199"/>
      <c r="D298" s="186" t="s">
        <v>144</v>
      </c>
      <c r="E298" s="221" t="s">
        <v>5</v>
      </c>
      <c r="F298" s="222" t="s">
        <v>927</v>
      </c>
      <c r="H298" s="223">
        <v>1524.25</v>
      </c>
      <c r="I298" s="203"/>
      <c r="L298" s="199"/>
      <c r="M298" s="204"/>
      <c r="N298" s="205"/>
      <c r="O298" s="205"/>
      <c r="P298" s="205"/>
      <c r="Q298" s="205"/>
      <c r="R298" s="205"/>
      <c r="S298" s="205"/>
      <c r="T298" s="206"/>
      <c r="AT298" s="200" t="s">
        <v>144</v>
      </c>
      <c r="AU298" s="200" t="s">
        <v>85</v>
      </c>
      <c r="AV298" s="12" t="s">
        <v>85</v>
      </c>
      <c r="AW298" s="12" t="s">
        <v>39</v>
      </c>
      <c r="AX298" s="12" t="s">
        <v>24</v>
      </c>
      <c r="AY298" s="200" t="s">
        <v>130</v>
      </c>
    </row>
    <row r="299" spans="2:65" s="1" customFormat="1" ht="31.5" customHeight="1">
      <c r="B299" s="173"/>
      <c r="C299" s="174" t="s">
        <v>859</v>
      </c>
      <c r="D299" s="174" t="s">
        <v>133</v>
      </c>
      <c r="E299" s="175" t="s">
        <v>544</v>
      </c>
      <c r="F299" s="176" t="s">
        <v>545</v>
      </c>
      <c r="G299" s="177" t="s">
        <v>264</v>
      </c>
      <c r="H299" s="178">
        <v>1524.25</v>
      </c>
      <c r="I299" s="179"/>
      <c r="J299" s="180">
        <f>ROUND(I299*H299,2)</f>
        <v>0</v>
      </c>
      <c r="K299" s="176" t="s">
        <v>253</v>
      </c>
      <c r="L299" s="40"/>
      <c r="M299" s="181" t="s">
        <v>5</v>
      </c>
      <c r="N299" s="182" t="s">
        <v>47</v>
      </c>
      <c r="O299" s="41"/>
      <c r="P299" s="183">
        <f>O299*H299</f>
        <v>0</v>
      </c>
      <c r="Q299" s="183">
        <v>1.0000000000000001E-5</v>
      </c>
      <c r="R299" s="183">
        <f>Q299*H299</f>
        <v>1.5242500000000001E-2</v>
      </c>
      <c r="S299" s="183">
        <v>0</v>
      </c>
      <c r="T299" s="184">
        <f>S299*H299</f>
        <v>0</v>
      </c>
      <c r="AR299" s="23" t="s">
        <v>209</v>
      </c>
      <c r="AT299" s="23" t="s">
        <v>133</v>
      </c>
      <c r="AU299" s="23" t="s">
        <v>85</v>
      </c>
      <c r="AY299" s="23" t="s">
        <v>130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23" t="s">
        <v>24</v>
      </c>
      <c r="BK299" s="185">
        <f>ROUND(I299*H299,2)</f>
        <v>0</v>
      </c>
      <c r="BL299" s="23" t="s">
        <v>209</v>
      </c>
      <c r="BM299" s="23" t="s">
        <v>546</v>
      </c>
    </row>
    <row r="300" spans="2:65" s="10" customFormat="1" ht="29.85" customHeight="1">
      <c r="B300" s="159"/>
      <c r="D300" s="170" t="s">
        <v>75</v>
      </c>
      <c r="E300" s="171" t="s">
        <v>547</v>
      </c>
      <c r="F300" s="171" t="s">
        <v>548</v>
      </c>
      <c r="I300" s="162"/>
      <c r="J300" s="172">
        <f>BK300</f>
        <v>0</v>
      </c>
      <c r="L300" s="159"/>
      <c r="M300" s="164"/>
      <c r="N300" s="165"/>
      <c r="O300" s="165"/>
      <c r="P300" s="166">
        <f>SUM(P301:P303)</f>
        <v>0</v>
      </c>
      <c r="Q300" s="165"/>
      <c r="R300" s="166">
        <f>SUM(R301:R303)</f>
        <v>0</v>
      </c>
      <c r="S300" s="165"/>
      <c r="T300" s="167">
        <f>SUM(T301:T303)</f>
        <v>0</v>
      </c>
      <c r="AR300" s="160" t="s">
        <v>85</v>
      </c>
      <c r="AT300" s="168" t="s">
        <v>75</v>
      </c>
      <c r="AU300" s="168" t="s">
        <v>24</v>
      </c>
      <c r="AY300" s="160" t="s">
        <v>130</v>
      </c>
      <c r="BK300" s="169">
        <f>SUM(BK301:BK303)</f>
        <v>0</v>
      </c>
    </row>
    <row r="301" spans="2:65" s="1" customFormat="1" ht="22.5" customHeight="1">
      <c r="B301" s="173"/>
      <c r="C301" s="174" t="s">
        <v>928</v>
      </c>
      <c r="D301" s="174" t="s">
        <v>133</v>
      </c>
      <c r="E301" s="175" t="s">
        <v>550</v>
      </c>
      <c r="F301" s="176" t="s">
        <v>551</v>
      </c>
      <c r="G301" s="177" t="s">
        <v>264</v>
      </c>
      <c r="H301" s="178">
        <v>731.54600000000005</v>
      </c>
      <c r="I301" s="179"/>
      <c r="J301" s="180">
        <f>ROUND(I301*H301,2)</f>
        <v>0</v>
      </c>
      <c r="K301" s="176" t="s">
        <v>5</v>
      </c>
      <c r="L301" s="40"/>
      <c r="M301" s="181" t="s">
        <v>5</v>
      </c>
      <c r="N301" s="182" t="s">
        <v>47</v>
      </c>
      <c r="O301" s="41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AR301" s="23" t="s">
        <v>209</v>
      </c>
      <c r="AT301" s="23" t="s">
        <v>133</v>
      </c>
      <c r="AU301" s="23" t="s">
        <v>85</v>
      </c>
      <c r="AY301" s="23" t="s">
        <v>130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23" t="s">
        <v>24</v>
      </c>
      <c r="BK301" s="185">
        <f>ROUND(I301*H301,2)</f>
        <v>0</v>
      </c>
      <c r="BL301" s="23" t="s">
        <v>209</v>
      </c>
      <c r="BM301" s="23" t="s">
        <v>929</v>
      </c>
    </row>
    <row r="302" spans="2:65" s="11" customFormat="1" ht="27">
      <c r="B302" s="190"/>
      <c r="D302" s="191" t="s">
        <v>144</v>
      </c>
      <c r="E302" s="192" t="s">
        <v>5</v>
      </c>
      <c r="F302" s="193" t="s">
        <v>553</v>
      </c>
      <c r="H302" s="194" t="s">
        <v>5</v>
      </c>
      <c r="I302" s="195"/>
      <c r="L302" s="190"/>
      <c r="M302" s="196"/>
      <c r="N302" s="197"/>
      <c r="O302" s="197"/>
      <c r="P302" s="197"/>
      <c r="Q302" s="197"/>
      <c r="R302" s="197"/>
      <c r="S302" s="197"/>
      <c r="T302" s="198"/>
      <c r="AT302" s="194" t="s">
        <v>144</v>
      </c>
      <c r="AU302" s="194" t="s">
        <v>85</v>
      </c>
      <c r="AV302" s="11" t="s">
        <v>24</v>
      </c>
      <c r="AW302" s="11" t="s">
        <v>39</v>
      </c>
      <c r="AX302" s="11" t="s">
        <v>76</v>
      </c>
      <c r="AY302" s="194" t="s">
        <v>130</v>
      </c>
    </row>
    <row r="303" spans="2:65" s="12" customFormat="1" ht="13.5">
      <c r="B303" s="199"/>
      <c r="D303" s="191" t="s">
        <v>144</v>
      </c>
      <c r="E303" s="200" t="s">
        <v>5</v>
      </c>
      <c r="F303" s="201" t="s">
        <v>930</v>
      </c>
      <c r="H303" s="202">
        <v>731.54600000000005</v>
      </c>
      <c r="I303" s="203"/>
      <c r="L303" s="199"/>
      <c r="M303" s="204"/>
      <c r="N303" s="205"/>
      <c r="O303" s="205"/>
      <c r="P303" s="205"/>
      <c r="Q303" s="205"/>
      <c r="R303" s="205"/>
      <c r="S303" s="205"/>
      <c r="T303" s="206"/>
      <c r="AT303" s="200" t="s">
        <v>144</v>
      </c>
      <c r="AU303" s="200" t="s">
        <v>85</v>
      </c>
      <c r="AV303" s="12" t="s">
        <v>85</v>
      </c>
      <c r="AW303" s="12" t="s">
        <v>39</v>
      </c>
      <c r="AX303" s="12" t="s">
        <v>24</v>
      </c>
      <c r="AY303" s="200" t="s">
        <v>130</v>
      </c>
    </row>
    <row r="304" spans="2:65" s="10" customFormat="1" ht="29.85" customHeight="1">
      <c r="B304" s="159"/>
      <c r="D304" s="170" t="s">
        <v>75</v>
      </c>
      <c r="E304" s="171" t="s">
        <v>931</v>
      </c>
      <c r="F304" s="171" t="s">
        <v>932</v>
      </c>
      <c r="I304" s="162"/>
      <c r="J304" s="172">
        <f>BK304</f>
        <v>0</v>
      </c>
      <c r="L304" s="159"/>
      <c r="M304" s="164"/>
      <c r="N304" s="165"/>
      <c r="O304" s="165"/>
      <c r="P304" s="166">
        <f>SUM(P305:P307)</f>
        <v>0</v>
      </c>
      <c r="Q304" s="165"/>
      <c r="R304" s="166">
        <f>SUM(R305:R307)</f>
        <v>7.0199999999999999E-2</v>
      </c>
      <c r="S304" s="165"/>
      <c r="T304" s="167">
        <f>SUM(T305:T307)</f>
        <v>0</v>
      </c>
      <c r="AR304" s="160" t="s">
        <v>85</v>
      </c>
      <c r="AT304" s="168" t="s">
        <v>75</v>
      </c>
      <c r="AU304" s="168" t="s">
        <v>24</v>
      </c>
      <c r="AY304" s="160" t="s">
        <v>130</v>
      </c>
      <c r="BK304" s="169">
        <f>SUM(BK305:BK307)</f>
        <v>0</v>
      </c>
    </row>
    <row r="305" spans="2:65" s="1" customFormat="1" ht="22.5" customHeight="1">
      <c r="B305" s="173"/>
      <c r="C305" s="174" t="s">
        <v>933</v>
      </c>
      <c r="D305" s="174" t="s">
        <v>133</v>
      </c>
      <c r="E305" s="175" t="s">
        <v>934</v>
      </c>
      <c r="F305" s="176" t="s">
        <v>935</v>
      </c>
      <c r="G305" s="177" t="s">
        <v>264</v>
      </c>
      <c r="H305" s="178">
        <v>54</v>
      </c>
      <c r="I305" s="179"/>
      <c r="J305" s="180">
        <f>ROUND(I305*H305,2)</f>
        <v>0</v>
      </c>
      <c r="K305" s="176" t="s">
        <v>5</v>
      </c>
      <c r="L305" s="40"/>
      <c r="M305" s="181" t="s">
        <v>5</v>
      </c>
      <c r="N305" s="182" t="s">
        <v>47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209</v>
      </c>
      <c r="AT305" s="23" t="s">
        <v>133</v>
      </c>
      <c r="AU305" s="23" t="s">
        <v>85</v>
      </c>
      <c r="AY305" s="23" t="s">
        <v>130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209</v>
      </c>
      <c r="BM305" s="23" t="s">
        <v>936</v>
      </c>
    </row>
    <row r="306" spans="2:65" s="12" customFormat="1" ht="13.5">
      <c r="B306" s="199"/>
      <c r="D306" s="186" t="s">
        <v>144</v>
      </c>
      <c r="E306" s="221" t="s">
        <v>5</v>
      </c>
      <c r="F306" s="222" t="s">
        <v>937</v>
      </c>
      <c r="H306" s="223">
        <v>54</v>
      </c>
      <c r="I306" s="203"/>
      <c r="L306" s="199"/>
      <c r="M306" s="204"/>
      <c r="N306" s="205"/>
      <c r="O306" s="205"/>
      <c r="P306" s="205"/>
      <c r="Q306" s="205"/>
      <c r="R306" s="205"/>
      <c r="S306" s="205"/>
      <c r="T306" s="206"/>
      <c r="AT306" s="200" t="s">
        <v>144</v>
      </c>
      <c r="AU306" s="200" t="s">
        <v>85</v>
      </c>
      <c r="AV306" s="12" t="s">
        <v>85</v>
      </c>
      <c r="AW306" s="12" t="s">
        <v>39</v>
      </c>
      <c r="AX306" s="12" t="s">
        <v>24</v>
      </c>
      <c r="AY306" s="200" t="s">
        <v>130</v>
      </c>
    </row>
    <row r="307" spans="2:65" s="1" customFormat="1" ht="22.5" customHeight="1">
      <c r="B307" s="173"/>
      <c r="C307" s="224" t="s">
        <v>938</v>
      </c>
      <c r="D307" s="224" t="s">
        <v>477</v>
      </c>
      <c r="E307" s="225" t="s">
        <v>939</v>
      </c>
      <c r="F307" s="226" t="s">
        <v>940</v>
      </c>
      <c r="G307" s="227" t="s">
        <v>264</v>
      </c>
      <c r="H307" s="228">
        <v>54</v>
      </c>
      <c r="I307" s="229"/>
      <c r="J307" s="230">
        <f>ROUND(I307*H307,2)</f>
        <v>0</v>
      </c>
      <c r="K307" s="226" t="s">
        <v>323</v>
      </c>
      <c r="L307" s="231"/>
      <c r="M307" s="232" t="s">
        <v>5</v>
      </c>
      <c r="N307" s="233" t="s">
        <v>47</v>
      </c>
      <c r="O307" s="41"/>
      <c r="P307" s="183">
        <f>O307*H307</f>
        <v>0</v>
      </c>
      <c r="Q307" s="183">
        <v>1.2999999999999999E-3</v>
      </c>
      <c r="R307" s="183">
        <f>Q307*H307</f>
        <v>7.0199999999999999E-2</v>
      </c>
      <c r="S307" s="183">
        <v>0</v>
      </c>
      <c r="T307" s="184">
        <f>S307*H307</f>
        <v>0</v>
      </c>
      <c r="AR307" s="23" t="s">
        <v>391</v>
      </c>
      <c r="AT307" s="23" t="s">
        <v>477</v>
      </c>
      <c r="AU307" s="23" t="s">
        <v>85</v>
      </c>
      <c r="AY307" s="23" t="s">
        <v>130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23" t="s">
        <v>24</v>
      </c>
      <c r="BK307" s="185">
        <f>ROUND(I307*H307,2)</f>
        <v>0</v>
      </c>
      <c r="BL307" s="23" t="s">
        <v>209</v>
      </c>
      <c r="BM307" s="23" t="s">
        <v>941</v>
      </c>
    </row>
    <row r="308" spans="2:65" s="10" customFormat="1" ht="29.85" customHeight="1">
      <c r="B308" s="159"/>
      <c r="D308" s="170" t="s">
        <v>75</v>
      </c>
      <c r="E308" s="171" t="s">
        <v>555</v>
      </c>
      <c r="F308" s="171" t="s">
        <v>556</v>
      </c>
      <c r="I308" s="162"/>
      <c r="J308" s="172">
        <f>BK308</f>
        <v>0</v>
      </c>
      <c r="L308" s="159"/>
      <c r="M308" s="164"/>
      <c r="N308" s="165"/>
      <c r="O308" s="165"/>
      <c r="P308" s="166">
        <f>SUM(P309:P310)</f>
        <v>0</v>
      </c>
      <c r="Q308" s="165"/>
      <c r="R308" s="166">
        <f>SUM(R309:R310)</f>
        <v>0.17733649000000001</v>
      </c>
      <c r="S308" s="165"/>
      <c r="T308" s="167">
        <f>SUM(T309:T310)</f>
        <v>0</v>
      </c>
      <c r="AR308" s="160" t="s">
        <v>85</v>
      </c>
      <c r="AT308" s="168" t="s">
        <v>75</v>
      </c>
      <c r="AU308" s="168" t="s">
        <v>24</v>
      </c>
      <c r="AY308" s="160" t="s">
        <v>130</v>
      </c>
      <c r="BK308" s="169">
        <f>SUM(BK309:BK310)</f>
        <v>0</v>
      </c>
    </row>
    <row r="309" spans="2:65" s="1" customFormat="1" ht="22.5" customHeight="1">
      <c r="B309" s="173"/>
      <c r="C309" s="174" t="s">
        <v>942</v>
      </c>
      <c r="D309" s="174" t="s">
        <v>133</v>
      </c>
      <c r="E309" s="175" t="s">
        <v>558</v>
      </c>
      <c r="F309" s="176" t="s">
        <v>559</v>
      </c>
      <c r="G309" s="177" t="s">
        <v>264</v>
      </c>
      <c r="H309" s="178">
        <v>20.129000000000001</v>
      </c>
      <c r="I309" s="179"/>
      <c r="J309" s="180">
        <f>ROUND(I309*H309,2)</f>
        <v>0</v>
      </c>
      <c r="K309" s="176" t="s">
        <v>5</v>
      </c>
      <c r="L309" s="40"/>
      <c r="M309" s="181" t="s">
        <v>5</v>
      </c>
      <c r="N309" s="182" t="s">
        <v>47</v>
      </c>
      <c r="O309" s="41"/>
      <c r="P309" s="183">
        <f>O309*H309</f>
        <v>0</v>
      </c>
      <c r="Q309" s="183">
        <v>8.8100000000000001E-3</v>
      </c>
      <c r="R309" s="183">
        <f>Q309*H309</f>
        <v>0.17733649000000001</v>
      </c>
      <c r="S309" s="183">
        <v>0</v>
      </c>
      <c r="T309" s="184">
        <f>S309*H309</f>
        <v>0</v>
      </c>
      <c r="AR309" s="23" t="s">
        <v>209</v>
      </c>
      <c r="AT309" s="23" t="s">
        <v>133</v>
      </c>
      <c r="AU309" s="23" t="s">
        <v>85</v>
      </c>
      <c r="AY309" s="23" t="s">
        <v>130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23" t="s">
        <v>24</v>
      </c>
      <c r="BK309" s="185">
        <f>ROUND(I309*H309,2)</f>
        <v>0</v>
      </c>
      <c r="BL309" s="23" t="s">
        <v>209</v>
      </c>
      <c r="BM309" s="23" t="s">
        <v>943</v>
      </c>
    </row>
    <row r="310" spans="2:65" s="12" customFormat="1" ht="13.5">
      <c r="B310" s="199"/>
      <c r="D310" s="191" t="s">
        <v>144</v>
      </c>
      <c r="E310" s="200" t="s">
        <v>5</v>
      </c>
      <c r="F310" s="201" t="s">
        <v>944</v>
      </c>
      <c r="H310" s="202">
        <v>20.129000000000001</v>
      </c>
      <c r="I310" s="203"/>
      <c r="L310" s="199"/>
      <c r="M310" s="237"/>
      <c r="N310" s="238"/>
      <c r="O310" s="238"/>
      <c r="P310" s="238"/>
      <c r="Q310" s="238"/>
      <c r="R310" s="238"/>
      <c r="S310" s="238"/>
      <c r="T310" s="239"/>
      <c r="AT310" s="200" t="s">
        <v>144</v>
      </c>
      <c r="AU310" s="200" t="s">
        <v>85</v>
      </c>
      <c r="AV310" s="12" t="s">
        <v>85</v>
      </c>
      <c r="AW310" s="12" t="s">
        <v>39</v>
      </c>
      <c r="AX310" s="12" t="s">
        <v>24</v>
      </c>
      <c r="AY310" s="200" t="s">
        <v>130</v>
      </c>
    </row>
    <row r="311" spans="2:65" s="1" customFormat="1" ht="6.95" customHeight="1">
      <c r="B311" s="55"/>
      <c r="C311" s="56"/>
      <c r="D311" s="56"/>
      <c r="E311" s="56"/>
      <c r="F311" s="56"/>
      <c r="G311" s="56"/>
      <c r="H311" s="56"/>
      <c r="I311" s="126"/>
      <c r="J311" s="56"/>
      <c r="K311" s="56"/>
      <c r="L311" s="40"/>
    </row>
  </sheetData>
  <autoFilter ref="C91:K310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showGridLines="0" workbookViewId="0"/>
  </sheetViews>
  <sheetFormatPr defaultRowHeight="13.5"/>
  <cols>
    <col min="1" max="1" width="8.33203125" style="240" customWidth="1"/>
    <col min="2" max="2" width="1.6640625" style="240" customWidth="1"/>
    <col min="3" max="4" width="5" style="240" customWidth="1"/>
    <col min="5" max="5" width="11.6640625" style="240" customWidth="1"/>
    <col min="6" max="6" width="9.1640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40625" style="240" customWidth="1"/>
  </cols>
  <sheetData>
    <row r="1" spans="2:1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4" customFormat="1" ht="45" customHeight="1">
      <c r="B3" s="244"/>
      <c r="C3" s="368" t="s">
        <v>945</v>
      </c>
      <c r="D3" s="368"/>
      <c r="E3" s="368"/>
      <c r="F3" s="368"/>
      <c r="G3" s="368"/>
      <c r="H3" s="368"/>
      <c r="I3" s="368"/>
      <c r="J3" s="368"/>
      <c r="K3" s="245"/>
    </row>
    <row r="4" spans="2:11" ht="25.5" customHeight="1">
      <c r="B4" s="246"/>
      <c r="C4" s="370" t="s">
        <v>946</v>
      </c>
      <c r="D4" s="370"/>
      <c r="E4" s="370"/>
      <c r="F4" s="370"/>
      <c r="G4" s="370"/>
      <c r="H4" s="370"/>
      <c r="I4" s="370"/>
      <c r="J4" s="370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6" t="s">
        <v>947</v>
      </c>
      <c r="D6" s="366"/>
      <c r="E6" s="366"/>
      <c r="F6" s="366"/>
      <c r="G6" s="366"/>
      <c r="H6" s="366"/>
      <c r="I6" s="366"/>
      <c r="J6" s="366"/>
      <c r="K6" s="247"/>
    </row>
    <row r="7" spans="2:11" ht="15" customHeight="1">
      <c r="B7" s="250"/>
      <c r="C7" s="366" t="s">
        <v>948</v>
      </c>
      <c r="D7" s="366"/>
      <c r="E7" s="366"/>
      <c r="F7" s="366"/>
      <c r="G7" s="366"/>
      <c r="H7" s="366"/>
      <c r="I7" s="366"/>
      <c r="J7" s="366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6" t="s">
        <v>949</v>
      </c>
      <c r="D9" s="366"/>
      <c r="E9" s="366"/>
      <c r="F9" s="366"/>
      <c r="G9" s="366"/>
      <c r="H9" s="366"/>
      <c r="I9" s="366"/>
      <c r="J9" s="366"/>
      <c r="K9" s="247"/>
    </row>
    <row r="10" spans="2:11" ht="15" customHeight="1">
      <c r="B10" s="250"/>
      <c r="C10" s="249"/>
      <c r="D10" s="366" t="s">
        <v>950</v>
      </c>
      <c r="E10" s="366"/>
      <c r="F10" s="366"/>
      <c r="G10" s="366"/>
      <c r="H10" s="366"/>
      <c r="I10" s="366"/>
      <c r="J10" s="366"/>
      <c r="K10" s="247"/>
    </row>
    <row r="11" spans="2:11" ht="15" customHeight="1">
      <c r="B11" s="250"/>
      <c r="C11" s="251"/>
      <c r="D11" s="366" t="s">
        <v>951</v>
      </c>
      <c r="E11" s="366"/>
      <c r="F11" s="366"/>
      <c r="G11" s="366"/>
      <c r="H11" s="366"/>
      <c r="I11" s="366"/>
      <c r="J11" s="366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6" t="s">
        <v>952</v>
      </c>
      <c r="E13" s="366"/>
      <c r="F13" s="366"/>
      <c r="G13" s="366"/>
      <c r="H13" s="366"/>
      <c r="I13" s="366"/>
      <c r="J13" s="366"/>
      <c r="K13" s="247"/>
    </row>
    <row r="14" spans="2:11" ht="15" customHeight="1">
      <c r="B14" s="250"/>
      <c r="C14" s="251"/>
      <c r="D14" s="366" t="s">
        <v>953</v>
      </c>
      <c r="E14" s="366"/>
      <c r="F14" s="366"/>
      <c r="G14" s="366"/>
      <c r="H14" s="366"/>
      <c r="I14" s="366"/>
      <c r="J14" s="366"/>
      <c r="K14" s="247"/>
    </row>
    <row r="15" spans="2:11" ht="15" customHeight="1">
      <c r="B15" s="250"/>
      <c r="C15" s="251"/>
      <c r="D15" s="366" t="s">
        <v>954</v>
      </c>
      <c r="E15" s="366"/>
      <c r="F15" s="366"/>
      <c r="G15" s="366"/>
      <c r="H15" s="366"/>
      <c r="I15" s="366"/>
      <c r="J15" s="366"/>
      <c r="K15" s="247"/>
    </row>
    <row r="16" spans="2:11" ht="15" customHeight="1">
      <c r="B16" s="250"/>
      <c r="C16" s="251"/>
      <c r="D16" s="251"/>
      <c r="E16" s="252" t="s">
        <v>83</v>
      </c>
      <c r="F16" s="366" t="s">
        <v>955</v>
      </c>
      <c r="G16" s="366"/>
      <c r="H16" s="366"/>
      <c r="I16" s="366"/>
      <c r="J16" s="366"/>
      <c r="K16" s="247"/>
    </row>
    <row r="17" spans="2:11" ht="15" customHeight="1">
      <c r="B17" s="250"/>
      <c r="C17" s="251"/>
      <c r="D17" s="251"/>
      <c r="E17" s="252" t="s">
        <v>956</v>
      </c>
      <c r="F17" s="366" t="s">
        <v>957</v>
      </c>
      <c r="G17" s="366"/>
      <c r="H17" s="366"/>
      <c r="I17" s="366"/>
      <c r="J17" s="366"/>
      <c r="K17" s="247"/>
    </row>
    <row r="18" spans="2:11" ht="15" customHeight="1">
      <c r="B18" s="250"/>
      <c r="C18" s="251"/>
      <c r="D18" s="251"/>
      <c r="E18" s="252" t="s">
        <v>958</v>
      </c>
      <c r="F18" s="366" t="s">
        <v>959</v>
      </c>
      <c r="G18" s="366"/>
      <c r="H18" s="366"/>
      <c r="I18" s="366"/>
      <c r="J18" s="366"/>
      <c r="K18" s="247"/>
    </row>
    <row r="19" spans="2:11" ht="15" customHeight="1">
      <c r="B19" s="250"/>
      <c r="C19" s="251"/>
      <c r="D19" s="251"/>
      <c r="E19" s="252" t="s">
        <v>960</v>
      </c>
      <c r="F19" s="366" t="s">
        <v>961</v>
      </c>
      <c r="G19" s="366"/>
      <c r="H19" s="366"/>
      <c r="I19" s="366"/>
      <c r="J19" s="366"/>
      <c r="K19" s="247"/>
    </row>
    <row r="20" spans="2:11" ht="15" customHeight="1">
      <c r="B20" s="250"/>
      <c r="C20" s="251"/>
      <c r="D20" s="251"/>
      <c r="E20" s="252" t="s">
        <v>962</v>
      </c>
      <c r="F20" s="366" t="s">
        <v>963</v>
      </c>
      <c r="G20" s="366"/>
      <c r="H20" s="366"/>
      <c r="I20" s="366"/>
      <c r="J20" s="366"/>
      <c r="K20" s="247"/>
    </row>
    <row r="21" spans="2:11" ht="15" customHeight="1">
      <c r="B21" s="250"/>
      <c r="C21" s="251"/>
      <c r="D21" s="251"/>
      <c r="E21" s="252" t="s">
        <v>964</v>
      </c>
      <c r="F21" s="366" t="s">
        <v>965</v>
      </c>
      <c r="G21" s="366"/>
      <c r="H21" s="366"/>
      <c r="I21" s="366"/>
      <c r="J21" s="366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6" t="s">
        <v>966</v>
      </c>
      <c r="D23" s="366"/>
      <c r="E23" s="366"/>
      <c r="F23" s="366"/>
      <c r="G23" s="366"/>
      <c r="H23" s="366"/>
      <c r="I23" s="366"/>
      <c r="J23" s="366"/>
      <c r="K23" s="247"/>
    </row>
    <row r="24" spans="2:11" ht="15" customHeight="1">
      <c r="B24" s="250"/>
      <c r="C24" s="366" t="s">
        <v>967</v>
      </c>
      <c r="D24" s="366"/>
      <c r="E24" s="366"/>
      <c r="F24" s="366"/>
      <c r="G24" s="366"/>
      <c r="H24" s="366"/>
      <c r="I24" s="366"/>
      <c r="J24" s="366"/>
      <c r="K24" s="247"/>
    </row>
    <row r="25" spans="2:11" ht="15" customHeight="1">
      <c r="B25" s="250"/>
      <c r="C25" s="249"/>
      <c r="D25" s="366" t="s">
        <v>968</v>
      </c>
      <c r="E25" s="366"/>
      <c r="F25" s="366"/>
      <c r="G25" s="366"/>
      <c r="H25" s="366"/>
      <c r="I25" s="366"/>
      <c r="J25" s="366"/>
      <c r="K25" s="247"/>
    </row>
    <row r="26" spans="2:11" ht="15" customHeight="1">
      <c r="B26" s="250"/>
      <c r="C26" s="251"/>
      <c r="D26" s="366" t="s">
        <v>969</v>
      </c>
      <c r="E26" s="366"/>
      <c r="F26" s="366"/>
      <c r="G26" s="366"/>
      <c r="H26" s="366"/>
      <c r="I26" s="366"/>
      <c r="J26" s="366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6" t="s">
        <v>970</v>
      </c>
      <c r="E28" s="366"/>
      <c r="F28" s="366"/>
      <c r="G28" s="366"/>
      <c r="H28" s="366"/>
      <c r="I28" s="366"/>
      <c r="J28" s="366"/>
      <c r="K28" s="247"/>
    </row>
    <row r="29" spans="2:11" ht="15" customHeight="1">
      <c r="B29" s="250"/>
      <c r="C29" s="251"/>
      <c r="D29" s="366" t="s">
        <v>971</v>
      </c>
      <c r="E29" s="366"/>
      <c r="F29" s="366"/>
      <c r="G29" s="366"/>
      <c r="H29" s="366"/>
      <c r="I29" s="366"/>
      <c r="J29" s="366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6" t="s">
        <v>972</v>
      </c>
      <c r="E31" s="366"/>
      <c r="F31" s="366"/>
      <c r="G31" s="366"/>
      <c r="H31" s="366"/>
      <c r="I31" s="366"/>
      <c r="J31" s="366"/>
      <c r="K31" s="247"/>
    </row>
    <row r="32" spans="2:11" ht="15" customHeight="1">
      <c r="B32" s="250"/>
      <c r="C32" s="251"/>
      <c r="D32" s="366" t="s">
        <v>973</v>
      </c>
      <c r="E32" s="366"/>
      <c r="F32" s="366"/>
      <c r="G32" s="366"/>
      <c r="H32" s="366"/>
      <c r="I32" s="366"/>
      <c r="J32" s="366"/>
      <c r="K32" s="247"/>
    </row>
    <row r="33" spans="2:11" ht="15" customHeight="1">
      <c r="B33" s="250"/>
      <c r="C33" s="251"/>
      <c r="D33" s="366" t="s">
        <v>974</v>
      </c>
      <c r="E33" s="366"/>
      <c r="F33" s="366"/>
      <c r="G33" s="366"/>
      <c r="H33" s="366"/>
      <c r="I33" s="366"/>
      <c r="J33" s="366"/>
      <c r="K33" s="247"/>
    </row>
    <row r="34" spans="2:11" ht="15" customHeight="1">
      <c r="B34" s="250"/>
      <c r="C34" s="251"/>
      <c r="D34" s="249"/>
      <c r="E34" s="253" t="s">
        <v>115</v>
      </c>
      <c r="F34" s="249"/>
      <c r="G34" s="366" t="s">
        <v>975</v>
      </c>
      <c r="H34" s="366"/>
      <c r="I34" s="366"/>
      <c r="J34" s="366"/>
      <c r="K34" s="247"/>
    </row>
    <row r="35" spans="2:11" ht="30.75" customHeight="1">
      <c r="B35" s="250"/>
      <c r="C35" s="251"/>
      <c r="D35" s="249"/>
      <c r="E35" s="253" t="s">
        <v>976</v>
      </c>
      <c r="F35" s="249"/>
      <c r="G35" s="366" t="s">
        <v>977</v>
      </c>
      <c r="H35" s="366"/>
      <c r="I35" s="366"/>
      <c r="J35" s="366"/>
      <c r="K35" s="247"/>
    </row>
    <row r="36" spans="2:11" ht="15" customHeight="1">
      <c r="B36" s="250"/>
      <c r="C36" s="251"/>
      <c r="D36" s="249"/>
      <c r="E36" s="253" t="s">
        <v>57</v>
      </c>
      <c r="F36" s="249"/>
      <c r="G36" s="366" t="s">
        <v>978</v>
      </c>
      <c r="H36" s="366"/>
      <c r="I36" s="366"/>
      <c r="J36" s="366"/>
      <c r="K36" s="247"/>
    </row>
    <row r="37" spans="2:11" ht="15" customHeight="1">
      <c r="B37" s="250"/>
      <c r="C37" s="251"/>
      <c r="D37" s="249"/>
      <c r="E37" s="253" t="s">
        <v>116</v>
      </c>
      <c r="F37" s="249"/>
      <c r="G37" s="366" t="s">
        <v>979</v>
      </c>
      <c r="H37" s="366"/>
      <c r="I37" s="366"/>
      <c r="J37" s="366"/>
      <c r="K37" s="247"/>
    </row>
    <row r="38" spans="2:11" ht="15" customHeight="1">
      <c r="B38" s="250"/>
      <c r="C38" s="251"/>
      <c r="D38" s="249"/>
      <c r="E38" s="253" t="s">
        <v>117</v>
      </c>
      <c r="F38" s="249"/>
      <c r="G38" s="366" t="s">
        <v>980</v>
      </c>
      <c r="H38" s="366"/>
      <c r="I38" s="366"/>
      <c r="J38" s="366"/>
      <c r="K38" s="247"/>
    </row>
    <row r="39" spans="2:11" ht="15" customHeight="1">
      <c r="B39" s="250"/>
      <c r="C39" s="251"/>
      <c r="D39" s="249"/>
      <c r="E39" s="253" t="s">
        <v>118</v>
      </c>
      <c r="F39" s="249"/>
      <c r="G39" s="366" t="s">
        <v>981</v>
      </c>
      <c r="H39" s="366"/>
      <c r="I39" s="366"/>
      <c r="J39" s="366"/>
      <c r="K39" s="247"/>
    </row>
    <row r="40" spans="2:11" ht="15" customHeight="1">
      <c r="B40" s="250"/>
      <c r="C40" s="251"/>
      <c r="D40" s="249"/>
      <c r="E40" s="253" t="s">
        <v>982</v>
      </c>
      <c r="F40" s="249"/>
      <c r="G40" s="366" t="s">
        <v>983</v>
      </c>
      <c r="H40" s="366"/>
      <c r="I40" s="366"/>
      <c r="J40" s="366"/>
      <c r="K40" s="247"/>
    </row>
    <row r="41" spans="2:11" ht="15" customHeight="1">
      <c r="B41" s="250"/>
      <c r="C41" s="251"/>
      <c r="D41" s="249"/>
      <c r="E41" s="253"/>
      <c r="F41" s="249"/>
      <c r="G41" s="366" t="s">
        <v>984</v>
      </c>
      <c r="H41" s="366"/>
      <c r="I41" s="366"/>
      <c r="J41" s="366"/>
      <c r="K41" s="247"/>
    </row>
    <row r="42" spans="2:11" ht="15" customHeight="1">
      <c r="B42" s="250"/>
      <c r="C42" s="251"/>
      <c r="D42" s="249"/>
      <c r="E42" s="253" t="s">
        <v>985</v>
      </c>
      <c r="F42" s="249"/>
      <c r="G42" s="366" t="s">
        <v>986</v>
      </c>
      <c r="H42" s="366"/>
      <c r="I42" s="366"/>
      <c r="J42" s="366"/>
      <c r="K42" s="247"/>
    </row>
    <row r="43" spans="2:11" ht="15" customHeight="1">
      <c r="B43" s="250"/>
      <c r="C43" s="251"/>
      <c r="D43" s="249"/>
      <c r="E43" s="253" t="s">
        <v>120</v>
      </c>
      <c r="F43" s="249"/>
      <c r="G43" s="366" t="s">
        <v>987</v>
      </c>
      <c r="H43" s="366"/>
      <c r="I43" s="366"/>
      <c r="J43" s="366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6" t="s">
        <v>988</v>
      </c>
      <c r="E45" s="366"/>
      <c r="F45" s="366"/>
      <c r="G45" s="366"/>
      <c r="H45" s="366"/>
      <c r="I45" s="366"/>
      <c r="J45" s="366"/>
      <c r="K45" s="247"/>
    </row>
    <row r="46" spans="2:11" ht="15" customHeight="1">
      <c r="B46" s="250"/>
      <c r="C46" s="251"/>
      <c r="D46" s="251"/>
      <c r="E46" s="366" t="s">
        <v>989</v>
      </c>
      <c r="F46" s="366"/>
      <c r="G46" s="366"/>
      <c r="H46" s="366"/>
      <c r="I46" s="366"/>
      <c r="J46" s="366"/>
      <c r="K46" s="247"/>
    </row>
    <row r="47" spans="2:11" ht="15" customHeight="1">
      <c r="B47" s="250"/>
      <c r="C47" s="251"/>
      <c r="D47" s="251"/>
      <c r="E47" s="366" t="s">
        <v>990</v>
      </c>
      <c r="F47" s="366"/>
      <c r="G47" s="366"/>
      <c r="H47" s="366"/>
      <c r="I47" s="366"/>
      <c r="J47" s="366"/>
      <c r="K47" s="247"/>
    </row>
    <row r="48" spans="2:11" ht="15" customHeight="1">
      <c r="B48" s="250"/>
      <c r="C48" s="251"/>
      <c r="D48" s="251"/>
      <c r="E48" s="366" t="s">
        <v>991</v>
      </c>
      <c r="F48" s="366"/>
      <c r="G48" s="366"/>
      <c r="H48" s="366"/>
      <c r="I48" s="366"/>
      <c r="J48" s="366"/>
      <c r="K48" s="247"/>
    </row>
    <row r="49" spans="2:11" ht="15" customHeight="1">
      <c r="B49" s="250"/>
      <c r="C49" s="251"/>
      <c r="D49" s="366" t="s">
        <v>992</v>
      </c>
      <c r="E49" s="366"/>
      <c r="F49" s="366"/>
      <c r="G49" s="366"/>
      <c r="H49" s="366"/>
      <c r="I49" s="366"/>
      <c r="J49" s="366"/>
      <c r="K49" s="247"/>
    </row>
    <row r="50" spans="2:11" ht="25.5" customHeight="1">
      <c r="B50" s="246"/>
      <c r="C50" s="370" t="s">
        <v>993</v>
      </c>
      <c r="D50" s="370"/>
      <c r="E50" s="370"/>
      <c r="F50" s="370"/>
      <c r="G50" s="370"/>
      <c r="H50" s="370"/>
      <c r="I50" s="370"/>
      <c r="J50" s="370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6" t="s">
        <v>994</v>
      </c>
      <c r="D52" s="366"/>
      <c r="E52" s="366"/>
      <c r="F52" s="366"/>
      <c r="G52" s="366"/>
      <c r="H52" s="366"/>
      <c r="I52" s="366"/>
      <c r="J52" s="366"/>
      <c r="K52" s="247"/>
    </row>
    <row r="53" spans="2:11" ht="15" customHeight="1">
      <c r="B53" s="246"/>
      <c r="C53" s="366" t="s">
        <v>995</v>
      </c>
      <c r="D53" s="366"/>
      <c r="E53" s="366"/>
      <c r="F53" s="366"/>
      <c r="G53" s="366"/>
      <c r="H53" s="366"/>
      <c r="I53" s="366"/>
      <c r="J53" s="366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6" t="s">
        <v>996</v>
      </c>
      <c r="D55" s="366"/>
      <c r="E55" s="366"/>
      <c r="F55" s="366"/>
      <c r="G55" s="366"/>
      <c r="H55" s="366"/>
      <c r="I55" s="366"/>
      <c r="J55" s="366"/>
      <c r="K55" s="247"/>
    </row>
    <row r="56" spans="2:11" ht="15" customHeight="1">
      <c r="B56" s="246"/>
      <c r="C56" s="251"/>
      <c r="D56" s="366" t="s">
        <v>997</v>
      </c>
      <c r="E56" s="366"/>
      <c r="F56" s="366"/>
      <c r="G56" s="366"/>
      <c r="H56" s="366"/>
      <c r="I56" s="366"/>
      <c r="J56" s="366"/>
      <c r="K56" s="247"/>
    </row>
    <row r="57" spans="2:11" ht="15" customHeight="1">
      <c r="B57" s="246"/>
      <c r="C57" s="251"/>
      <c r="D57" s="366" t="s">
        <v>998</v>
      </c>
      <c r="E57" s="366"/>
      <c r="F57" s="366"/>
      <c r="G57" s="366"/>
      <c r="H57" s="366"/>
      <c r="I57" s="366"/>
      <c r="J57" s="366"/>
      <c r="K57" s="247"/>
    </row>
    <row r="58" spans="2:11" ht="15" customHeight="1">
      <c r="B58" s="246"/>
      <c r="C58" s="251"/>
      <c r="D58" s="366" t="s">
        <v>999</v>
      </c>
      <c r="E58" s="366"/>
      <c r="F58" s="366"/>
      <c r="G58" s="366"/>
      <c r="H58" s="366"/>
      <c r="I58" s="366"/>
      <c r="J58" s="366"/>
      <c r="K58" s="247"/>
    </row>
    <row r="59" spans="2:11" ht="15" customHeight="1">
      <c r="B59" s="246"/>
      <c r="C59" s="251"/>
      <c r="D59" s="366" t="s">
        <v>1000</v>
      </c>
      <c r="E59" s="366"/>
      <c r="F59" s="366"/>
      <c r="G59" s="366"/>
      <c r="H59" s="366"/>
      <c r="I59" s="366"/>
      <c r="J59" s="366"/>
      <c r="K59" s="247"/>
    </row>
    <row r="60" spans="2:11" ht="15" customHeight="1">
      <c r="B60" s="246"/>
      <c r="C60" s="251"/>
      <c r="D60" s="369" t="s">
        <v>1001</v>
      </c>
      <c r="E60" s="369"/>
      <c r="F60" s="369"/>
      <c r="G60" s="369"/>
      <c r="H60" s="369"/>
      <c r="I60" s="369"/>
      <c r="J60" s="369"/>
      <c r="K60" s="247"/>
    </row>
    <row r="61" spans="2:11" ht="15" customHeight="1">
      <c r="B61" s="246"/>
      <c r="C61" s="251"/>
      <c r="D61" s="366" t="s">
        <v>1002</v>
      </c>
      <c r="E61" s="366"/>
      <c r="F61" s="366"/>
      <c r="G61" s="366"/>
      <c r="H61" s="366"/>
      <c r="I61" s="366"/>
      <c r="J61" s="366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6" t="s">
        <v>1003</v>
      </c>
      <c r="E63" s="366"/>
      <c r="F63" s="366"/>
      <c r="G63" s="366"/>
      <c r="H63" s="366"/>
      <c r="I63" s="366"/>
      <c r="J63" s="366"/>
      <c r="K63" s="247"/>
    </row>
    <row r="64" spans="2:11" ht="15" customHeight="1">
      <c r="B64" s="246"/>
      <c r="C64" s="251"/>
      <c r="D64" s="369" t="s">
        <v>1004</v>
      </c>
      <c r="E64" s="369"/>
      <c r="F64" s="369"/>
      <c r="G64" s="369"/>
      <c r="H64" s="369"/>
      <c r="I64" s="369"/>
      <c r="J64" s="369"/>
      <c r="K64" s="247"/>
    </row>
    <row r="65" spans="2:11" ht="15" customHeight="1">
      <c r="B65" s="246"/>
      <c r="C65" s="251"/>
      <c r="D65" s="366" t="s">
        <v>1005</v>
      </c>
      <c r="E65" s="366"/>
      <c r="F65" s="366"/>
      <c r="G65" s="366"/>
      <c r="H65" s="366"/>
      <c r="I65" s="366"/>
      <c r="J65" s="366"/>
      <c r="K65" s="247"/>
    </row>
    <row r="66" spans="2:11" ht="15" customHeight="1">
      <c r="B66" s="246"/>
      <c r="C66" s="251"/>
      <c r="D66" s="366" t="s">
        <v>1006</v>
      </c>
      <c r="E66" s="366"/>
      <c r="F66" s="366"/>
      <c r="G66" s="366"/>
      <c r="H66" s="366"/>
      <c r="I66" s="366"/>
      <c r="J66" s="366"/>
      <c r="K66" s="247"/>
    </row>
    <row r="67" spans="2:11" ht="15" customHeight="1">
      <c r="B67" s="246"/>
      <c r="C67" s="251"/>
      <c r="D67" s="366" t="s">
        <v>1007</v>
      </c>
      <c r="E67" s="366"/>
      <c r="F67" s="366"/>
      <c r="G67" s="366"/>
      <c r="H67" s="366"/>
      <c r="I67" s="366"/>
      <c r="J67" s="366"/>
      <c r="K67" s="247"/>
    </row>
    <row r="68" spans="2:11" ht="15" customHeight="1">
      <c r="B68" s="246"/>
      <c r="C68" s="251"/>
      <c r="D68" s="366" t="s">
        <v>1008</v>
      </c>
      <c r="E68" s="366"/>
      <c r="F68" s="366"/>
      <c r="G68" s="366"/>
      <c r="H68" s="366"/>
      <c r="I68" s="366"/>
      <c r="J68" s="366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67" t="s">
        <v>1009</v>
      </c>
      <c r="D73" s="367"/>
      <c r="E73" s="367"/>
      <c r="F73" s="367"/>
      <c r="G73" s="367"/>
      <c r="H73" s="367"/>
      <c r="I73" s="367"/>
      <c r="J73" s="367"/>
      <c r="K73" s="264"/>
    </row>
    <row r="74" spans="2:11" ht="17.25" customHeight="1">
      <c r="B74" s="263"/>
      <c r="C74" s="265" t="s">
        <v>1010</v>
      </c>
      <c r="D74" s="265"/>
      <c r="E74" s="265"/>
      <c r="F74" s="265" t="s">
        <v>1011</v>
      </c>
      <c r="G74" s="266"/>
      <c r="H74" s="265" t="s">
        <v>116</v>
      </c>
      <c r="I74" s="265" t="s">
        <v>61</v>
      </c>
      <c r="J74" s="265" t="s">
        <v>1012</v>
      </c>
      <c r="K74" s="264"/>
    </row>
    <row r="75" spans="2:11" ht="17.25" customHeight="1">
      <c r="B75" s="263"/>
      <c r="C75" s="267" t="s">
        <v>1013</v>
      </c>
      <c r="D75" s="267"/>
      <c r="E75" s="267"/>
      <c r="F75" s="268" t="s">
        <v>1014</v>
      </c>
      <c r="G75" s="269"/>
      <c r="H75" s="267"/>
      <c r="I75" s="267"/>
      <c r="J75" s="267" t="s">
        <v>1015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57</v>
      </c>
      <c r="D77" s="270"/>
      <c r="E77" s="270"/>
      <c r="F77" s="272" t="s">
        <v>1016</v>
      </c>
      <c r="G77" s="271"/>
      <c r="H77" s="253" t="s">
        <v>1017</v>
      </c>
      <c r="I77" s="253" t="s">
        <v>1018</v>
      </c>
      <c r="J77" s="253">
        <v>20</v>
      </c>
      <c r="K77" s="264"/>
    </row>
    <row r="78" spans="2:11" ht="15" customHeight="1">
      <c r="B78" s="263"/>
      <c r="C78" s="253" t="s">
        <v>1019</v>
      </c>
      <c r="D78" s="253"/>
      <c r="E78" s="253"/>
      <c r="F78" s="272" t="s">
        <v>1016</v>
      </c>
      <c r="G78" s="271"/>
      <c r="H78" s="253" t="s">
        <v>1020</v>
      </c>
      <c r="I78" s="253" t="s">
        <v>1018</v>
      </c>
      <c r="J78" s="253">
        <v>120</v>
      </c>
      <c r="K78" s="264"/>
    </row>
    <row r="79" spans="2:11" ht="15" customHeight="1">
      <c r="B79" s="273"/>
      <c r="C79" s="253" t="s">
        <v>1021</v>
      </c>
      <c r="D79" s="253"/>
      <c r="E79" s="253"/>
      <c r="F79" s="272" t="s">
        <v>1022</v>
      </c>
      <c r="G79" s="271"/>
      <c r="H79" s="253" t="s">
        <v>1023</v>
      </c>
      <c r="I79" s="253" t="s">
        <v>1018</v>
      </c>
      <c r="J79" s="253">
        <v>50</v>
      </c>
      <c r="K79" s="264"/>
    </row>
    <row r="80" spans="2:11" ht="15" customHeight="1">
      <c r="B80" s="273"/>
      <c r="C80" s="253" t="s">
        <v>1024</v>
      </c>
      <c r="D80" s="253"/>
      <c r="E80" s="253"/>
      <c r="F80" s="272" t="s">
        <v>1016</v>
      </c>
      <c r="G80" s="271"/>
      <c r="H80" s="253" t="s">
        <v>1025</v>
      </c>
      <c r="I80" s="253" t="s">
        <v>1026</v>
      </c>
      <c r="J80" s="253"/>
      <c r="K80" s="264"/>
    </row>
    <row r="81" spans="2:11" ht="15" customHeight="1">
      <c r="B81" s="273"/>
      <c r="C81" s="274" t="s">
        <v>1027</v>
      </c>
      <c r="D81" s="274"/>
      <c r="E81" s="274"/>
      <c r="F81" s="275" t="s">
        <v>1022</v>
      </c>
      <c r="G81" s="274"/>
      <c r="H81" s="274" t="s">
        <v>1028</v>
      </c>
      <c r="I81" s="274" t="s">
        <v>1018</v>
      </c>
      <c r="J81" s="274">
        <v>15</v>
      </c>
      <c r="K81" s="264"/>
    </row>
    <row r="82" spans="2:11" ht="15" customHeight="1">
      <c r="B82" s="273"/>
      <c r="C82" s="274" t="s">
        <v>1029</v>
      </c>
      <c r="D82" s="274"/>
      <c r="E82" s="274"/>
      <c r="F82" s="275" t="s">
        <v>1022</v>
      </c>
      <c r="G82" s="274"/>
      <c r="H82" s="274" t="s">
        <v>1030</v>
      </c>
      <c r="I82" s="274" t="s">
        <v>1018</v>
      </c>
      <c r="J82" s="274">
        <v>15</v>
      </c>
      <c r="K82" s="264"/>
    </row>
    <row r="83" spans="2:11" ht="15" customHeight="1">
      <c r="B83" s="273"/>
      <c r="C83" s="274" t="s">
        <v>1031</v>
      </c>
      <c r="D83" s="274"/>
      <c r="E83" s="274"/>
      <c r="F83" s="275" t="s">
        <v>1022</v>
      </c>
      <c r="G83" s="274"/>
      <c r="H83" s="274" t="s">
        <v>1032</v>
      </c>
      <c r="I83" s="274" t="s">
        <v>1018</v>
      </c>
      <c r="J83" s="274">
        <v>20</v>
      </c>
      <c r="K83" s="264"/>
    </row>
    <row r="84" spans="2:11" ht="15" customHeight="1">
      <c r="B84" s="273"/>
      <c r="C84" s="274" t="s">
        <v>1033</v>
      </c>
      <c r="D84" s="274"/>
      <c r="E84" s="274"/>
      <c r="F84" s="275" t="s">
        <v>1022</v>
      </c>
      <c r="G84" s="274"/>
      <c r="H84" s="274" t="s">
        <v>1034</v>
      </c>
      <c r="I84" s="274" t="s">
        <v>1018</v>
      </c>
      <c r="J84" s="274">
        <v>20</v>
      </c>
      <c r="K84" s="264"/>
    </row>
    <row r="85" spans="2:11" ht="15" customHeight="1">
      <c r="B85" s="273"/>
      <c r="C85" s="253" t="s">
        <v>1035</v>
      </c>
      <c r="D85" s="253"/>
      <c r="E85" s="253"/>
      <c r="F85" s="272" t="s">
        <v>1022</v>
      </c>
      <c r="G85" s="271"/>
      <c r="H85" s="253" t="s">
        <v>1036</v>
      </c>
      <c r="I85" s="253" t="s">
        <v>1018</v>
      </c>
      <c r="J85" s="253">
        <v>50</v>
      </c>
      <c r="K85" s="264"/>
    </row>
    <row r="86" spans="2:11" ht="15" customHeight="1">
      <c r="B86" s="273"/>
      <c r="C86" s="253" t="s">
        <v>1037</v>
      </c>
      <c r="D86" s="253"/>
      <c r="E86" s="253"/>
      <c r="F86" s="272" t="s">
        <v>1022</v>
      </c>
      <c r="G86" s="271"/>
      <c r="H86" s="253" t="s">
        <v>1038</v>
      </c>
      <c r="I86" s="253" t="s">
        <v>1018</v>
      </c>
      <c r="J86" s="253">
        <v>20</v>
      </c>
      <c r="K86" s="264"/>
    </row>
    <row r="87" spans="2:11" ht="15" customHeight="1">
      <c r="B87" s="273"/>
      <c r="C87" s="253" t="s">
        <v>1039</v>
      </c>
      <c r="D87" s="253"/>
      <c r="E87" s="253"/>
      <c r="F87" s="272" t="s">
        <v>1022</v>
      </c>
      <c r="G87" s="271"/>
      <c r="H87" s="253" t="s">
        <v>1040</v>
      </c>
      <c r="I87" s="253" t="s">
        <v>1018</v>
      </c>
      <c r="J87" s="253">
        <v>20</v>
      </c>
      <c r="K87" s="264"/>
    </row>
    <row r="88" spans="2:11" ht="15" customHeight="1">
      <c r="B88" s="273"/>
      <c r="C88" s="253" t="s">
        <v>1041</v>
      </c>
      <c r="D88" s="253"/>
      <c r="E88" s="253"/>
      <c r="F88" s="272" t="s">
        <v>1022</v>
      </c>
      <c r="G88" s="271"/>
      <c r="H88" s="253" t="s">
        <v>1042</v>
      </c>
      <c r="I88" s="253" t="s">
        <v>1018</v>
      </c>
      <c r="J88" s="253">
        <v>50</v>
      </c>
      <c r="K88" s="264"/>
    </row>
    <row r="89" spans="2:11" ht="15" customHeight="1">
      <c r="B89" s="273"/>
      <c r="C89" s="253" t="s">
        <v>1043</v>
      </c>
      <c r="D89" s="253"/>
      <c r="E89" s="253"/>
      <c r="F89" s="272" t="s">
        <v>1022</v>
      </c>
      <c r="G89" s="271"/>
      <c r="H89" s="253" t="s">
        <v>1043</v>
      </c>
      <c r="I89" s="253" t="s">
        <v>1018</v>
      </c>
      <c r="J89" s="253">
        <v>50</v>
      </c>
      <c r="K89" s="264"/>
    </row>
    <row r="90" spans="2:11" ht="15" customHeight="1">
      <c r="B90" s="273"/>
      <c r="C90" s="253" t="s">
        <v>121</v>
      </c>
      <c r="D90" s="253"/>
      <c r="E90" s="253"/>
      <c r="F90" s="272" t="s">
        <v>1022</v>
      </c>
      <c r="G90" s="271"/>
      <c r="H90" s="253" t="s">
        <v>1044</v>
      </c>
      <c r="I90" s="253" t="s">
        <v>1018</v>
      </c>
      <c r="J90" s="253">
        <v>255</v>
      </c>
      <c r="K90" s="264"/>
    </row>
    <row r="91" spans="2:11" ht="15" customHeight="1">
      <c r="B91" s="273"/>
      <c r="C91" s="253" t="s">
        <v>1045</v>
      </c>
      <c r="D91" s="253"/>
      <c r="E91" s="253"/>
      <c r="F91" s="272" t="s">
        <v>1016</v>
      </c>
      <c r="G91" s="271"/>
      <c r="H91" s="253" t="s">
        <v>1046</v>
      </c>
      <c r="I91" s="253" t="s">
        <v>1047</v>
      </c>
      <c r="J91" s="253"/>
      <c r="K91" s="264"/>
    </row>
    <row r="92" spans="2:11" ht="15" customHeight="1">
      <c r="B92" s="273"/>
      <c r="C92" s="253" t="s">
        <v>1048</v>
      </c>
      <c r="D92" s="253"/>
      <c r="E92" s="253"/>
      <c r="F92" s="272" t="s">
        <v>1016</v>
      </c>
      <c r="G92" s="271"/>
      <c r="H92" s="253" t="s">
        <v>1049</v>
      </c>
      <c r="I92" s="253" t="s">
        <v>1050</v>
      </c>
      <c r="J92" s="253"/>
      <c r="K92" s="264"/>
    </row>
    <row r="93" spans="2:11" ht="15" customHeight="1">
      <c r="B93" s="273"/>
      <c r="C93" s="253" t="s">
        <v>1051</v>
      </c>
      <c r="D93" s="253"/>
      <c r="E93" s="253"/>
      <c r="F93" s="272" t="s">
        <v>1016</v>
      </c>
      <c r="G93" s="271"/>
      <c r="H93" s="253" t="s">
        <v>1051</v>
      </c>
      <c r="I93" s="253" t="s">
        <v>1050</v>
      </c>
      <c r="J93" s="253"/>
      <c r="K93" s="264"/>
    </row>
    <row r="94" spans="2:11" ht="15" customHeight="1">
      <c r="B94" s="273"/>
      <c r="C94" s="253" t="s">
        <v>42</v>
      </c>
      <c r="D94" s="253"/>
      <c r="E94" s="253"/>
      <c r="F94" s="272" t="s">
        <v>1016</v>
      </c>
      <c r="G94" s="271"/>
      <c r="H94" s="253" t="s">
        <v>1052</v>
      </c>
      <c r="I94" s="253" t="s">
        <v>1050</v>
      </c>
      <c r="J94" s="253"/>
      <c r="K94" s="264"/>
    </row>
    <row r="95" spans="2:11" ht="15" customHeight="1">
      <c r="B95" s="273"/>
      <c r="C95" s="253" t="s">
        <v>52</v>
      </c>
      <c r="D95" s="253"/>
      <c r="E95" s="253"/>
      <c r="F95" s="272" t="s">
        <v>1016</v>
      </c>
      <c r="G95" s="271"/>
      <c r="H95" s="253" t="s">
        <v>1053</v>
      </c>
      <c r="I95" s="253" t="s">
        <v>1050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67" t="s">
        <v>1054</v>
      </c>
      <c r="D100" s="367"/>
      <c r="E100" s="367"/>
      <c r="F100" s="367"/>
      <c r="G100" s="367"/>
      <c r="H100" s="367"/>
      <c r="I100" s="367"/>
      <c r="J100" s="367"/>
      <c r="K100" s="264"/>
    </row>
    <row r="101" spans="2:11" ht="17.25" customHeight="1">
      <c r="B101" s="263"/>
      <c r="C101" s="265" t="s">
        <v>1010</v>
      </c>
      <c r="D101" s="265"/>
      <c r="E101" s="265"/>
      <c r="F101" s="265" t="s">
        <v>1011</v>
      </c>
      <c r="G101" s="266"/>
      <c r="H101" s="265" t="s">
        <v>116</v>
      </c>
      <c r="I101" s="265" t="s">
        <v>61</v>
      </c>
      <c r="J101" s="265" t="s">
        <v>1012</v>
      </c>
      <c r="K101" s="264"/>
    </row>
    <row r="102" spans="2:11" ht="17.25" customHeight="1">
      <c r="B102" s="263"/>
      <c r="C102" s="267" t="s">
        <v>1013</v>
      </c>
      <c r="D102" s="267"/>
      <c r="E102" s="267"/>
      <c r="F102" s="268" t="s">
        <v>1014</v>
      </c>
      <c r="G102" s="269"/>
      <c r="H102" s="267"/>
      <c r="I102" s="267"/>
      <c r="J102" s="267" t="s">
        <v>1015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57</v>
      </c>
      <c r="D104" s="270"/>
      <c r="E104" s="270"/>
      <c r="F104" s="272" t="s">
        <v>1016</v>
      </c>
      <c r="G104" s="281"/>
      <c r="H104" s="253" t="s">
        <v>1055</v>
      </c>
      <c r="I104" s="253" t="s">
        <v>1018</v>
      </c>
      <c r="J104" s="253">
        <v>20</v>
      </c>
      <c r="K104" s="264"/>
    </row>
    <row r="105" spans="2:11" ht="15" customHeight="1">
      <c r="B105" s="263"/>
      <c r="C105" s="253" t="s">
        <v>1019</v>
      </c>
      <c r="D105" s="253"/>
      <c r="E105" s="253"/>
      <c r="F105" s="272" t="s">
        <v>1016</v>
      </c>
      <c r="G105" s="253"/>
      <c r="H105" s="253" t="s">
        <v>1055</v>
      </c>
      <c r="I105" s="253" t="s">
        <v>1018</v>
      </c>
      <c r="J105" s="253">
        <v>120</v>
      </c>
      <c r="K105" s="264"/>
    </row>
    <row r="106" spans="2:11" ht="15" customHeight="1">
      <c r="B106" s="273"/>
      <c r="C106" s="253" t="s">
        <v>1021</v>
      </c>
      <c r="D106" s="253"/>
      <c r="E106" s="253"/>
      <c r="F106" s="272" t="s">
        <v>1022</v>
      </c>
      <c r="G106" s="253"/>
      <c r="H106" s="253" t="s">
        <v>1055</v>
      </c>
      <c r="I106" s="253" t="s">
        <v>1018</v>
      </c>
      <c r="J106" s="253">
        <v>50</v>
      </c>
      <c r="K106" s="264"/>
    </row>
    <row r="107" spans="2:11" ht="15" customHeight="1">
      <c r="B107" s="273"/>
      <c r="C107" s="253" t="s">
        <v>1024</v>
      </c>
      <c r="D107" s="253"/>
      <c r="E107" s="253"/>
      <c r="F107" s="272" t="s">
        <v>1016</v>
      </c>
      <c r="G107" s="253"/>
      <c r="H107" s="253" t="s">
        <v>1055</v>
      </c>
      <c r="I107" s="253" t="s">
        <v>1026</v>
      </c>
      <c r="J107" s="253"/>
      <c r="K107" s="264"/>
    </row>
    <row r="108" spans="2:11" ht="15" customHeight="1">
      <c r="B108" s="273"/>
      <c r="C108" s="253" t="s">
        <v>1035</v>
      </c>
      <c r="D108" s="253"/>
      <c r="E108" s="253"/>
      <c r="F108" s="272" t="s">
        <v>1022</v>
      </c>
      <c r="G108" s="253"/>
      <c r="H108" s="253" t="s">
        <v>1055</v>
      </c>
      <c r="I108" s="253" t="s">
        <v>1018</v>
      </c>
      <c r="J108" s="253">
        <v>50</v>
      </c>
      <c r="K108" s="264"/>
    </row>
    <row r="109" spans="2:11" ht="15" customHeight="1">
      <c r="B109" s="273"/>
      <c r="C109" s="253" t="s">
        <v>1043</v>
      </c>
      <c r="D109" s="253"/>
      <c r="E109" s="253"/>
      <c r="F109" s="272" t="s">
        <v>1022</v>
      </c>
      <c r="G109" s="253"/>
      <c r="H109" s="253" t="s">
        <v>1055</v>
      </c>
      <c r="I109" s="253" t="s">
        <v>1018</v>
      </c>
      <c r="J109" s="253">
        <v>50</v>
      </c>
      <c r="K109" s="264"/>
    </row>
    <row r="110" spans="2:11" ht="15" customHeight="1">
      <c r="B110" s="273"/>
      <c r="C110" s="253" t="s">
        <v>1041</v>
      </c>
      <c r="D110" s="253"/>
      <c r="E110" s="253"/>
      <c r="F110" s="272" t="s">
        <v>1022</v>
      </c>
      <c r="G110" s="253"/>
      <c r="H110" s="253" t="s">
        <v>1055</v>
      </c>
      <c r="I110" s="253" t="s">
        <v>1018</v>
      </c>
      <c r="J110" s="253">
        <v>50</v>
      </c>
      <c r="K110" s="264"/>
    </row>
    <row r="111" spans="2:11" ht="15" customHeight="1">
      <c r="B111" s="273"/>
      <c r="C111" s="253" t="s">
        <v>57</v>
      </c>
      <c r="D111" s="253"/>
      <c r="E111" s="253"/>
      <c r="F111" s="272" t="s">
        <v>1016</v>
      </c>
      <c r="G111" s="253"/>
      <c r="H111" s="253" t="s">
        <v>1056</v>
      </c>
      <c r="I111" s="253" t="s">
        <v>1018</v>
      </c>
      <c r="J111" s="253">
        <v>20</v>
      </c>
      <c r="K111" s="264"/>
    </row>
    <row r="112" spans="2:11" ht="15" customHeight="1">
      <c r="B112" s="273"/>
      <c r="C112" s="253" t="s">
        <v>1057</v>
      </c>
      <c r="D112" s="253"/>
      <c r="E112" s="253"/>
      <c r="F112" s="272" t="s">
        <v>1016</v>
      </c>
      <c r="G112" s="253"/>
      <c r="H112" s="253" t="s">
        <v>1058</v>
      </c>
      <c r="I112" s="253" t="s">
        <v>1018</v>
      </c>
      <c r="J112" s="253">
        <v>120</v>
      </c>
      <c r="K112" s="264"/>
    </row>
    <row r="113" spans="2:11" ht="15" customHeight="1">
      <c r="B113" s="273"/>
      <c r="C113" s="253" t="s">
        <v>42</v>
      </c>
      <c r="D113" s="253"/>
      <c r="E113" s="253"/>
      <c r="F113" s="272" t="s">
        <v>1016</v>
      </c>
      <c r="G113" s="253"/>
      <c r="H113" s="253" t="s">
        <v>1059</v>
      </c>
      <c r="I113" s="253" t="s">
        <v>1050</v>
      </c>
      <c r="J113" s="253"/>
      <c r="K113" s="264"/>
    </row>
    <row r="114" spans="2:11" ht="15" customHeight="1">
      <c r="B114" s="273"/>
      <c r="C114" s="253" t="s">
        <v>52</v>
      </c>
      <c r="D114" s="253"/>
      <c r="E114" s="253"/>
      <c r="F114" s="272" t="s">
        <v>1016</v>
      </c>
      <c r="G114" s="253"/>
      <c r="H114" s="253" t="s">
        <v>1060</v>
      </c>
      <c r="I114" s="253" t="s">
        <v>1050</v>
      </c>
      <c r="J114" s="253"/>
      <c r="K114" s="264"/>
    </row>
    <row r="115" spans="2:11" ht="15" customHeight="1">
      <c r="B115" s="273"/>
      <c r="C115" s="253" t="s">
        <v>61</v>
      </c>
      <c r="D115" s="253"/>
      <c r="E115" s="253"/>
      <c r="F115" s="272" t="s">
        <v>1016</v>
      </c>
      <c r="G115" s="253"/>
      <c r="H115" s="253" t="s">
        <v>1061</v>
      </c>
      <c r="I115" s="253" t="s">
        <v>1062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8" t="s">
        <v>1063</v>
      </c>
      <c r="D120" s="368"/>
      <c r="E120" s="368"/>
      <c r="F120" s="368"/>
      <c r="G120" s="368"/>
      <c r="H120" s="368"/>
      <c r="I120" s="368"/>
      <c r="J120" s="368"/>
      <c r="K120" s="289"/>
    </row>
    <row r="121" spans="2:11" ht="17.25" customHeight="1">
      <c r="B121" s="290"/>
      <c r="C121" s="265" t="s">
        <v>1010</v>
      </c>
      <c r="D121" s="265"/>
      <c r="E121" s="265"/>
      <c r="F121" s="265" t="s">
        <v>1011</v>
      </c>
      <c r="G121" s="266"/>
      <c r="H121" s="265" t="s">
        <v>116</v>
      </c>
      <c r="I121" s="265" t="s">
        <v>61</v>
      </c>
      <c r="J121" s="265" t="s">
        <v>1012</v>
      </c>
      <c r="K121" s="291"/>
    </row>
    <row r="122" spans="2:11" ht="17.25" customHeight="1">
      <c r="B122" s="290"/>
      <c r="C122" s="267" t="s">
        <v>1013</v>
      </c>
      <c r="D122" s="267"/>
      <c r="E122" s="267"/>
      <c r="F122" s="268" t="s">
        <v>1014</v>
      </c>
      <c r="G122" s="269"/>
      <c r="H122" s="267"/>
      <c r="I122" s="267"/>
      <c r="J122" s="267" t="s">
        <v>1015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1019</v>
      </c>
      <c r="D124" s="270"/>
      <c r="E124" s="270"/>
      <c r="F124" s="272" t="s">
        <v>1016</v>
      </c>
      <c r="G124" s="253"/>
      <c r="H124" s="253" t="s">
        <v>1055</v>
      </c>
      <c r="I124" s="253" t="s">
        <v>1018</v>
      </c>
      <c r="J124" s="253">
        <v>120</v>
      </c>
      <c r="K124" s="294"/>
    </row>
    <row r="125" spans="2:11" ht="15" customHeight="1">
      <c r="B125" s="292"/>
      <c r="C125" s="253" t="s">
        <v>1064</v>
      </c>
      <c r="D125" s="253"/>
      <c r="E125" s="253"/>
      <c r="F125" s="272" t="s">
        <v>1016</v>
      </c>
      <c r="G125" s="253"/>
      <c r="H125" s="253" t="s">
        <v>1065</v>
      </c>
      <c r="I125" s="253" t="s">
        <v>1018</v>
      </c>
      <c r="J125" s="253" t="s">
        <v>1066</v>
      </c>
      <c r="K125" s="294"/>
    </row>
    <row r="126" spans="2:11" ht="15" customHeight="1">
      <c r="B126" s="292"/>
      <c r="C126" s="253" t="s">
        <v>964</v>
      </c>
      <c r="D126" s="253"/>
      <c r="E126" s="253"/>
      <c r="F126" s="272" t="s">
        <v>1016</v>
      </c>
      <c r="G126" s="253"/>
      <c r="H126" s="253" t="s">
        <v>1067</v>
      </c>
      <c r="I126" s="253" t="s">
        <v>1018</v>
      </c>
      <c r="J126" s="253" t="s">
        <v>1066</v>
      </c>
      <c r="K126" s="294"/>
    </row>
    <row r="127" spans="2:11" ht="15" customHeight="1">
      <c r="B127" s="292"/>
      <c r="C127" s="253" t="s">
        <v>1027</v>
      </c>
      <c r="D127" s="253"/>
      <c r="E127" s="253"/>
      <c r="F127" s="272" t="s">
        <v>1022</v>
      </c>
      <c r="G127" s="253"/>
      <c r="H127" s="253" t="s">
        <v>1028</v>
      </c>
      <c r="I127" s="253" t="s">
        <v>1018</v>
      </c>
      <c r="J127" s="253">
        <v>15</v>
      </c>
      <c r="K127" s="294"/>
    </row>
    <row r="128" spans="2:11" ht="15" customHeight="1">
      <c r="B128" s="292"/>
      <c r="C128" s="274" t="s">
        <v>1029</v>
      </c>
      <c r="D128" s="274"/>
      <c r="E128" s="274"/>
      <c r="F128" s="275" t="s">
        <v>1022</v>
      </c>
      <c r="G128" s="274"/>
      <c r="H128" s="274" t="s">
        <v>1030</v>
      </c>
      <c r="I128" s="274" t="s">
        <v>1018</v>
      </c>
      <c r="J128" s="274">
        <v>15</v>
      </c>
      <c r="K128" s="294"/>
    </row>
    <row r="129" spans="2:11" ht="15" customHeight="1">
      <c r="B129" s="292"/>
      <c r="C129" s="274" t="s">
        <v>1031</v>
      </c>
      <c r="D129" s="274"/>
      <c r="E129" s="274"/>
      <c r="F129" s="275" t="s">
        <v>1022</v>
      </c>
      <c r="G129" s="274"/>
      <c r="H129" s="274" t="s">
        <v>1032</v>
      </c>
      <c r="I129" s="274" t="s">
        <v>1018</v>
      </c>
      <c r="J129" s="274">
        <v>20</v>
      </c>
      <c r="K129" s="294"/>
    </row>
    <row r="130" spans="2:11" ht="15" customHeight="1">
      <c r="B130" s="292"/>
      <c r="C130" s="274" t="s">
        <v>1033</v>
      </c>
      <c r="D130" s="274"/>
      <c r="E130" s="274"/>
      <c r="F130" s="275" t="s">
        <v>1022</v>
      </c>
      <c r="G130" s="274"/>
      <c r="H130" s="274" t="s">
        <v>1034</v>
      </c>
      <c r="I130" s="274" t="s">
        <v>1018</v>
      </c>
      <c r="J130" s="274">
        <v>20</v>
      </c>
      <c r="K130" s="294"/>
    </row>
    <row r="131" spans="2:11" ht="15" customHeight="1">
      <c r="B131" s="292"/>
      <c r="C131" s="253" t="s">
        <v>1021</v>
      </c>
      <c r="D131" s="253"/>
      <c r="E131" s="253"/>
      <c r="F131" s="272" t="s">
        <v>1022</v>
      </c>
      <c r="G131" s="253"/>
      <c r="H131" s="253" t="s">
        <v>1055</v>
      </c>
      <c r="I131" s="253" t="s">
        <v>1018</v>
      </c>
      <c r="J131" s="253">
        <v>50</v>
      </c>
      <c r="K131" s="294"/>
    </row>
    <row r="132" spans="2:11" ht="15" customHeight="1">
      <c r="B132" s="292"/>
      <c r="C132" s="253" t="s">
        <v>1035</v>
      </c>
      <c r="D132" s="253"/>
      <c r="E132" s="253"/>
      <c r="F132" s="272" t="s">
        <v>1022</v>
      </c>
      <c r="G132" s="253"/>
      <c r="H132" s="253" t="s">
        <v>1055</v>
      </c>
      <c r="I132" s="253" t="s">
        <v>1018</v>
      </c>
      <c r="J132" s="253">
        <v>50</v>
      </c>
      <c r="K132" s="294"/>
    </row>
    <row r="133" spans="2:11" ht="15" customHeight="1">
      <c r="B133" s="292"/>
      <c r="C133" s="253" t="s">
        <v>1041</v>
      </c>
      <c r="D133" s="253"/>
      <c r="E133" s="253"/>
      <c r="F133" s="272" t="s">
        <v>1022</v>
      </c>
      <c r="G133" s="253"/>
      <c r="H133" s="253" t="s">
        <v>1055</v>
      </c>
      <c r="I133" s="253" t="s">
        <v>1018</v>
      </c>
      <c r="J133" s="253">
        <v>50</v>
      </c>
      <c r="K133" s="294"/>
    </row>
    <row r="134" spans="2:11" ht="15" customHeight="1">
      <c r="B134" s="292"/>
      <c r="C134" s="253" t="s">
        <v>1043</v>
      </c>
      <c r="D134" s="253"/>
      <c r="E134" s="253"/>
      <c r="F134" s="272" t="s">
        <v>1022</v>
      </c>
      <c r="G134" s="253"/>
      <c r="H134" s="253" t="s">
        <v>1055</v>
      </c>
      <c r="I134" s="253" t="s">
        <v>1018</v>
      </c>
      <c r="J134" s="253">
        <v>50</v>
      </c>
      <c r="K134" s="294"/>
    </row>
    <row r="135" spans="2:11" ht="15" customHeight="1">
      <c r="B135" s="292"/>
      <c r="C135" s="253" t="s">
        <v>121</v>
      </c>
      <c r="D135" s="253"/>
      <c r="E135" s="253"/>
      <c r="F135" s="272" t="s">
        <v>1022</v>
      </c>
      <c r="G135" s="253"/>
      <c r="H135" s="253" t="s">
        <v>1068</v>
      </c>
      <c r="I135" s="253" t="s">
        <v>1018</v>
      </c>
      <c r="J135" s="253">
        <v>255</v>
      </c>
      <c r="K135" s="294"/>
    </row>
    <row r="136" spans="2:11" ht="15" customHeight="1">
      <c r="B136" s="292"/>
      <c r="C136" s="253" t="s">
        <v>1045</v>
      </c>
      <c r="D136" s="253"/>
      <c r="E136" s="253"/>
      <c r="F136" s="272" t="s">
        <v>1016</v>
      </c>
      <c r="G136" s="253"/>
      <c r="H136" s="253" t="s">
        <v>1069</v>
      </c>
      <c r="I136" s="253" t="s">
        <v>1047</v>
      </c>
      <c r="J136" s="253"/>
      <c r="K136" s="294"/>
    </row>
    <row r="137" spans="2:11" ht="15" customHeight="1">
      <c r="B137" s="292"/>
      <c r="C137" s="253" t="s">
        <v>1048</v>
      </c>
      <c r="D137" s="253"/>
      <c r="E137" s="253"/>
      <c r="F137" s="272" t="s">
        <v>1016</v>
      </c>
      <c r="G137" s="253"/>
      <c r="H137" s="253" t="s">
        <v>1070</v>
      </c>
      <c r="I137" s="253" t="s">
        <v>1050</v>
      </c>
      <c r="J137" s="253"/>
      <c r="K137" s="294"/>
    </row>
    <row r="138" spans="2:11" ht="15" customHeight="1">
      <c r="B138" s="292"/>
      <c r="C138" s="253" t="s">
        <v>1051</v>
      </c>
      <c r="D138" s="253"/>
      <c r="E138" s="253"/>
      <c r="F138" s="272" t="s">
        <v>1016</v>
      </c>
      <c r="G138" s="253"/>
      <c r="H138" s="253" t="s">
        <v>1051</v>
      </c>
      <c r="I138" s="253" t="s">
        <v>1050</v>
      </c>
      <c r="J138" s="253"/>
      <c r="K138" s="294"/>
    </row>
    <row r="139" spans="2:11" ht="15" customHeight="1">
      <c r="B139" s="292"/>
      <c r="C139" s="253" t="s">
        <v>42</v>
      </c>
      <c r="D139" s="253"/>
      <c r="E139" s="253"/>
      <c r="F139" s="272" t="s">
        <v>1016</v>
      </c>
      <c r="G139" s="253"/>
      <c r="H139" s="253" t="s">
        <v>1071</v>
      </c>
      <c r="I139" s="253" t="s">
        <v>1050</v>
      </c>
      <c r="J139" s="253"/>
      <c r="K139" s="294"/>
    </row>
    <row r="140" spans="2:11" ht="15" customHeight="1">
      <c r="B140" s="292"/>
      <c r="C140" s="253" t="s">
        <v>1072</v>
      </c>
      <c r="D140" s="253"/>
      <c r="E140" s="253"/>
      <c r="F140" s="272" t="s">
        <v>1016</v>
      </c>
      <c r="G140" s="253"/>
      <c r="H140" s="253" t="s">
        <v>1073</v>
      </c>
      <c r="I140" s="253" t="s">
        <v>1050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67" t="s">
        <v>1074</v>
      </c>
      <c r="D145" s="367"/>
      <c r="E145" s="367"/>
      <c r="F145" s="367"/>
      <c r="G145" s="367"/>
      <c r="H145" s="367"/>
      <c r="I145" s="367"/>
      <c r="J145" s="367"/>
      <c r="K145" s="264"/>
    </row>
    <row r="146" spans="2:11" ht="17.25" customHeight="1">
      <c r="B146" s="263"/>
      <c r="C146" s="265" t="s">
        <v>1010</v>
      </c>
      <c r="D146" s="265"/>
      <c r="E146" s="265"/>
      <c r="F146" s="265" t="s">
        <v>1011</v>
      </c>
      <c r="G146" s="266"/>
      <c r="H146" s="265" t="s">
        <v>116</v>
      </c>
      <c r="I146" s="265" t="s">
        <v>61</v>
      </c>
      <c r="J146" s="265" t="s">
        <v>1012</v>
      </c>
      <c r="K146" s="264"/>
    </row>
    <row r="147" spans="2:11" ht="17.25" customHeight="1">
      <c r="B147" s="263"/>
      <c r="C147" s="267" t="s">
        <v>1013</v>
      </c>
      <c r="D147" s="267"/>
      <c r="E147" s="267"/>
      <c r="F147" s="268" t="s">
        <v>1014</v>
      </c>
      <c r="G147" s="269"/>
      <c r="H147" s="267"/>
      <c r="I147" s="267"/>
      <c r="J147" s="267" t="s">
        <v>1015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1019</v>
      </c>
      <c r="D149" s="253"/>
      <c r="E149" s="253"/>
      <c r="F149" s="299" t="s">
        <v>1016</v>
      </c>
      <c r="G149" s="253"/>
      <c r="H149" s="298" t="s">
        <v>1055</v>
      </c>
      <c r="I149" s="298" t="s">
        <v>1018</v>
      </c>
      <c r="J149" s="298">
        <v>120</v>
      </c>
      <c r="K149" s="294"/>
    </row>
    <row r="150" spans="2:11" ht="15" customHeight="1">
      <c r="B150" s="273"/>
      <c r="C150" s="298" t="s">
        <v>1064</v>
      </c>
      <c r="D150" s="253"/>
      <c r="E150" s="253"/>
      <c r="F150" s="299" t="s">
        <v>1016</v>
      </c>
      <c r="G150" s="253"/>
      <c r="H150" s="298" t="s">
        <v>1075</v>
      </c>
      <c r="I150" s="298" t="s">
        <v>1018</v>
      </c>
      <c r="J150" s="298" t="s">
        <v>1066</v>
      </c>
      <c r="K150" s="294"/>
    </row>
    <row r="151" spans="2:11" ht="15" customHeight="1">
      <c r="B151" s="273"/>
      <c r="C151" s="298" t="s">
        <v>964</v>
      </c>
      <c r="D151" s="253"/>
      <c r="E151" s="253"/>
      <c r="F151" s="299" t="s">
        <v>1016</v>
      </c>
      <c r="G151" s="253"/>
      <c r="H151" s="298" t="s">
        <v>1076</v>
      </c>
      <c r="I151" s="298" t="s">
        <v>1018</v>
      </c>
      <c r="J151" s="298" t="s">
        <v>1066</v>
      </c>
      <c r="K151" s="294"/>
    </row>
    <row r="152" spans="2:11" ht="15" customHeight="1">
      <c r="B152" s="273"/>
      <c r="C152" s="298" t="s">
        <v>1021</v>
      </c>
      <c r="D152" s="253"/>
      <c r="E152" s="253"/>
      <c r="F152" s="299" t="s">
        <v>1022</v>
      </c>
      <c r="G152" s="253"/>
      <c r="H152" s="298" t="s">
        <v>1055</v>
      </c>
      <c r="I152" s="298" t="s">
        <v>1018</v>
      </c>
      <c r="J152" s="298">
        <v>50</v>
      </c>
      <c r="K152" s="294"/>
    </row>
    <row r="153" spans="2:11" ht="15" customHeight="1">
      <c r="B153" s="273"/>
      <c r="C153" s="298" t="s">
        <v>1024</v>
      </c>
      <c r="D153" s="253"/>
      <c r="E153" s="253"/>
      <c r="F153" s="299" t="s">
        <v>1016</v>
      </c>
      <c r="G153" s="253"/>
      <c r="H153" s="298" t="s">
        <v>1055</v>
      </c>
      <c r="I153" s="298" t="s">
        <v>1026</v>
      </c>
      <c r="J153" s="298"/>
      <c r="K153" s="294"/>
    </row>
    <row r="154" spans="2:11" ht="15" customHeight="1">
      <c r="B154" s="273"/>
      <c r="C154" s="298" t="s">
        <v>1035</v>
      </c>
      <c r="D154" s="253"/>
      <c r="E154" s="253"/>
      <c r="F154" s="299" t="s">
        <v>1022</v>
      </c>
      <c r="G154" s="253"/>
      <c r="H154" s="298" t="s">
        <v>1055</v>
      </c>
      <c r="I154" s="298" t="s">
        <v>1018</v>
      </c>
      <c r="J154" s="298">
        <v>50</v>
      </c>
      <c r="K154" s="294"/>
    </row>
    <row r="155" spans="2:11" ht="15" customHeight="1">
      <c r="B155" s="273"/>
      <c r="C155" s="298" t="s">
        <v>1043</v>
      </c>
      <c r="D155" s="253"/>
      <c r="E155" s="253"/>
      <c r="F155" s="299" t="s">
        <v>1022</v>
      </c>
      <c r="G155" s="253"/>
      <c r="H155" s="298" t="s">
        <v>1055</v>
      </c>
      <c r="I155" s="298" t="s">
        <v>1018</v>
      </c>
      <c r="J155" s="298">
        <v>50</v>
      </c>
      <c r="K155" s="294"/>
    </row>
    <row r="156" spans="2:11" ht="15" customHeight="1">
      <c r="B156" s="273"/>
      <c r="C156" s="298" t="s">
        <v>1041</v>
      </c>
      <c r="D156" s="253"/>
      <c r="E156" s="253"/>
      <c r="F156" s="299" t="s">
        <v>1022</v>
      </c>
      <c r="G156" s="253"/>
      <c r="H156" s="298" t="s">
        <v>1055</v>
      </c>
      <c r="I156" s="298" t="s">
        <v>1018</v>
      </c>
      <c r="J156" s="298">
        <v>50</v>
      </c>
      <c r="K156" s="294"/>
    </row>
    <row r="157" spans="2:11" ht="15" customHeight="1">
      <c r="B157" s="273"/>
      <c r="C157" s="298" t="s">
        <v>107</v>
      </c>
      <c r="D157" s="253"/>
      <c r="E157" s="253"/>
      <c r="F157" s="299" t="s">
        <v>1016</v>
      </c>
      <c r="G157" s="253"/>
      <c r="H157" s="298" t="s">
        <v>1077</v>
      </c>
      <c r="I157" s="298" t="s">
        <v>1018</v>
      </c>
      <c r="J157" s="298" t="s">
        <v>1078</v>
      </c>
      <c r="K157" s="294"/>
    </row>
    <row r="158" spans="2:11" ht="15" customHeight="1">
      <c r="B158" s="273"/>
      <c r="C158" s="298" t="s">
        <v>1079</v>
      </c>
      <c r="D158" s="253"/>
      <c r="E158" s="253"/>
      <c r="F158" s="299" t="s">
        <v>1016</v>
      </c>
      <c r="G158" s="253"/>
      <c r="H158" s="298" t="s">
        <v>1080</v>
      </c>
      <c r="I158" s="298" t="s">
        <v>1050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49"/>
      <c r="C161" s="253"/>
      <c r="D161" s="253"/>
      <c r="E161" s="253"/>
      <c r="F161" s="272"/>
      <c r="G161" s="253"/>
      <c r="H161" s="253"/>
      <c r="I161" s="253"/>
      <c r="J161" s="253"/>
      <c r="K161" s="249"/>
    </row>
    <row r="162" spans="2:11" ht="18.75" customHeight="1">
      <c r="B162" s="249"/>
      <c r="C162" s="253"/>
      <c r="D162" s="253"/>
      <c r="E162" s="253"/>
      <c r="F162" s="272"/>
      <c r="G162" s="253"/>
      <c r="H162" s="253"/>
      <c r="I162" s="253"/>
      <c r="J162" s="253"/>
      <c r="K162" s="249"/>
    </row>
    <row r="163" spans="2:11" ht="18.75" customHeight="1">
      <c r="B163" s="249"/>
      <c r="C163" s="253"/>
      <c r="D163" s="253"/>
      <c r="E163" s="253"/>
      <c r="F163" s="272"/>
      <c r="G163" s="253"/>
      <c r="H163" s="253"/>
      <c r="I163" s="253"/>
      <c r="J163" s="253"/>
      <c r="K163" s="249"/>
    </row>
    <row r="164" spans="2:11" ht="18.75" customHeight="1">
      <c r="B164" s="249"/>
      <c r="C164" s="253"/>
      <c r="D164" s="253"/>
      <c r="E164" s="253"/>
      <c r="F164" s="272"/>
      <c r="G164" s="253"/>
      <c r="H164" s="253"/>
      <c r="I164" s="253"/>
      <c r="J164" s="253"/>
      <c r="K164" s="249"/>
    </row>
    <row r="165" spans="2:11" ht="18.75" customHeight="1">
      <c r="B165" s="249"/>
      <c r="C165" s="253"/>
      <c r="D165" s="253"/>
      <c r="E165" s="253"/>
      <c r="F165" s="272"/>
      <c r="G165" s="253"/>
      <c r="H165" s="253"/>
      <c r="I165" s="253"/>
      <c r="J165" s="253"/>
      <c r="K165" s="249"/>
    </row>
    <row r="166" spans="2:11" ht="18.75" customHeight="1">
      <c r="B166" s="249"/>
      <c r="C166" s="253"/>
      <c r="D166" s="253"/>
      <c r="E166" s="253"/>
      <c r="F166" s="272"/>
      <c r="G166" s="253"/>
      <c r="H166" s="253"/>
      <c r="I166" s="253"/>
      <c r="J166" s="253"/>
      <c r="K166" s="249"/>
    </row>
    <row r="167" spans="2:11" ht="18.75" customHeight="1"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</row>
    <row r="168" spans="2:11" ht="7.5" customHeight="1">
      <c r="B168" s="241"/>
      <c r="C168" s="242"/>
      <c r="D168" s="242"/>
      <c r="E168" s="242"/>
      <c r="F168" s="242"/>
      <c r="G168" s="242"/>
      <c r="H168" s="242"/>
      <c r="I168" s="242"/>
      <c r="J168" s="242"/>
      <c r="K168" s="243"/>
    </row>
    <row r="169" spans="2:11" ht="45" customHeight="1">
      <c r="B169" s="244"/>
      <c r="C169" s="368" t="s">
        <v>1081</v>
      </c>
      <c r="D169" s="368"/>
      <c r="E169" s="368"/>
      <c r="F169" s="368"/>
      <c r="G169" s="368"/>
      <c r="H169" s="368"/>
      <c r="I169" s="368"/>
      <c r="J169" s="368"/>
      <c r="K169" s="245"/>
    </row>
    <row r="170" spans="2:11" ht="17.25" customHeight="1">
      <c r="B170" s="244"/>
      <c r="C170" s="265" t="s">
        <v>1010</v>
      </c>
      <c r="D170" s="265"/>
      <c r="E170" s="265"/>
      <c r="F170" s="265" t="s">
        <v>1011</v>
      </c>
      <c r="G170" s="302"/>
      <c r="H170" s="303" t="s">
        <v>116</v>
      </c>
      <c r="I170" s="303" t="s">
        <v>61</v>
      </c>
      <c r="J170" s="265" t="s">
        <v>1012</v>
      </c>
      <c r="K170" s="245"/>
    </row>
    <row r="171" spans="2:11" ht="17.25" customHeight="1">
      <c r="B171" s="246"/>
      <c r="C171" s="267" t="s">
        <v>1013</v>
      </c>
      <c r="D171" s="267"/>
      <c r="E171" s="267"/>
      <c r="F171" s="268" t="s">
        <v>1014</v>
      </c>
      <c r="G171" s="304"/>
      <c r="H171" s="305"/>
      <c r="I171" s="305"/>
      <c r="J171" s="267" t="s">
        <v>1015</v>
      </c>
      <c r="K171" s="247"/>
    </row>
    <row r="172" spans="2:11" ht="5.25" customHeight="1">
      <c r="B172" s="273"/>
      <c r="C172" s="270"/>
      <c r="D172" s="270"/>
      <c r="E172" s="270"/>
      <c r="F172" s="270"/>
      <c r="G172" s="271"/>
      <c r="H172" s="270"/>
      <c r="I172" s="270"/>
      <c r="J172" s="270"/>
      <c r="K172" s="294"/>
    </row>
    <row r="173" spans="2:11" ht="15" customHeight="1">
      <c r="B173" s="273"/>
      <c r="C173" s="253" t="s">
        <v>1019</v>
      </c>
      <c r="D173" s="253"/>
      <c r="E173" s="253"/>
      <c r="F173" s="272" t="s">
        <v>1016</v>
      </c>
      <c r="G173" s="253"/>
      <c r="H173" s="253" t="s">
        <v>1055</v>
      </c>
      <c r="I173" s="253" t="s">
        <v>1018</v>
      </c>
      <c r="J173" s="253">
        <v>120</v>
      </c>
      <c r="K173" s="294"/>
    </row>
    <row r="174" spans="2:11" ht="15" customHeight="1">
      <c r="B174" s="273"/>
      <c r="C174" s="253" t="s">
        <v>1064</v>
      </c>
      <c r="D174" s="253"/>
      <c r="E174" s="253"/>
      <c r="F174" s="272" t="s">
        <v>1016</v>
      </c>
      <c r="G174" s="253"/>
      <c r="H174" s="253" t="s">
        <v>1065</v>
      </c>
      <c r="I174" s="253" t="s">
        <v>1018</v>
      </c>
      <c r="J174" s="253" t="s">
        <v>1066</v>
      </c>
      <c r="K174" s="294"/>
    </row>
    <row r="175" spans="2:11" ht="15" customHeight="1">
      <c r="B175" s="273"/>
      <c r="C175" s="253" t="s">
        <v>964</v>
      </c>
      <c r="D175" s="253"/>
      <c r="E175" s="253"/>
      <c r="F175" s="272" t="s">
        <v>1016</v>
      </c>
      <c r="G175" s="253"/>
      <c r="H175" s="253" t="s">
        <v>1082</v>
      </c>
      <c r="I175" s="253" t="s">
        <v>1018</v>
      </c>
      <c r="J175" s="253" t="s">
        <v>1066</v>
      </c>
      <c r="K175" s="294"/>
    </row>
    <row r="176" spans="2:11" ht="15" customHeight="1">
      <c r="B176" s="273"/>
      <c r="C176" s="253" t="s">
        <v>1021</v>
      </c>
      <c r="D176" s="253"/>
      <c r="E176" s="253"/>
      <c r="F176" s="272" t="s">
        <v>1022</v>
      </c>
      <c r="G176" s="253"/>
      <c r="H176" s="253" t="s">
        <v>1082</v>
      </c>
      <c r="I176" s="253" t="s">
        <v>1018</v>
      </c>
      <c r="J176" s="253">
        <v>50</v>
      </c>
      <c r="K176" s="294"/>
    </row>
    <row r="177" spans="2:11" ht="15" customHeight="1">
      <c r="B177" s="273"/>
      <c r="C177" s="253" t="s">
        <v>1024</v>
      </c>
      <c r="D177" s="253"/>
      <c r="E177" s="253"/>
      <c r="F177" s="272" t="s">
        <v>1016</v>
      </c>
      <c r="G177" s="253"/>
      <c r="H177" s="253" t="s">
        <v>1082</v>
      </c>
      <c r="I177" s="253" t="s">
        <v>1026</v>
      </c>
      <c r="J177" s="253"/>
      <c r="K177" s="294"/>
    </row>
    <row r="178" spans="2:11" ht="15" customHeight="1">
      <c r="B178" s="273"/>
      <c r="C178" s="253" t="s">
        <v>1035</v>
      </c>
      <c r="D178" s="253"/>
      <c r="E178" s="253"/>
      <c r="F178" s="272" t="s">
        <v>1022</v>
      </c>
      <c r="G178" s="253"/>
      <c r="H178" s="253" t="s">
        <v>1082</v>
      </c>
      <c r="I178" s="253" t="s">
        <v>1018</v>
      </c>
      <c r="J178" s="253">
        <v>50</v>
      </c>
      <c r="K178" s="294"/>
    </row>
    <row r="179" spans="2:11" ht="15" customHeight="1">
      <c r="B179" s="273"/>
      <c r="C179" s="253" t="s">
        <v>1043</v>
      </c>
      <c r="D179" s="253"/>
      <c r="E179" s="253"/>
      <c r="F179" s="272" t="s">
        <v>1022</v>
      </c>
      <c r="G179" s="253"/>
      <c r="H179" s="253" t="s">
        <v>1082</v>
      </c>
      <c r="I179" s="253" t="s">
        <v>1018</v>
      </c>
      <c r="J179" s="253">
        <v>50</v>
      </c>
      <c r="K179" s="294"/>
    </row>
    <row r="180" spans="2:11" ht="15" customHeight="1">
      <c r="B180" s="273"/>
      <c r="C180" s="253" t="s">
        <v>1041</v>
      </c>
      <c r="D180" s="253"/>
      <c r="E180" s="253"/>
      <c r="F180" s="272" t="s">
        <v>1022</v>
      </c>
      <c r="G180" s="253"/>
      <c r="H180" s="253" t="s">
        <v>1082</v>
      </c>
      <c r="I180" s="253" t="s">
        <v>1018</v>
      </c>
      <c r="J180" s="253">
        <v>50</v>
      </c>
      <c r="K180" s="294"/>
    </row>
    <row r="181" spans="2:11" ht="15" customHeight="1">
      <c r="B181" s="273"/>
      <c r="C181" s="253" t="s">
        <v>115</v>
      </c>
      <c r="D181" s="253"/>
      <c r="E181" s="253"/>
      <c r="F181" s="272" t="s">
        <v>1016</v>
      </c>
      <c r="G181" s="253"/>
      <c r="H181" s="253" t="s">
        <v>1083</v>
      </c>
      <c r="I181" s="253" t="s">
        <v>1084</v>
      </c>
      <c r="J181" s="253"/>
      <c r="K181" s="294"/>
    </row>
    <row r="182" spans="2:11" ht="15" customHeight="1">
      <c r="B182" s="273"/>
      <c r="C182" s="253" t="s">
        <v>61</v>
      </c>
      <c r="D182" s="253"/>
      <c r="E182" s="253"/>
      <c r="F182" s="272" t="s">
        <v>1016</v>
      </c>
      <c r="G182" s="253"/>
      <c r="H182" s="253" t="s">
        <v>1085</v>
      </c>
      <c r="I182" s="253" t="s">
        <v>1086</v>
      </c>
      <c r="J182" s="253">
        <v>1</v>
      </c>
      <c r="K182" s="294"/>
    </row>
    <row r="183" spans="2:11" ht="15" customHeight="1">
      <c r="B183" s="273"/>
      <c r="C183" s="253" t="s">
        <v>57</v>
      </c>
      <c r="D183" s="253"/>
      <c r="E183" s="253"/>
      <c r="F183" s="272" t="s">
        <v>1016</v>
      </c>
      <c r="G183" s="253"/>
      <c r="H183" s="253" t="s">
        <v>1087</v>
      </c>
      <c r="I183" s="253" t="s">
        <v>1018</v>
      </c>
      <c r="J183" s="253">
        <v>20</v>
      </c>
      <c r="K183" s="294"/>
    </row>
    <row r="184" spans="2:11" ht="15" customHeight="1">
      <c r="B184" s="273"/>
      <c r="C184" s="253" t="s">
        <v>116</v>
      </c>
      <c r="D184" s="253"/>
      <c r="E184" s="253"/>
      <c r="F184" s="272" t="s">
        <v>1016</v>
      </c>
      <c r="G184" s="253"/>
      <c r="H184" s="253" t="s">
        <v>1088</v>
      </c>
      <c r="I184" s="253" t="s">
        <v>1018</v>
      </c>
      <c r="J184" s="253">
        <v>255</v>
      </c>
      <c r="K184" s="294"/>
    </row>
    <row r="185" spans="2:11" ht="15" customHeight="1">
      <c r="B185" s="273"/>
      <c r="C185" s="253" t="s">
        <v>117</v>
      </c>
      <c r="D185" s="253"/>
      <c r="E185" s="253"/>
      <c r="F185" s="272" t="s">
        <v>1016</v>
      </c>
      <c r="G185" s="253"/>
      <c r="H185" s="253" t="s">
        <v>980</v>
      </c>
      <c r="I185" s="253" t="s">
        <v>1018</v>
      </c>
      <c r="J185" s="253">
        <v>10</v>
      </c>
      <c r="K185" s="294"/>
    </row>
    <row r="186" spans="2:11" ht="15" customHeight="1">
      <c r="B186" s="273"/>
      <c r="C186" s="253" t="s">
        <v>118</v>
      </c>
      <c r="D186" s="253"/>
      <c r="E186" s="253"/>
      <c r="F186" s="272" t="s">
        <v>1016</v>
      </c>
      <c r="G186" s="253"/>
      <c r="H186" s="253" t="s">
        <v>1089</v>
      </c>
      <c r="I186" s="253" t="s">
        <v>1050</v>
      </c>
      <c r="J186" s="253"/>
      <c r="K186" s="294"/>
    </row>
    <row r="187" spans="2:11" ht="15" customHeight="1">
      <c r="B187" s="273"/>
      <c r="C187" s="253" t="s">
        <v>1090</v>
      </c>
      <c r="D187" s="253"/>
      <c r="E187" s="253"/>
      <c r="F187" s="272" t="s">
        <v>1016</v>
      </c>
      <c r="G187" s="253"/>
      <c r="H187" s="253" t="s">
        <v>1091</v>
      </c>
      <c r="I187" s="253" t="s">
        <v>1050</v>
      </c>
      <c r="J187" s="253"/>
      <c r="K187" s="294"/>
    </row>
    <row r="188" spans="2:11" ht="15" customHeight="1">
      <c r="B188" s="273"/>
      <c r="C188" s="253" t="s">
        <v>1079</v>
      </c>
      <c r="D188" s="253"/>
      <c r="E188" s="253"/>
      <c r="F188" s="272" t="s">
        <v>1016</v>
      </c>
      <c r="G188" s="253"/>
      <c r="H188" s="253" t="s">
        <v>1092</v>
      </c>
      <c r="I188" s="253" t="s">
        <v>1050</v>
      </c>
      <c r="J188" s="253"/>
      <c r="K188" s="294"/>
    </row>
    <row r="189" spans="2:11" ht="15" customHeight="1">
      <c r="B189" s="273"/>
      <c r="C189" s="253" t="s">
        <v>120</v>
      </c>
      <c r="D189" s="253"/>
      <c r="E189" s="253"/>
      <c r="F189" s="272" t="s">
        <v>1022</v>
      </c>
      <c r="G189" s="253"/>
      <c r="H189" s="253" t="s">
        <v>1093</v>
      </c>
      <c r="I189" s="253" t="s">
        <v>1018</v>
      </c>
      <c r="J189" s="253">
        <v>50</v>
      </c>
      <c r="K189" s="294"/>
    </row>
    <row r="190" spans="2:11" ht="15" customHeight="1">
      <c r="B190" s="273"/>
      <c r="C190" s="253" t="s">
        <v>1094</v>
      </c>
      <c r="D190" s="253"/>
      <c r="E190" s="253"/>
      <c r="F190" s="272" t="s">
        <v>1022</v>
      </c>
      <c r="G190" s="253"/>
      <c r="H190" s="253" t="s">
        <v>1095</v>
      </c>
      <c r="I190" s="253" t="s">
        <v>1096</v>
      </c>
      <c r="J190" s="253"/>
      <c r="K190" s="294"/>
    </row>
    <row r="191" spans="2:11" ht="15" customHeight="1">
      <c r="B191" s="273"/>
      <c r="C191" s="253" t="s">
        <v>1097</v>
      </c>
      <c r="D191" s="253"/>
      <c r="E191" s="253"/>
      <c r="F191" s="272" t="s">
        <v>1022</v>
      </c>
      <c r="G191" s="253"/>
      <c r="H191" s="253" t="s">
        <v>1098</v>
      </c>
      <c r="I191" s="253" t="s">
        <v>1096</v>
      </c>
      <c r="J191" s="253"/>
      <c r="K191" s="294"/>
    </row>
    <row r="192" spans="2:11" ht="15" customHeight="1">
      <c r="B192" s="273"/>
      <c r="C192" s="253" t="s">
        <v>1099</v>
      </c>
      <c r="D192" s="253"/>
      <c r="E192" s="253"/>
      <c r="F192" s="272" t="s">
        <v>1022</v>
      </c>
      <c r="G192" s="253"/>
      <c r="H192" s="253" t="s">
        <v>1100</v>
      </c>
      <c r="I192" s="253" t="s">
        <v>1096</v>
      </c>
      <c r="J192" s="253"/>
      <c r="K192" s="294"/>
    </row>
    <row r="193" spans="2:11" ht="15" customHeight="1">
      <c r="B193" s="273"/>
      <c r="C193" s="306" t="s">
        <v>1101</v>
      </c>
      <c r="D193" s="253"/>
      <c r="E193" s="253"/>
      <c r="F193" s="272" t="s">
        <v>1022</v>
      </c>
      <c r="G193" s="253"/>
      <c r="H193" s="253" t="s">
        <v>1102</v>
      </c>
      <c r="I193" s="253" t="s">
        <v>1103</v>
      </c>
      <c r="J193" s="307" t="s">
        <v>1104</v>
      </c>
      <c r="K193" s="294"/>
    </row>
    <row r="194" spans="2:11" ht="15" customHeight="1">
      <c r="B194" s="273"/>
      <c r="C194" s="258" t="s">
        <v>46</v>
      </c>
      <c r="D194" s="253"/>
      <c r="E194" s="253"/>
      <c r="F194" s="272" t="s">
        <v>1016</v>
      </c>
      <c r="G194" s="253"/>
      <c r="H194" s="249" t="s">
        <v>1105</v>
      </c>
      <c r="I194" s="253" t="s">
        <v>1106</v>
      </c>
      <c r="J194" s="253"/>
      <c r="K194" s="294"/>
    </row>
    <row r="195" spans="2:11" ht="15" customHeight="1">
      <c r="B195" s="273"/>
      <c r="C195" s="258" t="s">
        <v>1107</v>
      </c>
      <c r="D195" s="253"/>
      <c r="E195" s="253"/>
      <c r="F195" s="272" t="s">
        <v>1016</v>
      </c>
      <c r="G195" s="253"/>
      <c r="H195" s="253" t="s">
        <v>1108</v>
      </c>
      <c r="I195" s="253" t="s">
        <v>1050</v>
      </c>
      <c r="J195" s="253"/>
      <c r="K195" s="294"/>
    </row>
    <row r="196" spans="2:11" ht="15" customHeight="1">
      <c r="B196" s="273"/>
      <c r="C196" s="258" t="s">
        <v>1109</v>
      </c>
      <c r="D196" s="253"/>
      <c r="E196" s="253"/>
      <c r="F196" s="272" t="s">
        <v>1016</v>
      </c>
      <c r="G196" s="253"/>
      <c r="H196" s="253" t="s">
        <v>1110</v>
      </c>
      <c r="I196" s="253" t="s">
        <v>1050</v>
      </c>
      <c r="J196" s="253"/>
      <c r="K196" s="294"/>
    </row>
    <row r="197" spans="2:11" ht="15" customHeight="1">
      <c r="B197" s="273"/>
      <c r="C197" s="258" t="s">
        <v>1111</v>
      </c>
      <c r="D197" s="253"/>
      <c r="E197" s="253"/>
      <c r="F197" s="272" t="s">
        <v>1022</v>
      </c>
      <c r="G197" s="253"/>
      <c r="H197" s="253" t="s">
        <v>1112</v>
      </c>
      <c r="I197" s="253" t="s">
        <v>1050</v>
      </c>
      <c r="J197" s="253"/>
      <c r="K197" s="294"/>
    </row>
    <row r="198" spans="2:11" ht="15" customHeight="1">
      <c r="B198" s="300"/>
      <c r="C198" s="308"/>
      <c r="D198" s="282"/>
      <c r="E198" s="282"/>
      <c r="F198" s="282"/>
      <c r="G198" s="282"/>
      <c r="H198" s="282"/>
      <c r="I198" s="282"/>
      <c r="J198" s="282"/>
      <c r="K198" s="301"/>
    </row>
    <row r="199" spans="2:11" ht="18.75" customHeight="1">
      <c r="B199" s="249"/>
      <c r="C199" s="253"/>
      <c r="D199" s="253"/>
      <c r="E199" s="253"/>
      <c r="F199" s="272"/>
      <c r="G199" s="253"/>
      <c r="H199" s="253"/>
      <c r="I199" s="253"/>
      <c r="J199" s="253"/>
      <c r="K199" s="249"/>
    </row>
    <row r="200" spans="2:11" ht="18.75" customHeight="1"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</row>
    <row r="201" spans="2:11">
      <c r="B201" s="241"/>
      <c r="C201" s="242"/>
      <c r="D201" s="242"/>
      <c r="E201" s="242"/>
      <c r="F201" s="242"/>
      <c r="G201" s="242"/>
      <c r="H201" s="242"/>
      <c r="I201" s="242"/>
      <c r="J201" s="242"/>
      <c r="K201" s="243"/>
    </row>
    <row r="202" spans="2:11" ht="21" customHeight="1">
      <c r="B202" s="244"/>
      <c r="C202" s="368" t="s">
        <v>1113</v>
      </c>
      <c r="D202" s="368"/>
      <c r="E202" s="368"/>
      <c r="F202" s="368"/>
      <c r="G202" s="368"/>
      <c r="H202" s="368"/>
      <c r="I202" s="368"/>
      <c r="J202" s="368"/>
      <c r="K202" s="245"/>
    </row>
    <row r="203" spans="2:11" ht="25.5" customHeight="1">
      <c r="B203" s="244"/>
      <c r="C203" s="309" t="s">
        <v>1114</v>
      </c>
      <c r="D203" s="309"/>
      <c r="E203" s="309"/>
      <c r="F203" s="309" t="s">
        <v>1115</v>
      </c>
      <c r="G203" s="310"/>
      <c r="H203" s="364" t="s">
        <v>1116</v>
      </c>
      <c r="I203" s="364"/>
      <c r="J203" s="364"/>
      <c r="K203" s="245"/>
    </row>
    <row r="204" spans="2:11" ht="5.25" customHeight="1">
      <c r="B204" s="273"/>
      <c r="C204" s="270"/>
      <c r="D204" s="270"/>
      <c r="E204" s="270"/>
      <c r="F204" s="270"/>
      <c r="G204" s="253"/>
      <c r="H204" s="270"/>
      <c r="I204" s="270"/>
      <c r="J204" s="270"/>
      <c r="K204" s="294"/>
    </row>
    <row r="205" spans="2:11" ht="15" customHeight="1">
      <c r="B205" s="273"/>
      <c r="C205" s="253" t="s">
        <v>1106</v>
      </c>
      <c r="D205" s="253"/>
      <c r="E205" s="253"/>
      <c r="F205" s="272" t="s">
        <v>47</v>
      </c>
      <c r="G205" s="253"/>
      <c r="H205" s="365" t="s">
        <v>1117</v>
      </c>
      <c r="I205" s="365"/>
      <c r="J205" s="365"/>
      <c r="K205" s="294"/>
    </row>
    <row r="206" spans="2:11" ht="15" customHeight="1">
      <c r="B206" s="273"/>
      <c r="C206" s="279"/>
      <c r="D206" s="253"/>
      <c r="E206" s="253"/>
      <c r="F206" s="272" t="s">
        <v>48</v>
      </c>
      <c r="G206" s="253"/>
      <c r="H206" s="365" t="s">
        <v>1118</v>
      </c>
      <c r="I206" s="365"/>
      <c r="J206" s="365"/>
      <c r="K206" s="294"/>
    </row>
    <row r="207" spans="2:11" ht="15" customHeight="1">
      <c r="B207" s="273"/>
      <c r="C207" s="279"/>
      <c r="D207" s="253"/>
      <c r="E207" s="253"/>
      <c r="F207" s="272" t="s">
        <v>51</v>
      </c>
      <c r="G207" s="253"/>
      <c r="H207" s="365" t="s">
        <v>1119</v>
      </c>
      <c r="I207" s="365"/>
      <c r="J207" s="365"/>
      <c r="K207" s="294"/>
    </row>
    <row r="208" spans="2:11" ht="15" customHeight="1">
      <c r="B208" s="273"/>
      <c r="C208" s="253"/>
      <c r="D208" s="253"/>
      <c r="E208" s="253"/>
      <c r="F208" s="272" t="s">
        <v>49</v>
      </c>
      <c r="G208" s="253"/>
      <c r="H208" s="365" t="s">
        <v>1120</v>
      </c>
      <c r="I208" s="365"/>
      <c r="J208" s="365"/>
      <c r="K208" s="294"/>
    </row>
    <row r="209" spans="2:11" ht="15" customHeight="1">
      <c r="B209" s="273"/>
      <c r="C209" s="253"/>
      <c r="D209" s="253"/>
      <c r="E209" s="253"/>
      <c r="F209" s="272" t="s">
        <v>50</v>
      </c>
      <c r="G209" s="253"/>
      <c r="H209" s="365" t="s">
        <v>1121</v>
      </c>
      <c r="I209" s="365"/>
      <c r="J209" s="365"/>
      <c r="K209" s="294"/>
    </row>
    <row r="210" spans="2:11" ht="15" customHeight="1">
      <c r="B210" s="273"/>
      <c r="C210" s="253"/>
      <c r="D210" s="253"/>
      <c r="E210" s="253"/>
      <c r="F210" s="272"/>
      <c r="G210" s="253"/>
      <c r="H210" s="253"/>
      <c r="I210" s="253"/>
      <c r="J210" s="253"/>
      <c r="K210" s="294"/>
    </row>
    <row r="211" spans="2:11" ht="15" customHeight="1">
      <c r="B211" s="273"/>
      <c r="C211" s="253" t="s">
        <v>1062</v>
      </c>
      <c r="D211" s="253"/>
      <c r="E211" s="253"/>
      <c r="F211" s="272" t="s">
        <v>83</v>
      </c>
      <c r="G211" s="253"/>
      <c r="H211" s="365" t="s">
        <v>1122</v>
      </c>
      <c r="I211" s="365"/>
      <c r="J211" s="365"/>
      <c r="K211" s="294"/>
    </row>
    <row r="212" spans="2:11" ht="15" customHeight="1">
      <c r="B212" s="273"/>
      <c r="C212" s="279"/>
      <c r="D212" s="253"/>
      <c r="E212" s="253"/>
      <c r="F212" s="272" t="s">
        <v>958</v>
      </c>
      <c r="G212" s="253"/>
      <c r="H212" s="365" t="s">
        <v>959</v>
      </c>
      <c r="I212" s="365"/>
      <c r="J212" s="365"/>
      <c r="K212" s="294"/>
    </row>
    <row r="213" spans="2:11" ht="15" customHeight="1">
      <c r="B213" s="273"/>
      <c r="C213" s="253"/>
      <c r="D213" s="253"/>
      <c r="E213" s="253"/>
      <c r="F213" s="272" t="s">
        <v>956</v>
      </c>
      <c r="G213" s="253"/>
      <c r="H213" s="365" t="s">
        <v>1123</v>
      </c>
      <c r="I213" s="365"/>
      <c r="J213" s="365"/>
      <c r="K213" s="294"/>
    </row>
    <row r="214" spans="2:11" ht="15" customHeight="1">
      <c r="B214" s="311"/>
      <c r="C214" s="279"/>
      <c r="D214" s="279"/>
      <c r="E214" s="279"/>
      <c r="F214" s="272" t="s">
        <v>960</v>
      </c>
      <c r="G214" s="258"/>
      <c r="H214" s="363" t="s">
        <v>961</v>
      </c>
      <c r="I214" s="363"/>
      <c r="J214" s="363"/>
      <c r="K214" s="312"/>
    </row>
    <row r="215" spans="2:11" ht="15" customHeight="1">
      <c r="B215" s="311"/>
      <c r="C215" s="279"/>
      <c r="D215" s="279"/>
      <c r="E215" s="279"/>
      <c r="F215" s="272" t="s">
        <v>962</v>
      </c>
      <c r="G215" s="258"/>
      <c r="H215" s="363" t="s">
        <v>1124</v>
      </c>
      <c r="I215" s="363"/>
      <c r="J215" s="363"/>
      <c r="K215" s="312"/>
    </row>
    <row r="216" spans="2:11" ht="15" customHeight="1">
      <c r="B216" s="311"/>
      <c r="C216" s="279"/>
      <c r="D216" s="279"/>
      <c r="E216" s="279"/>
      <c r="F216" s="313"/>
      <c r="G216" s="258"/>
      <c r="H216" s="314"/>
      <c r="I216" s="314"/>
      <c r="J216" s="314"/>
      <c r="K216" s="312"/>
    </row>
    <row r="217" spans="2:11" ht="15" customHeight="1">
      <c r="B217" s="311"/>
      <c r="C217" s="253" t="s">
        <v>1086</v>
      </c>
      <c r="D217" s="279"/>
      <c r="E217" s="279"/>
      <c r="F217" s="272">
        <v>1</v>
      </c>
      <c r="G217" s="258"/>
      <c r="H217" s="363" t="s">
        <v>1125</v>
      </c>
      <c r="I217" s="363"/>
      <c r="J217" s="363"/>
      <c r="K217" s="312"/>
    </row>
    <row r="218" spans="2:11" ht="15" customHeight="1">
      <c r="B218" s="311"/>
      <c r="C218" s="279"/>
      <c r="D218" s="279"/>
      <c r="E218" s="279"/>
      <c r="F218" s="272">
        <v>2</v>
      </c>
      <c r="G218" s="258"/>
      <c r="H218" s="363" t="s">
        <v>1126</v>
      </c>
      <c r="I218" s="363"/>
      <c r="J218" s="363"/>
      <c r="K218" s="312"/>
    </row>
    <row r="219" spans="2:11" ht="15" customHeight="1">
      <c r="B219" s="311"/>
      <c r="C219" s="279"/>
      <c r="D219" s="279"/>
      <c r="E219" s="279"/>
      <c r="F219" s="272">
        <v>3</v>
      </c>
      <c r="G219" s="258"/>
      <c r="H219" s="363" t="s">
        <v>1127</v>
      </c>
      <c r="I219" s="363"/>
      <c r="J219" s="363"/>
      <c r="K219" s="312"/>
    </row>
    <row r="220" spans="2:11" ht="15" customHeight="1">
      <c r="B220" s="311"/>
      <c r="C220" s="279"/>
      <c r="D220" s="279"/>
      <c r="E220" s="279"/>
      <c r="F220" s="272">
        <v>4</v>
      </c>
      <c r="G220" s="258"/>
      <c r="H220" s="363" t="s">
        <v>1128</v>
      </c>
      <c r="I220" s="363"/>
      <c r="J220" s="363"/>
      <c r="K220" s="312"/>
    </row>
    <row r="221" spans="2:11" ht="12.75" customHeight="1">
      <c r="B221" s="315"/>
      <c r="C221" s="316"/>
      <c r="D221" s="316"/>
      <c r="E221" s="316"/>
      <c r="F221" s="316"/>
      <c r="G221" s="316"/>
      <c r="H221" s="316"/>
      <c r="I221" s="316"/>
      <c r="J221" s="316"/>
      <c r="K221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D11:J11"/>
    <mergeCell ref="D13:J13"/>
    <mergeCell ref="C9:J9"/>
    <mergeCell ref="D10:J10"/>
    <mergeCell ref="C3:J3"/>
    <mergeCell ref="C4:J4"/>
    <mergeCell ref="C6:J6"/>
    <mergeCell ref="C7:J7"/>
    <mergeCell ref="D14:J14"/>
    <mergeCell ref="D15:J15"/>
    <mergeCell ref="F16:J16"/>
    <mergeCell ref="F17:J17"/>
    <mergeCell ref="G37:J37"/>
    <mergeCell ref="D25:J25"/>
    <mergeCell ref="D26:J26"/>
    <mergeCell ref="D28:J28"/>
    <mergeCell ref="D29:J29"/>
    <mergeCell ref="F18:J18"/>
    <mergeCell ref="F19:J19"/>
    <mergeCell ref="F20:J20"/>
    <mergeCell ref="F21:J21"/>
    <mergeCell ref="C23:J23"/>
    <mergeCell ref="C24:J24"/>
    <mergeCell ref="C50:J50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G38:J38"/>
    <mergeCell ref="D59:J59"/>
    <mergeCell ref="G43:J43"/>
    <mergeCell ref="D45:J45"/>
    <mergeCell ref="E46:J46"/>
    <mergeCell ref="E47:J47"/>
    <mergeCell ref="E48:J48"/>
    <mergeCell ref="D49:J49"/>
    <mergeCell ref="C52:J52"/>
    <mergeCell ref="C53:J53"/>
    <mergeCell ref="C55:J55"/>
    <mergeCell ref="D56:J56"/>
    <mergeCell ref="D57:J57"/>
    <mergeCell ref="D58:J58"/>
    <mergeCell ref="C145:J145"/>
    <mergeCell ref="C169:J169"/>
    <mergeCell ref="C202:J202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20:J220"/>
    <mergeCell ref="H208:J208"/>
    <mergeCell ref="H209:J209"/>
    <mergeCell ref="H211:J211"/>
    <mergeCell ref="H212:J212"/>
    <mergeCell ref="H213:J213"/>
    <mergeCell ref="H214:J214"/>
    <mergeCell ref="H215:J215"/>
    <mergeCell ref="H217:J217"/>
    <mergeCell ref="H218:J218"/>
    <mergeCell ref="H219:J219"/>
    <mergeCell ref="H203:J203"/>
    <mergeCell ref="H205:J205"/>
    <mergeCell ref="H206:J206"/>
    <mergeCell ref="H207:J207"/>
  </mergeCells>
  <pageMargins left="0.7" right="0.7" top="0.78740157499999996" bottom="0.78740157499999996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Rekapitulace zakázky</vt:lpstr>
      <vt:lpstr>000 - VEDLEJŠÍ A OSTATNÍ ...</vt:lpstr>
      <vt:lpstr>101 - Stavba - SZ fasáda</vt:lpstr>
      <vt:lpstr>102 - Stavba - JZ fasáda</vt:lpstr>
      <vt:lpstr>103 - Stavba - JV fasáda</vt:lpstr>
      <vt:lpstr>104 - Stavba - Dvorní fasáda</vt:lpstr>
      <vt:lpstr>Pokyny pro vyplnění</vt:lpstr>
      <vt:lpstr>'000 - VEDLEJŠÍ A OSTATNÍ ...'!Názvy_tisku</vt:lpstr>
      <vt:lpstr>'101 - Stavba - SZ fasáda'!Názvy_tisku</vt:lpstr>
      <vt:lpstr>'102 - Stavba - JZ fasáda'!Názvy_tisku</vt:lpstr>
      <vt:lpstr>'103 - Stavba - JV fasáda'!Názvy_tisku</vt:lpstr>
      <vt:lpstr>'104 - Stavba - Dvorní fasáda'!Názvy_tisku</vt:lpstr>
      <vt:lpstr>'Rekapitulace zakázky'!Názvy_tisku</vt:lpstr>
      <vt:lpstr>'000 - VEDLEJŠÍ A OSTATNÍ ...'!Oblast_tisku</vt:lpstr>
      <vt:lpstr>'101 - Stavba - SZ fasáda'!Oblast_tisku</vt:lpstr>
      <vt:lpstr>'102 - Stavba - JZ fasáda'!Oblast_tisku</vt:lpstr>
      <vt:lpstr>'103 - Stavba - JV fasáda'!Oblast_tisku</vt:lpstr>
      <vt:lpstr>'104 - Stavba - Dvorní fasáda'!Oblast_tisku</vt:lpstr>
      <vt:lpstr>'Rekapitulace zakázky'!Oblast_tisku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Vnenk</dc:creator>
  <cp:lastModifiedBy>Pavel Vnenk</cp:lastModifiedBy>
  <dcterms:created xsi:type="dcterms:W3CDTF">2018-01-24T10:25:14Z</dcterms:created>
  <dcterms:modified xsi:type="dcterms:W3CDTF">2018-01-24T10:25:31Z</dcterms:modified>
</cp:coreProperties>
</file>