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Vedlejší rozpočtové ..." sheetId="2" r:id="rId2"/>
    <sheet name="02 - Skatepark" sheetId="3" r:id="rId3"/>
    <sheet name="03 - Oplocení" sheetId="4" r:id="rId4"/>
    <sheet name="04 - Oblouková hala" sheetId="5" r:id="rId5"/>
    <sheet name="Pokyny pro vyplnění" sheetId="6" r:id="rId6"/>
  </sheets>
  <definedNames>
    <definedName name="_xlnm.Print_Area" localSheetId="0">'Rekapitulace stavby'!$D$4:$AO$33,'Rekapitulace stavby'!$C$39:$AQ$56</definedName>
    <definedName name="_xlnm.Print_Titles" localSheetId="0">'Rekapitulace stavby'!$49:$49</definedName>
    <definedName name="_xlnm._FilterDatabase" localSheetId="1" hidden="1">'01 - Vedlejší rozpočtové ...'!$C$80:$K$100</definedName>
    <definedName name="_xlnm.Print_Area" localSheetId="1">'01 - Vedlejší rozpočtové ...'!$C$4:$J$36,'01 - Vedlejší rozpočtové ...'!$C$42:$J$62,'01 - Vedlejší rozpočtové ...'!$C$68:$K$100</definedName>
    <definedName name="_xlnm.Print_Titles" localSheetId="1">'01 - Vedlejší rozpočtové ...'!$80:$80</definedName>
    <definedName name="_xlnm._FilterDatabase" localSheetId="2" hidden="1">'02 - Skatepark'!$C$101:$K$376</definedName>
    <definedName name="_xlnm.Print_Area" localSheetId="2">'02 - Skatepark'!$C$4:$J$36,'02 - Skatepark'!$C$42:$J$83,'02 - Skatepark'!$C$89:$K$376</definedName>
    <definedName name="_xlnm.Print_Titles" localSheetId="2">'02 - Skatepark'!$101:$101</definedName>
    <definedName name="_xlnm._FilterDatabase" localSheetId="3" hidden="1">'03 - Oplocení'!$C$87:$K$177</definedName>
    <definedName name="_xlnm.Print_Area" localSheetId="3">'03 - Oplocení'!$C$4:$J$36,'03 - Oplocení'!$C$42:$J$69,'03 - Oplocení'!$C$75:$K$177</definedName>
    <definedName name="_xlnm.Print_Titles" localSheetId="3">'03 - Oplocení'!$87:$87</definedName>
    <definedName name="_xlnm._FilterDatabase" localSheetId="4" hidden="1">'04 - Oblouková hala'!$C$86:$K$133</definedName>
    <definedName name="_xlnm.Print_Area" localSheetId="4">'04 - Oblouková hala'!$C$4:$J$36,'04 - Oblouková hala'!$C$42:$J$68,'04 - Oblouková hala'!$C$74:$K$133</definedName>
    <definedName name="_xlnm.Print_Titles" localSheetId="4">'04 - Oblouková hala'!$86:$86</definedName>
    <definedName name="_xlnm.Print_Area" localSheetId="5">'Pokyny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5"/>
  <c r="AX55"/>
  <c i="5" r="BI133"/>
  <c r="BH133"/>
  <c r="BG133"/>
  <c r="BF133"/>
  <c r="T133"/>
  <c r="T132"/>
  <c r="R133"/>
  <c r="R132"/>
  <c r="P133"/>
  <c r="P132"/>
  <c r="BK133"/>
  <c r="BK132"/>
  <c r="J132"/>
  <c r="J133"/>
  <c r="BE133"/>
  <c r="J67"/>
  <c r="BI131"/>
  <c r="BH131"/>
  <c r="BG131"/>
  <c r="BF131"/>
  <c r="T131"/>
  <c r="R131"/>
  <c r="P131"/>
  <c r="BK131"/>
  <c r="J131"/>
  <c r="BE131"/>
  <c r="BI130"/>
  <c r="BH130"/>
  <c r="BG130"/>
  <c r="BF130"/>
  <c r="T130"/>
  <c r="T129"/>
  <c r="T128"/>
  <c r="R130"/>
  <c r="R129"/>
  <c r="R128"/>
  <c r="P130"/>
  <c r="P129"/>
  <c r="P128"/>
  <c r="BK130"/>
  <c r="BK129"/>
  <c r="J129"/>
  <c r="BK128"/>
  <c r="J128"/>
  <c r="J130"/>
  <c r="BE130"/>
  <c r="J66"/>
  <c r="J65"/>
  <c r="BI126"/>
  <c r="BH126"/>
  <c r="BG126"/>
  <c r="BF126"/>
  <c r="T126"/>
  <c r="T125"/>
  <c r="R126"/>
  <c r="R125"/>
  <c r="P126"/>
  <c r="P125"/>
  <c r="BK126"/>
  <c r="BK125"/>
  <c r="J125"/>
  <c r="J126"/>
  <c r="BE126"/>
  <c r="J64"/>
  <c r="BI121"/>
  <c r="BH121"/>
  <c r="BG121"/>
  <c r="BF121"/>
  <c r="T121"/>
  <c r="R121"/>
  <c r="P121"/>
  <c r="BK121"/>
  <c r="J121"/>
  <c r="BE121"/>
  <c r="BI117"/>
  <c r="BH117"/>
  <c r="BG117"/>
  <c r="BF117"/>
  <c r="T117"/>
  <c r="T116"/>
  <c r="T115"/>
  <c r="R117"/>
  <c r="R116"/>
  <c r="R115"/>
  <c r="P117"/>
  <c r="P116"/>
  <c r="P115"/>
  <c r="BK117"/>
  <c r="BK116"/>
  <c r="J116"/>
  <c r="BK115"/>
  <c r="J115"/>
  <c r="J117"/>
  <c r="BE117"/>
  <c r="J63"/>
  <c r="J62"/>
  <c r="BI112"/>
  <c r="BH112"/>
  <c r="BG112"/>
  <c r="BF112"/>
  <c r="T112"/>
  <c r="T111"/>
  <c r="R112"/>
  <c r="R111"/>
  <c r="P112"/>
  <c r="P111"/>
  <c r="BK112"/>
  <c r="BK111"/>
  <c r="J111"/>
  <c r="J112"/>
  <c r="BE112"/>
  <c r="J61"/>
  <c r="BI107"/>
  <c r="BH107"/>
  <c r="BG107"/>
  <c r="BF107"/>
  <c r="T107"/>
  <c r="R107"/>
  <c r="P107"/>
  <c r="BK107"/>
  <c r="J107"/>
  <c r="BE107"/>
  <c r="BI104"/>
  <c r="BH104"/>
  <c r="BG104"/>
  <c r="BF104"/>
  <c r="T104"/>
  <c r="R104"/>
  <c r="P104"/>
  <c r="BK104"/>
  <c r="J104"/>
  <c r="BE104"/>
  <c r="BI101"/>
  <c r="BH101"/>
  <c r="BG101"/>
  <c r="BF101"/>
  <c r="T101"/>
  <c r="R101"/>
  <c r="P101"/>
  <c r="BK101"/>
  <c r="J101"/>
  <c r="BE101"/>
  <c r="BI99"/>
  <c r="BH99"/>
  <c r="BG99"/>
  <c r="BF99"/>
  <c r="T99"/>
  <c r="T98"/>
  <c r="R99"/>
  <c r="R98"/>
  <c r="P99"/>
  <c r="P98"/>
  <c r="BK99"/>
  <c r="BK98"/>
  <c r="J98"/>
  <c r="J99"/>
  <c r="BE99"/>
  <c r="J60"/>
  <c r="BI95"/>
  <c r="BH95"/>
  <c r="BG95"/>
  <c r="BF95"/>
  <c r="T95"/>
  <c r="R95"/>
  <c r="P95"/>
  <c r="BK95"/>
  <c r="J95"/>
  <c r="BE95"/>
  <c r="BI91"/>
  <c r="F34"/>
  <c i="1" r="BD55"/>
  <c i="5" r="BH91"/>
  <c r="F33"/>
  <c i="1" r="BC55"/>
  <c i="5" r="BG91"/>
  <c r="F32"/>
  <c i="1" r="BB55"/>
  <c i="5" r="BF91"/>
  <c r="J31"/>
  <c i="1" r="AW55"/>
  <c i="5" r="F31"/>
  <c i="1" r="BA55"/>
  <c i="5" r="T91"/>
  <c r="T90"/>
  <c r="T89"/>
  <c r="T88"/>
  <c r="T87"/>
  <c r="R91"/>
  <c r="R90"/>
  <c r="R89"/>
  <c r="R88"/>
  <c r="R87"/>
  <c r="P91"/>
  <c r="P90"/>
  <c r="P89"/>
  <c r="P88"/>
  <c r="P87"/>
  <c i="1" r="AU55"/>
  <c i="5" r="BK91"/>
  <c r="BK90"/>
  <c r="J90"/>
  <c r="BK89"/>
  <c r="J89"/>
  <c r="BK88"/>
  <c r="J88"/>
  <c r="BK87"/>
  <c r="J87"/>
  <c r="J56"/>
  <c r="J27"/>
  <c i="1" r="AG55"/>
  <c i="5" r="J91"/>
  <c r="BE91"/>
  <c r="J30"/>
  <c i="1" r="AV55"/>
  <c i="5" r="F30"/>
  <c i="1" r="AZ55"/>
  <c i="5" r="J59"/>
  <c r="J58"/>
  <c r="J57"/>
  <c r="J83"/>
  <c r="F83"/>
  <c r="F81"/>
  <c r="E79"/>
  <c r="J51"/>
  <c r="F51"/>
  <c r="F49"/>
  <c r="E47"/>
  <c r="J36"/>
  <c r="J18"/>
  <c r="E18"/>
  <c r="F84"/>
  <c r="F52"/>
  <c r="J17"/>
  <c r="J12"/>
  <c r="J81"/>
  <c r="J49"/>
  <c r="E7"/>
  <c r="E77"/>
  <c r="E45"/>
  <c i="1" r="AY54"/>
  <c r="AX54"/>
  <c i="4" r="BI176"/>
  <c r="BH176"/>
  <c r="BG176"/>
  <c r="BF176"/>
  <c r="T176"/>
  <c r="T175"/>
  <c r="R176"/>
  <c r="R175"/>
  <c r="P176"/>
  <c r="P175"/>
  <c r="BK176"/>
  <c r="BK175"/>
  <c r="J175"/>
  <c r="J176"/>
  <c r="BE176"/>
  <c r="J68"/>
  <c r="BI173"/>
  <c r="BH173"/>
  <c r="BG173"/>
  <c r="BF173"/>
  <c r="T173"/>
  <c r="R173"/>
  <c r="P173"/>
  <c r="BK173"/>
  <c r="J173"/>
  <c r="BE173"/>
  <c r="BI169"/>
  <c r="BH169"/>
  <c r="BG169"/>
  <c r="BF169"/>
  <c r="T169"/>
  <c r="R169"/>
  <c r="P169"/>
  <c r="BK169"/>
  <c r="J169"/>
  <c r="BE169"/>
  <c r="BI168"/>
  <c r="BH168"/>
  <c r="BG168"/>
  <c r="BF168"/>
  <c r="T168"/>
  <c r="R168"/>
  <c r="P168"/>
  <c r="BK168"/>
  <c r="J168"/>
  <c r="BE168"/>
  <c r="BI166"/>
  <c r="BH166"/>
  <c r="BG166"/>
  <c r="BF166"/>
  <c r="T166"/>
  <c r="R166"/>
  <c r="P166"/>
  <c r="BK166"/>
  <c r="J166"/>
  <c r="BE166"/>
  <c r="BI165"/>
  <c r="BH165"/>
  <c r="BG165"/>
  <c r="BF165"/>
  <c r="T165"/>
  <c r="R165"/>
  <c r="P165"/>
  <c r="BK165"/>
  <c r="J165"/>
  <c r="BE165"/>
  <c r="BI161"/>
  <c r="BH161"/>
  <c r="BG161"/>
  <c r="BF161"/>
  <c r="T161"/>
  <c r="T160"/>
  <c r="R161"/>
  <c r="R160"/>
  <c r="P161"/>
  <c r="P160"/>
  <c r="BK161"/>
  <c r="BK160"/>
  <c r="J160"/>
  <c r="J161"/>
  <c r="BE161"/>
  <c r="J67"/>
  <c r="BI159"/>
  <c r="BH159"/>
  <c r="BG159"/>
  <c r="BF159"/>
  <c r="T159"/>
  <c r="R159"/>
  <c r="P159"/>
  <c r="BK159"/>
  <c r="J159"/>
  <c r="BE159"/>
  <c r="BI158"/>
  <c r="BH158"/>
  <c r="BG158"/>
  <c r="BF158"/>
  <c r="T158"/>
  <c r="R158"/>
  <c r="P158"/>
  <c r="BK158"/>
  <c r="J158"/>
  <c r="BE158"/>
  <c r="BI152"/>
  <c r="BH152"/>
  <c r="BG152"/>
  <c r="BF152"/>
  <c r="T152"/>
  <c r="T151"/>
  <c r="T150"/>
  <c r="R152"/>
  <c r="R151"/>
  <c r="R150"/>
  <c r="P152"/>
  <c r="P151"/>
  <c r="P150"/>
  <c r="BK152"/>
  <c r="BK151"/>
  <c r="J151"/>
  <c r="BK150"/>
  <c r="J150"/>
  <c r="J152"/>
  <c r="BE152"/>
  <c r="J66"/>
  <c r="J65"/>
  <c r="BI142"/>
  <c r="BH142"/>
  <c r="BG142"/>
  <c r="BF142"/>
  <c r="T142"/>
  <c r="R142"/>
  <c r="P142"/>
  <c r="BK142"/>
  <c r="J142"/>
  <c r="BE142"/>
  <c r="BI134"/>
  <c r="BH134"/>
  <c r="BG134"/>
  <c r="BF134"/>
  <c r="T134"/>
  <c r="T133"/>
  <c r="T132"/>
  <c r="R134"/>
  <c r="R133"/>
  <c r="R132"/>
  <c r="P134"/>
  <c r="P133"/>
  <c r="P132"/>
  <c r="BK134"/>
  <c r="BK133"/>
  <c r="J133"/>
  <c r="BK132"/>
  <c r="J132"/>
  <c r="J134"/>
  <c r="BE134"/>
  <c r="J64"/>
  <c r="J63"/>
  <c r="BI129"/>
  <c r="BH129"/>
  <c r="BG129"/>
  <c r="BF129"/>
  <c r="T129"/>
  <c r="T128"/>
  <c r="R129"/>
  <c r="R128"/>
  <c r="P129"/>
  <c r="P128"/>
  <c r="BK129"/>
  <c r="BK128"/>
  <c r="J128"/>
  <c r="J129"/>
  <c r="BE129"/>
  <c r="J62"/>
  <c r="BI125"/>
  <c r="BH125"/>
  <c r="BG125"/>
  <c r="BF125"/>
  <c r="T125"/>
  <c r="R125"/>
  <c r="P125"/>
  <c r="BK125"/>
  <c r="J125"/>
  <c r="BE125"/>
  <c r="BI123"/>
  <c r="BH123"/>
  <c r="BG123"/>
  <c r="BF123"/>
  <c r="T123"/>
  <c r="R123"/>
  <c r="P123"/>
  <c r="BK123"/>
  <c r="J123"/>
  <c r="BE123"/>
  <c r="BI117"/>
  <c r="BH117"/>
  <c r="BG117"/>
  <c r="BF117"/>
  <c r="T117"/>
  <c r="R117"/>
  <c r="P117"/>
  <c r="BK117"/>
  <c r="J117"/>
  <c r="BE117"/>
  <c r="BI112"/>
  <c r="BH112"/>
  <c r="BG112"/>
  <c r="BF112"/>
  <c r="T112"/>
  <c r="T111"/>
  <c r="R112"/>
  <c r="R111"/>
  <c r="P112"/>
  <c r="P111"/>
  <c r="BK112"/>
  <c r="BK111"/>
  <c r="J111"/>
  <c r="J112"/>
  <c r="BE112"/>
  <c r="J61"/>
  <c r="BI108"/>
  <c r="BH108"/>
  <c r="BG108"/>
  <c r="BF108"/>
  <c r="T108"/>
  <c r="R108"/>
  <c r="P108"/>
  <c r="BK108"/>
  <c r="J108"/>
  <c r="BE108"/>
  <c r="BI105"/>
  <c r="BH105"/>
  <c r="BG105"/>
  <c r="BF105"/>
  <c r="T105"/>
  <c r="R105"/>
  <c r="P105"/>
  <c r="BK105"/>
  <c r="J105"/>
  <c r="BE105"/>
  <c r="BI102"/>
  <c r="BH102"/>
  <c r="BG102"/>
  <c r="BF102"/>
  <c r="T102"/>
  <c r="R102"/>
  <c r="P102"/>
  <c r="BK102"/>
  <c r="J102"/>
  <c r="BE102"/>
  <c r="BI96"/>
  <c r="BH96"/>
  <c r="BG96"/>
  <c r="BF96"/>
  <c r="T96"/>
  <c r="T95"/>
  <c r="R96"/>
  <c r="R95"/>
  <c r="P96"/>
  <c r="P95"/>
  <c r="BK96"/>
  <c r="BK95"/>
  <c r="J95"/>
  <c r="J96"/>
  <c r="BE96"/>
  <c r="J60"/>
  <c r="BI92"/>
  <c r="F34"/>
  <c i="1" r="BD54"/>
  <c i="4" r="BH92"/>
  <c r="F33"/>
  <c i="1" r="BC54"/>
  <c i="4" r="BG92"/>
  <c r="F32"/>
  <c i="1" r="BB54"/>
  <c i="4" r="BF92"/>
  <c r="J31"/>
  <c i="1" r="AW54"/>
  <c i="4" r="F31"/>
  <c i="1" r="BA54"/>
  <c i="4" r="T92"/>
  <c r="T91"/>
  <c r="T90"/>
  <c r="T89"/>
  <c r="T88"/>
  <c r="R92"/>
  <c r="R91"/>
  <c r="R90"/>
  <c r="R89"/>
  <c r="R88"/>
  <c r="P92"/>
  <c r="P91"/>
  <c r="P90"/>
  <c r="P89"/>
  <c r="P88"/>
  <c i="1" r="AU54"/>
  <c i="4" r="BK92"/>
  <c r="BK91"/>
  <c r="J91"/>
  <c r="BK90"/>
  <c r="J90"/>
  <c r="BK89"/>
  <c r="J89"/>
  <c r="BK88"/>
  <c r="J88"/>
  <c r="J56"/>
  <c r="J27"/>
  <c i="1" r="AG54"/>
  <c i="4" r="J92"/>
  <c r="BE92"/>
  <c r="J30"/>
  <c i="1" r="AV54"/>
  <c i="4" r="F30"/>
  <c i="1" r="AZ54"/>
  <c i="4" r="J59"/>
  <c r="J58"/>
  <c r="J57"/>
  <c r="J84"/>
  <c r="F84"/>
  <c r="F82"/>
  <c r="E80"/>
  <c r="J51"/>
  <c r="F51"/>
  <c r="F49"/>
  <c r="E47"/>
  <c r="J36"/>
  <c r="J18"/>
  <c r="E18"/>
  <c r="F85"/>
  <c r="F52"/>
  <c r="J17"/>
  <c r="J12"/>
  <c r="J82"/>
  <c r="J49"/>
  <c r="E7"/>
  <c r="E78"/>
  <c r="E45"/>
  <c i="1" r="AY53"/>
  <c r="AX53"/>
  <c i="3" r="BI375"/>
  <c r="BH375"/>
  <c r="BG375"/>
  <c r="BF375"/>
  <c r="T375"/>
  <c r="R375"/>
  <c r="P375"/>
  <c r="BK375"/>
  <c r="J375"/>
  <c r="BE375"/>
  <c r="BI371"/>
  <c r="BH371"/>
  <c r="BG371"/>
  <c r="BF371"/>
  <c r="T371"/>
  <c r="R371"/>
  <c r="P371"/>
  <c r="BK371"/>
  <c r="J371"/>
  <c r="BE371"/>
  <c r="BI369"/>
  <c r="BH369"/>
  <c r="BG369"/>
  <c r="BF369"/>
  <c r="T369"/>
  <c r="R369"/>
  <c r="P369"/>
  <c r="BK369"/>
  <c r="J369"/>
  <c r="BE369"/>
  <c r="BI367"/>
  <c r="BH367"/>
  <c r="BG367"/>
  <c r="BF367"/>
  <c r="T367"/>
  <c r="R367"/>
  <c r="P367"/>
  <c r="BK367"/>
  <c r="J367"/>
  <c r="BE367"/>
  <c r="BI362"/>
  <c r="BH362"/>
  <c r="BG362"/>
  <c r="BF362"/>
  <c r="T362"/>
  <c r="R362"/>
  <c r="P362"/>
  <c r="BK362"/>
  <c r="J362"/>
  <c r="BE362"/>
  <c r="BI355"/>
  <c r="BH355"/>
  <c r="BG355"/>
  <c r="BF355"/>
  <c r="T355"/>
  <c r="R355"/>
  <c r="P355"/>
  <c r="BK355"/>
  <c r="J355"/>
  <c r="BE355"/>
  <c r="BI354"/>
  <c r="BH354"/>
  <c r="BG354"/>
  <c r="BF354"/>
  <c r="T354"/>
  <c r="R354"/>
  <c r="P354"/>
  <c r="BK354"/>
  <c r="J354"/>
  <c r="BE354"/>
  <c r="BI353"/>
  <c r="BH353"/>
  <c r="BG353"/>
  <c r="BF353"/>
  <c r="T353"/>
  <c r="R353"/>
  <c r="P353"/>
  <c r="BK353"/>
  <c r="J353"/>
  <c r="BE353"/>
  <c r="BI352"/>
  <c r="BH352"/>
  <c r="BG352"/>
  <c r="BF352"/>
  <c r="T352"/>
  <c r="R352"/>
  <c r="P352"/>
  <c r="BK352"/>
  <c r="J352"/>
  <c r="BE352"/>
  <c r="BI350"/>
  <c r="BH350"/>
  <c r="BG350"/>
  <c r="BF350"/>
  <c r="T350"/>
  <c r="R350"/>
  <c r="P350"/>
  <c r="BK350"/>
  <c r="J350"/>
  <c r="BE350"/>
  <c r="BI349"/>
  <c r="BH349"/>
  <c r="BG349"/>
  <c r="BF349"/>
  <c r="T349"/>
  <c r="R349"/>
  <c r="P349"/>
  <c r="BK349"/>
  <c r="J349"/>
  <c r="BE349"/>
  <c r="BI348"/>
  <c r="BH348"/>
  <c r="BG348"/>
  <c r="BF348"/>
  <c r="T348"/>
  <c r="R348"/>
  <c r="P348"/>
  <c r="BK348"/>
  <c r="J348"/>
  <c r="BE348"/>
  <c r="BI347"/>
  <c r="BH347"/>
  <c r="BG347"/>
  <c r="BF347"/>
  <c r="T347"/>
  <c r="R347"/>
  <c r="P347"/>
  <c r="BK347"/>
  <c r="J347"/>
  <c r="BE347"/>
  <c r="BI345"/>
  <c r="BH345"/>
  <c r="BG345"/>
  <c r="BF345"/>
  <c r="T345"/>
  <c r="R345"/>
  <c r="P345"/>
  <c r="BK345"/>
  <c r="J345"/>
  <c r="BE345"/>
  <c r="BI330"/>
  <c r="BH330"/>
  <c r="BG330"/>
  <c r="BF330"/>
  <c r="T330"/>
  <c r="T329"/>
  <c r="T328"/>
  <c r="R330"/>
  <c r="R329"/>
  <c r="R328"/>
  <c r="P330"/>
  <c r="P329"/>
  <c r="P328"/>
  <c r="BK330"/>
  <c r="BK329"/>
  <c r="J329"/>
  <c r="BK328"/>
  <c r="J328"/>
  <c r="J330"/>
  <c r="BE330"/>
  <c r="J82"/>
  <c r="J81"/>
  <c r="BI326"/>
  <c r="BH326"/>
  <c r="BG326"/>
  <c r="BF326"/>
  <c r="T326"/>
  <c r="T325"/>
  <c r="R326"/>
  <c r="R325"/>
  <c r="P326"/>
  <c r="P325"/>
  <c r="BK326"/>
  <c r="BK325"/>
  <c r="J325"/>
  <c r="J326"/>
  <c r="BE326"/>
  <c r="J80"/>
  <c r="BI323"/>
  <c r="BH323"/>
  <c r="BG323"/>
  <c r="BF323"/>
  <c r="T323"/>
  <c r="R323"/>
  <c r="P323"/>
  <c r="BK323"/>
  <c r="J323"/>
  <c r="BE323"/>
  <c r="BI321"/>
  <c r="BH321"/>
  <c r="BG321"/>
  <c r="BF321"/>
  <c r="T321"/>
  <c r="R321"/>
  <c r="P321"/>
  <c r="BK321"/>
  <c r="J321"/>
  <c r="BE321"/>
  <c r="BI319"/>
  <c r="BH319"/>
  <c r="BG319"/>
  <c r="BF319"/>
  <c r="T319"/>
  <c r="R319"/>
  <c r="P319"/>
  <c r="BK319"/>
  <c r="J319"/>
  <c r="BE319"/>
  <c r="BI316"/>
  <c r="BH316"/>
  <c r="BG316"/>
  <c r="BF316"/>
  <c r="T316"/>
  <c r="R316"/>
  <c r="P316"/>
  <c r="BK316"/>
  <c r="J316"/>
  <c r="BE316"/>
  <c r="BI314"/>
  <c r="BH314"/>
  <c r="BG314"/>
  <c r="BF314"/>
  <c r="T314"/>
  <c r="T313"/>
  <c r="R314"/>
  <c r="R313"/>
  <c r="P314"/>
  <c r="P313"/>
  <c r="BK314"/>
  <c r="BK313"/>
  <c r="J313"/>
  <c r="J314"/>
  <c r="BE314"/>
  <c r="J79"/>
  <c r="BI312"/>
  <c r="BH312"/>
  <c r="BG312"/>
  <c r="BF312"/>
  <c r="T312"/>
  <c r="R312"/>
  <c r="P312"/>
  <c r="BK312"/>
  <c r="J312"/>
  <c r="BE312"/>
  <c r="BI310"/>
  <c r="BH310"/>
  <c r="BG310"/>
  <c r="BF310"/>
  <c r="T310"/>
  <c r="R310"/>
  <c r="P310"/>
  <c r="BK310"/>
  <c r="J310"/>
  <c r="BE310"/>
  <c r="BI308"/>
  <c r="BH308"/>
  <c r="BG308"/>
  <c r="BF308"/>
  <c r="T308"/>
  <c r="R308"/>
  <c r="P308"/>
  <c r="BK308"/>
  <c r="J308"/>
  <c r="BE308"/>
  <c r="BI306"/>
  <c r="BH306"/>
  <c r="BG306"/>
  <c r="BF306"/>
  <c r="T306"/>
  <c r="R306"/>
  <c r="P306"/>
  <c r="BK306"/>
  <c r="J306"/>
  <c r="BE306"/>
  <c r="BI302"/>
  <c r="BH302"/>
  <c r="BG302"/>
  <c r="BF302"/>
  <c r="T302"/>
  <c r="T301"/>
  <c r="R302"/>
  <c r="R301"/>
  <c r="P302"/>
  <c r="P301"/>
  <c r="BK302"/>
  <c r="BK301"/>
  <c r="J301"/>
  <c r="J302"/>
  <c r="BE302"/>
  <c r="J78"/>
  <c r="BI295"/>
  <c r="BH295"/>
  <c r="BG295"/>
  <c r="BF295"/>
  <c r="T295"/>
  <c r="R295"/>
  <c r="P295"/>
  <c r="BK295"/>
  <c r="J295"/>
  <c r="BE295"/>
  <c r="BI289"/>
  <c r="BH289"/>
  <c r="BG289"/>
  <c r="BF289"/>
  <c r="T289"/>
  <c r="T288"/>
  <c r="R289"/>
  <c r="R288"/>
  <c r="P289"/>
  <c r="P288"/>
  <c r="BK289"/>
  <c r="BK288"/>
  <c r="J288"/>
  <c r="J289"/>
  <c r="BE289"/>
  <c r="J77"/>
  <c r="BI285"/>
  <c r="BH285"/>
  <c r="BG285"/>
  <c r="BF285"/>
  <c r="T285"/>
  <c r="T284"/>
  <c r="R285"/>
  <c r="R284"/>
  <c r="P285"/>
  <c r="P284"/>
  <c r="BK285"/>
  <c r="BK284"/>
  <c r="J284"/>
  <c r="J285"/>
  <c r="BE285"/>
  <c r="J76"/>
  <c r="BI279"/>
  <c r="BH279"/>
  <c r="BG279"/>
  <c r="BF279"/>
  <c r="T279"/>
  <c r="R279"/>
  <c r="P279"/>
  <c r="BK279"/>
  <c r="J279"/>
  <c r="BE279"/>
  <c r="BI278"/>
  <c r="BH278"/>
  <c r="BG278"/>
  <c r="BF278"/>
  <c r="T278"/>
  <c r="T277"/>
  <c r="T276"/>
  <c r="R278"/>
  <c r="R277"/>
  <c r="R276"/>
  <c r="P278"/>
  <c r="P277"/>
  <c r="P276"/>
  <c r="BK278"/>
  <c r="BK277"/>
  <c r="J277"/>
  <c r="BK276"/>
  <c r="J276"/>
  <c r="J278"/>
  <c r="BE278"/>
  <c r="J75"/>
  <c r="J74"/>
  <c r="BI273"/>
  <c r="BH273"/>
  <c r="BG273"/>
  <c r="BF273"/>
  <c r="T273"/>
  <c r="T272"/>
  <c r="R273"/>
  <c r="R272"/>
  <c r="P273"/>
  <c r="P272"/>
  <c r="BK273"/>
  <c r="BK272"/>
  <c r="J272"/>
  <c r="J273"/>
  <c r="BE273"/>
  <c r="J73"/>
  <c r="BI270"/>
  <c r="BH270"/>
  <c r="BG270"/>
  <c r="BF270"/>
  <c r="T270"/>
  <c r="R270"/>
  <c r="P270"/>
  <c r="BK270"/>
  <c r="J270"/>
  <c r="BE270"/>
  <c r="BI268"/>
  <c r="BH268"/>
  <c r="BG268"/>
  <c r="BF268"/>
  <c r="T268"/>
  <c r="T267"/>
  <c r="R268"/>
  <c r="R267"/>
  <c r="P268"/>
  <c r="P267"/>
  <c r="BK268"/>
  <c r="BK267"/>
  <c r="J267"/>
  <c r="J268"/>
  <c r="BE268"/>
  <c r="J72"/>
  <c r="BI262"/>
  <c r="BH262"/>
  <c r="BG262"/>
  <c r="BF262"/>
  <c r="T262"/>
  <c r="T261"/>
  <c r="T260"/>
  <c r="R262"/>
  <c r="R261"/>
  <c r="R260"/>
  <c r="P262"/>
  <c r="P261"/>
  <c r="P260"/>
  <c r="BK262"/>
  <c r="BK261"/>
  <c r="J261"/>
  <c r="BK260"/>
  <c r="J260"/>
  <c r="J262"/>
  <c r="BE262"/>
  <c r="J71"/>
  <c r="J70"/>
  <c r="BI253"/>
  <c r="BH253"/>
  <c r="BG253"/>
  <c r="BF253"/>
  <c r="T253"/>
  <c r="T252"/>
  <c r="T251"/>
  <c r="R253"/>
  <c r="R252"/>
  <c r="R251"/>
  <c r="P253"/>
  <c r="P252"/>
  <c r="P251"/>
  <c r="BK253"/>
  <c r="BK252"/>
  <c r="J252"/>
  <c r="BK251"/>
  <c r="J251"/>
  <c r="J253"/>
  <c r="BE253"/>
  <c r="J69"/>
  <c r="J68"/>
  <c r="BI247"/>
  <c r="BH247"/>
  <c r="BG247"/>
  <c r="BF247"/>
  <c r="T247"/>
  <c r="R247"/>
  <c r="P247"/>
  <c r="BK247"/>
  <c r="J247"/>
  <c r="BE247"/>
  <c r="BI236"/>
  <c r="BH236"/>
  <c r="BG236"/>
  <c r="BF236"/>
  <c r="T236"/>
  <c r="R236"/>
  <c r="P236"/>
  <c r="BK236"/>
  <c r="J236"/>
  <c r="BE236"/>
  <c r="BI225"/>
  <c r="BH225"/>
  <c r="BG225"/>
  <c r="BF225"/>
  <c r="T225"/>
  <c r="T224"/>
  <c r="R225"/>
  <c r="R224"/>
  <c r="P225"/>
  <c r="P224"/>
  <c r="BK225"/>
  <c r="BK224"/>
  <c r="J224"/>
  <c r="J225"/>
  <c r="BE225"/>
  <c r="J67"/>
  <c r="BI223"/>
  <c r="BH223"/>
  <c r="BG223"/>
  <c r="BF223"/>
  <c r="T223"/>
  <c r="R223"/>
  <c r="P223"/>
  <c r="BK223"/>
  <c r="J223"/>
  <c r="BE223"/>
  <c r="BI221"/>
  <c r="BH221"/>
  <c r="BG221"/>
  <c r="BF221"/>
  <c r="T221"/>
  <c r="R221"/>
  <c r="P221"/>
  <c r="BK221"/>
  <c r="J221"/>
  <c r="BE221"/>
  <c r="BI218"/>
  <c r="BH218"/>
  <c r="BG218"/>
  <c r="BF218"/>
  <c r="T218"/>
  <c r="R218"/>
  <c r="P218"/>
  <c r="BK218"/>
  <c r="J218"/>
  <c r="BE218"/>
  <c r="BI215"/>
  <c r="BH215"/>
  <c r="BG215"/>
  <c r="BF215"/>
  <c r="T215"/>
  <c r="T214"/>
  <c r="T213"/>
  <c r="R215"/>
  <c r="R214"/>
  <c r="R213"/>
  <c r="P215"/>
  <c r="P214"/>
  <c r="P213"/>
  <c r="BK215"/>
  <c r="BK214"/>
  <c r="J214"/>
  <c r="BK213"/>
  <c r="J213"/>
  <c r="J215"/>
  <c r="BE215"/>
  <c r="J66"/>
  <c r="J65"/>
  <c r="BI211"/>
  <c r="BH211"/>
  <c r="BG211"/>
  <c r="BF211"/>
  <c r="T211"/>
  <c r="R211"/>
  <c r="P211"/>
  <c r="BK211"/>
  <c r="J211"/>
  <c r="BE211"/>
  <c r="BI208"/>
  <c r="BH208"/>
  <c r="BG208"/>
  <c r="BF208"/>
  <c r="T208"/>
  <c r="R208"/>
  <c r="P208"/>
  <c r="BK208"/>
  <c r="J208"/>
  <c r="BE208"/>
  <c r="BI205"/>
  <c r="BH205"/>
  <c r="BG205"/>
  <c r="BF205"/>
  <c r="T205"/>
  <c r="R205"/>
  <c r="P205"/>
  <c r="BK205"/>
  <c r="J205"/>
  <c r="BE205"/>
  <c r="BI203"/>
  <c r="BH203"/>
  <c r="BG203"/>
  <c r="BF203"/>
  <c r="T203"/>
  <c r="T202"/>
  <c r="R203"/>
  <c r="R202"/>
  <c r="P203"/>
  <c r="P202"/>
  <c r="BK203"/>
  <c r="BK202"/>
  <c r="J202"/>
  <c r="J203"/>
  <c r="BE203"/>
  <c r="J64"/>
  <c r="BI191"/>
  <c r="BH191"/>
  <c r="BG191"/>
  <c r="BF191"/>
  <c r="T191"/>
  <c r="R191"/>
  <c r="P191"/>
  <c r="BK191"/>
  <c r="J191"/>
  <c r="BE191"/>
  <c r="BI188"/>
  <c r="BH188"/>
  <c r="BG188"/>
  <c r="BF188"/>
  <c r="T188"/>
  <c r="T187"/>
  <c r="R188"/>
  <c r="R187"/>
  <c r="P188"/>
  <c r="P187"/>
  <c r="BK188"/>
  <c r="BK187"/>
  <c r="J187"/>
  <c r="J188"/>
  <c r="BE188"/>
  <c r="J63"/>
  <c r="BI184"/>
  <c r="BH184"/>
  <c r="BG184"/>
  <c r="BF184"/>
  <c r="T184"/>
  <c r="R184"/>
  <c r="P184"/>
  <c r="BK184"/>
  <c r="J184"/>
  <c r="BE184"/>
  <c r="BI176"/>
  <c r="BH176"/>
  <c r="BG176"/>
  <c r="BF176"/>
  <c r="T176"/>
  <c r="R176"/>
  <c r="P176"/>
  <c r="BK176"/>
  <c r="J176"/>
  <c r="BE176"/>
  <c r="BI172"/>
  <c r="BH172"/>
  <c r="BG172"/>
  <c r="BF172"/>
  <c r="T172"/>
  <c r="R172"/>
  <c r="P172"/>
  <c r="BK172"/>
  <c r="J172"/>
  <c r="BE172"/>
  <c r="BI165"/>
  <c r="BH165"/>
  <c r="BG165"/>
  <c r="BF165"/>
  <c r="T165"/>
  <c r="T164"/>
  <c r="R165"/>
  <c r="R164"/>
  <c r="P165"/>
  <c r="P164"/>
  <c r="BK165"/>
  <c r="BK164"/>
  <c r="J164"/>
  <c r="J165"/>
  <c r="BE165"/>
  <c r="J62"/>
  <c r="BI161"/>
  <c r="BH161"/>
  <c r="BG161"/>
  <c r="BF161"/>
  <c r="T161"/>
  <c r="R161"/>
  <c r="P161"/>
  <c r="BK161"/>
  <c r="J161"/>
  <c r="BE161"/>
  <c r="BI157"/>
  <c r="BH157"/>
  <c r="BG157"/>
  <c r="BF157"/>
  <c r="T157"/>
  <c r="R157"/>
  <c r="P157"/>
  <c r="BK157"/>
  <c r="J157"/>
  <c r="BE157"/>
  <c r="BI154"/>
  <c r="BH154"/>
  <c r="BG154"/>
  <c r="BF154"/>
  <c r="T154"/>
  <c r="R154"/>
  <c r="P154"/>
  <c r="BK154"/>
  <c r="J154"/>
  <c r="BE154"/>
  <c r="BI145"/>
  <c r="BH145"/>
  <c r="BG145"/>
  <c r="BF145"/>
  <c r="T145"/>
  <c r="R145"/>
  <c r="P145"/>
  <c r="BK145"/>
  <c r="J145"/>
  <c r="BE145"/>
  <c r="BI142"/>
  <c r="BH142"/>
  <c r="BG142"/>
  <c r="BF142"/>
  <c r="T142"/>
  <c r="R142"/>
  <c r="P142"/>
  <c r="BK142"/>
  <c r="J142"/>
  <c r="BE142"/>
  <c r="BI133"/>
  <c r="BH133"/>
  <c r="BG133"/>
  <c r="BF133"/>
  <c r="T133"/>
  <c r="T132"/>
  <c r="R133"/>
  <c r="R132"/>
  <c r="P133"/>
  <c r="P132"/>
  <c r="BK133"/>
  <c r="BK132"/>
  <c r="J132"/>
  <c r="J133"/>
  <c r="BE133"/>
  <c r="J61"/>
  <c r="BI129"/>
  <c r="BH129"/>
  <c r="BG129"/>
  <c r="BF129"/>
  <c r="T129"/>
  <c r="R129"/>
  <c r="P129"/>
  <c r="BK129"/>
  <c r="J129"/>
  <c r="BE129"/>
  <c r="BI113"/>
  <c r="BH113"/>
  <c r="BG113"/>
  <c r="BF113"/>
  <c r="T113"/>
  <c r="T112"/>
  <c r="R113"/>
  <c r="R112"/>
  <c r="P113"/>
  <c r="P112"/>
  <c r="BK113"/>
  <c r="BK112"/>
  <c r="J112"/>
  <c r="J113"/>
  <c r="BE113"/>
  <c r="J60"/>
  <c r="BI109"/>
  <c r="BH109"/>
  <c r="BG109"/>
  <c r="BF109"/>
  <c r="T109"/>
  <c r="R109"/>
  <c r="P109"/>
  <c r="BK109"/>
  <c r="J109"/>
  <c r="BE109"/>
  <c r="BI106"/>
  <c r="F34"/>
  <c i="1" r="BD53"/>
  <c i="3" r="BH106"/>
  <c r="F33"/>
  <c i="1" r="BC53"/>
  <c i="3" r="BG106"/>
  <c r="F32"/>
  <c i="1" r="BB53"/>
  <c i="3" r="BF106"/>
  <c r="J31"/>
  <c i="1" r="AW53"/>
  <c i="3" r="F31"/>
  <c i="1" r="BA53"/>
  <c i="3" r="T106"/>
  <c r="T105"/>
  <c r="T104"/>
  <c r="T103"/>
  <c r="T102"/>
  <c r="R106"/>
  <c r="R105"/>
  <c r="R104"/>
  <c r="R103"/>
  <c r="R102"/>
  <c r="P106"/>
  <c r="P105"/>
  <c r="P104"/>
  <c r="P103"/>
  <c r="P102"/>
  <c i="1" r="AU53"/>
  <c i="3" r="BK106"/>
  <c r="BK105"/>
  <c r="J105"/>
  <c r="BK104"/>
  <c r="J104"/>
  <c r="BK103"/>
  <c r="J103"/>
  <c r="BK102"/>
  <c r="J102"/>
  <c r="J56"/>
  <c r="J27"/>
  <c i="1" r="AG53"/>
  <c i="3" r="J106"/>
  <c r="BE106"/>
  <c r="J30"/>
  <c i="1" r="AV53"/>
  <c i="3" r="F30"/>
  <c i="1" r="AZ53"/>
  <c i="3" r="J59"/>
  <c r="J58"/>
  <c r="J57"/>
  <c r="J98"/>
  <c r="F98"/>
  <c r="F96"/>
  <c r="E94"/>
  <c r="J51"/>
  <c r="F51"/>
  <c r="F49"/>
  <c r="E47"/>
  <c r="J36"/>
  <c r="J18"/>
  <c r="E18"/>
  <c r="F99"/>
  <c r="F52"/>
  <c r="J17"/>
  <c r="J12"/>
  <c r="J96"/>
  <c r="J49"/>
  <c r="E7"/>
  <c r="E92"/>
  <c r="E45"/>
  <c i="1" r="AY52"/>
  <c r="AX52"/>
  <c i="2" r="BI100"/>
  <c r="BH100"/>
  <c r="BG100"/>
  <c r="BF100"/>
  <c r="T100"/>
  <c r="R100"/>
  <c r="P100"/>
  <c r="BK100"/>
  <c r="J100"/>
  <c r="BE100"/>
  <c r="BI99"/>
  <c r="BH99"/>
  <c r="BG99"/>
  <c r="BF99"/>
  <c r="T99"/>
  <c r="R99"/>
  <c r="P99"/>
  <c r="BK99"/>
  <c r="J99"/>
  <c r="BE99"/>
  <c r="BI98"/>
  <c r="BH98"/>
  <c r="BG98"/>
  <c r="BF98"/>
  <c r="T98"/>
  <c r="T97"/>
  <c r="R98"/>
  <c r="R97"/>
  <c r="P98"/>
  <c r="P97"/>
  <c r="BK98"/>
  <c r="BK97"/>
  <c r="J97"/>
  <c r="J98"/>
  <c r="BE98"/>
  <c r="J61"/>
  <c r="BI96"/>
  <c r="BH96"/>
  <c r="BG96"/>
  <c r="BF96"/>
  <c r="T96"/>
  <c r="T95"/>
  <c r="R96"/>
  <c r="R95"/>
  <c r="P96"/>
  <c r="P95"/>
  <c r="BK96"/>
  <c r="BK95"/>
  <c r="J95"/>
  <c r="J96"/>
  <c r="BE96"/>
  <c r="J60"/>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T89"/>
  <c r="R90"/>
  <c r="R89"/>
  <c r="P90"/>
  <c r="P89"/>
  <c r="BK90"/>
  <c r="BK89"/>
  <c r="J89"/>
  <c r="J90"/>
  <c r="BE90"/>
  <c r="J5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F34"/>
  <c i="1" r="BD52"/>
  <c i="2" r="BH84"/>
  <c r="F33"/>
  <c i="1" r="BC52"/>
  <c i="2" r="BG84"/>
  <c r="F32"/>
  <c i="1" r="BB52"/>
  <c i="2" r="BF84"/>
  <c r="J31"/>
  <c i="1" r="AW52"/>
  <c i="2" r="F31"/>
  <c i="1" r="BA52"/>
  <c i="2" r="T84"/>
  <c r="T83"/>
  <c r="T82"/>
  <c r="T81"/>
  <c r="R84"/>
  <c r="R83"/>
  <c r="R82"/>
  <c r="R81"/>
  <c r="P84"/>
  <c r="P83"/>
  <c r="P82"/>
  <c r="P81"/>
  <c i="1" r="AU52"/>
  <c i="2" r="BK84"/>
  <c r="BK83"/>
  <c r="J83"/>
  <c r="BK82"/>
  <c r="J82"/>
  <c r="BK81"/>
  <c r="J81"/>
  <c r="J56"/>
  <c r="J27"/>
  <c i="1" r="AG52"/>
  <c i="2" r="J84"/>
  <c r="BE84"/>
  <c r="J30"/>
  <c i="1" r="AV52"/>
  <c i="2" r="F30"/>
  <c i="1" r="AZ52"/>
  <c i="2" r="J58"/>
  <c r="J57"/>
  <c r="J77"/>
  <c r="F77"/>
  <c r="F75"/>
  <c r="E73"/>
  <c r="J51"/>
  <c r="F51"/>
  <c r="F49"/>
  <c r="E47"/>
  <c r="J36"/>
  <c r="J18"/>
  <c r="E18"/>
  <c r="F78"/>
  <c r="F52"/>
  <c r="J17"/>
  <c r="J12"/>
  <c r="J75"/>
  <c r="J49"/>
  <c r="E7"/>
  <c r="E71"/>
  <c r="E45"/>
  <c i="1" r="BD51"/>
  <c r="W30"/>
  <c r="BC51"/>
  <c r="W29"/>
  <c r="BB51"/>
  <c r="W28"/>
  <c r="BA51"/>
  <c r="W27"/>
  <c r="AZ51"/>
  <c r="W26"/>
  <c r="AY51"/>
  <c r="AX51"/>
  <c r="AW51"/>
  <c r="AK27"/>
  <c r="AV51"/>
  <c r="AK26"/>
  <c r="AU51"/>
  <c r="AT51"/>
  <c r="AS51"/>
  <c r="AG51"/>
  <c r="AK23"/>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<sst xmlns="http://schemas.openxmlformats.org/spreadsheetml/2006/main">
  <si>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</si>
  <si>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</si>
  <si>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</si>
  <si>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</si>
  <si>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</si>
  <si>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</si>
  <si>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</si>
  <si>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{ca0f0295-2017-4647-8289-a0c042135ec9}</t>
  </si>
  <si>
    <t>0,01</t>
  </si>
  <si>
    <t>21</t>
  </si>
  <si>
    <t>15</t>
  </si>
  <si>
    <t>REKAPITULACE STAVBY</t>
  </si>
  <si>
    <t xml:space="preserve">v ---  níže se nacházejí doplnkové a pomocné údaje k sestavám  --- v</t>
  </si>
  <si>
    <t>Návod na vyplnění</t>
  </si>
  <si>
    <t>0,001</t>
  </si>
  <si>
    <t>Kód:</t>
  </si>
  <si>
    <t>2018009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</si>
  <si>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</si>
  <si>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</si>
  <si>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Skatepark ve Frýdku - Místku</t>
  </si>
  <si>
    <t>KSO:</t>
  </si>
  <si>
    <t>823 39 4</t>
  </si>
  <si>
    <t>CC-CZ:</t>
  </si>
  <si>
    <t>24121</t>
  </si>
  <si>
    <t>Místo:</t>
  </si>
  <si>
    <t>Frýdek - Místek, na p. č.p. 3070, 3066 a 3059</t>
  </si>
  <si>
    <t>Datum:</t>
  </si>
  <si>
    <t>1. 2. 2018</t>
  </si>
  <si>
    <t>CZ-CPV:</t>
  </si>
  <si>
    <t>45000000-7</t>
  </si>
  <si>
    <t>CZ-CPA:</t>
  </si>
  <si>
    <t>42.99.22</t>
  </si>
  <si>
    <t>Zadavatel:</t>
  </si>
  <si>
    <t>IČ:</t>
  </si>
  <si>
    <t/>
  </si>
  <si>
    <t>Statutární město Frýdek - Místek, Radniční 1148</t>
  </si>
  <si>
    <t>DIČ:</t>
  </si>
  <si>
    <t>Uchazeč:</t>
  </si>
  <si>
    <t>Vyplň údaj</t>
  </si>
  <si>
    <t>Projektant:</t>
  </si>
  <si>
    <t>Luboš Kocourek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</si>
  <si>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</si>
  <si>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</si>
  <si>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</si>
  <si>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</si>
  <si>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</si>
  <si>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</si>
  <si>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</si>
  <si>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</si>
  <si>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</si>
  <si>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</si>
  <si>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</si>
  <si>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</si>
  <si>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</si>
  <si>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</si>
  <si>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</si>
  <si>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</si>
  <si>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</si>
  <si>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</si>
  <si>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</si>
  <si>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</si>
  <si>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</si>
  <si>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</si>
  <si>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</si>
  <si>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</si>
  <si>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</si>
  <si>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</si>
  <si>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</si>
  <si>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</si>
  <si>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</si>
  <si>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</si>
  <si>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</si>
  <si>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</si>
  <si>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</si>
  <si>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</si>
  <si>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</si>
  <si>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</si>
  <si>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</si>
  <si>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</si>
  <si>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</si>
  <si>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</si>
  <si>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</si>
  <si>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</si>
  <si>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</si>
  <si>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Vedlejší rozpočtové náklady</t>
  </si>
  <si>
    <t>STA</t>
  </si>
  <si>
    <t>1</t>
  </si>
  <si>
    <t>{e787b5d3-dfc5-431c-84b5-cb42191791a3}</t>
  </si>
  <si>
    <t>2</t>
  </si>
  <si>
    <t>02</t>
  </si>
  <si>
    <t>Skatepark</t>
  </si>
  <si>
    <t>{00a51ddc-343c-42d8-ab06-a68ab8b750a6}</t>
  </si>
  <si>
    <t>03</t>
  </si>
  <si>
    <t>Oplocení</t>
  </si>
  <si>
    <t>{75861323-1167-4884-bfe8-91d6246aa317}</t>
  </si>
  <si>
    <t>04</t>
  </si>
  <si>
    <t>Oblouková hala</t>
  </si>
  <si>
    <t>{36e9569a-8f24-4f24-95f3-bbe6ce9eb4ed}</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</si>
  <si>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</si>
  <si>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</si>
  <si>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</si>
  <si>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</si>
  <si>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</si>
  <si>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</si>
  <si>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</si>
  <si>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</si>
  <si>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</si>
  <si>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</si>
  <si>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</si>
  <si>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</si>
  <si>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</si>
  <si>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</si>
  <si>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</si>
  <si>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</si>
  <si>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</si>
  <si>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</si>
  <si>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</si>
  <si>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</si>
  <si>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</si>
  <si>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</si>
  <si>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</si>
  <si>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</si>
  <si>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</si>
  <si>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</si>
  <si>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</si>
  <si>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</si>
  <si>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</si>
  <si>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</si>
  <si>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</si>
  <si>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</si>
  <si>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</si>
  <si>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</si>
  <si>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</si>
  <si>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</si>
  <si>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</si>
  <si>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</si>
  <si>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012103009</t>
  </si>
  <si>
    <t>Průzkumné, geodetické a projektové práce geodetické práce před výstavbou - vytýčení sítí</t>
  </si>
  <si>
    <t>Ks</t>
  </si>
  <si>
    <t>1024</t>
  </si>
  <si>
    <t>1787220297</t>
  </si>
  <si>
    <t>012303009</t>
  </si>
  <si>
    <t>Geodetické práce po výstavbě - geometrický plán</t>
  </si>
  <si>
    <t>873159528</t>
  </si>
  <si>
    <t>3</t>
  </si>
  <si>
    <t>013203008</t>
  </si>
  <si>
    <t>Výrobní dokumentace přístřešku</t>
  </si>
  <si>
    <t>-1985626122</t>
  </si>
  <si>
    <t>4</t>
  </si>
  <si>
    <t>013203009</t>
  </si>
  <si>
    <t>Foografická dokumentace průběhu stavby - dokumentace postupu výstavby - elektronická verze na CD</t>
  </si>
  <si>
    <t>1418901033</t>
  </si>
  <si>
    <t>013254009</t>
  </si>
  <si>
    <t>Dokumentace skutečného provedení stavby - 1x elektronická verze na CD/DVD - 3x papírová verze</t>
  </si>
  <si>
    <t>-731223441</t>
  </si>
  <si>
    <t>VRN3</t>
  </si>
  <si>
    <t>Zařízení staveniště</t>
  </si>
  <si>
    <t>6</t>
  </si>
  <si>
    <t>030001009</t>
  </si>
  <si>
    <t>Základní rozdělení průvodních činností a nákladů zařízení staveniště - zřízení - provoz - odstranění - údržba dotčených komunikací</t>
  </si>
  <si>
    <t>1466197314</t>
  </si>
  <si>
    <t>7</t>
  </si>
  <si>
    <t>033203009</t>
  </si>
  <si>
    <t>Zařízení staveniště připojení a spotřeba energií pro zařízení staveniště energie pro zařízení staveniště - elektrocentrála - cisterna s vodou</t>
  </si>
  <si>
    <t>-73383431</t>
  </si>
  <si>
    <t>8</t>
  </si>
  <si>
    <t>034103000</t>
  </si>
  <si>
    <t>Zařízení staveniště zabezpečení staveniště oplocení staveniště</t>
  </si>
  <si>
    <t>m</t>
  </si>
  <si>
    <t>CS ÚRS 2018 01</t>
  </si>
  <si>
    <t>2147221395</t>
  </si>
  <si>
    <t>9</t>
  </si>
  <si>
    <t>034503000</t>
  </si>
  <si>
    <t>Zařízení staveniště zabezpečení staveniště informační tabule</t>
  </si>
  <si>
    <t>-1802250745</t>
  </si>
  <si>
    <t>10</t>
  </si>
  <si>
    <t>034603009</t>
  </si>
  <si>
    <t>Zařízení staveniště zabezpečení staveniště strážní služba - délka 7 dnů</t>
  </si>
  <si>
    <t>883354414</t>
  </si>
  <si>
    <t>VRN4</t>
  </si>
  <si>
    <t>Inženýrská činnost</t>
  </si>
  <si>
    <t>11</t>
  </si>
  <si>
    <t>043134000</t>
  </si>
  <si>
    <t>Inženýrská činnost zkoušky a ostatní měření zkoušky zátěžové</t>
  </si>
  <si>
    <t>-989821999</t>
  </si>
  <si>
    <t>VRN9</t>
  </si>
  <si>
    <t>Ostatní náklady</t>
  </si>
  <si>
    <t>12</t>
  </si>
  <si>
    <t>091504008</t>
  </si>
  <si>
    <t>Ostatní náklady související s objektem náklady související s publikační činností - trvalá pamětní deska - tvar a vzhled dle podmínek publicity</t>
  </si>
  <si>
    <t>1985613587</t>
  </si>
  <si>
    <t>13</t>
  </si>
  <si>
    <t>091504009</t>
  </si>
  <si>
    <t>Ostatní náklady související s objektem náklady související s publikační činností - povinná publicita (billboard dočasný) - grafický vzhled a velikost dle příručky</t>
  </si>
  <si>
    <t>-1883942643</t>
  </si>
  <si>
    <t>14</t>
  </si>
  <si>
    <t>092203000</t>
  </si>
  <si>
    <t>Ostatní náklady související s provozem náklady na zaškolení</t>
  </si>
  <si>
    <t>-559326999</t>
  </si>
  <si>
    <t>02 - Skatepark</t>
  </si>
  <si>
    <t>HSV - Práce a dodávky HSV</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</si>
  <si>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</si>
  <si>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</si>
  <si>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</si>
  <si>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</si>
  <si>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</si>
  <si>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</si>
  <si>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</si>
  <si>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</si>
  <si>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</si>
  <si>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</si>
  <si>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</si>
  <si>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31 - Zdi pozemních staveb</t>
  </si>
  <si>
    <t xml:space="preserve">    5 - Komunikace pozemní</t>
  </si>
  <si>
    <t xml:space="preserve">      56 - Podkladní vrstvy komunikací, letišť a ploch</t>
  </si>
  <si>
    <t xml:space="preserve">      57 - Kryty pozemních komunikací letišť a ploch z kameniva nebo živičné</t>
  </si>
  <si>
    <t xml:space="preserve">      58 - Kryty pozemních komunikací, letišť a ploch z betonu a ostatních hmot</t>
  </si>
  <si>
    <t xml:space="preserve">    6 - Úpravy povrchů, podlahy a osazování výplní</t>
  </si>
  <si>
    <t xml:space="preserve">      63 - Podlahy a podlahové konstrukce</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</si>
  <si>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</si>
  <si>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</si>
  <si>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</si>
  <si>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997 - Přesun sutě</t>
  </si>
  <si>
    <t xml:space="preserve">    998 - Přesun hmot</t>
  </si>
  <si>
    <t>PSV - Práce a dodávky PSV</t>
  </si>
  <si>
    <t xml:space="preserve">    767 - Konstrukce zámečnické</t>
  </si>
  <si>
    <t>HSV</t>
  </si>
  <si>
    <t>Práce a dodávky HSV</t>
  </si>
  <si>
    <t>Zemní práce</t>
  </si>
  <si>
    <t>Zemní práce - přípravné a přidružené práce</t>
  </si>
  <si>
    <t>11220110R</t>
  </si>
  <si>
    <t>Odstranění pařezů s jejich vykopáním, vytrháním, s přesekáním kořenů</t>
  </si>
  <si>
    <t>m2</t>
  </si>
  <si>
    <t>2137564836</t>
  </si>
  <si>
    <t>PSC</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</si>
  <si>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</si>
  <si>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</si>
  <si>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(800/5)*0,3</t>
  </si>
  <si>
    <t>113154111</t>
  </si>
  <si>
    <t>Frézování živičného podkladu nebo krytu s naložením na dopravní prostředek plochy do 500 m2 bez překážek v trase pruhu šířky do 0,5 m, tloušťky vrstvy do 30 mm</t>
  </si>
  <si>
    <t>414889464</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</si>
  <si>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</si>
  <si>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(5,9+90,4+17,1)*4,4 "oprava komunikace</t>
  </si>
  <si>
    <t>Zemní práce - odkopávky a prokopávky</t>
  </si>
  <si>
    <t>122202202</t>
  </si>
  <si>
    <t>Odkopávky a prokopávky nezapažené pro silnice s přemístěním výkopku v příčných profilech na vzdálenost do 15 m nebo s naložením na dopravní prostředek v hornině tř. 3 přes 100 do 1 000 m3</t>
  </si>
  <si>
    <t>m3</t>
  </si>
  <si>
    <t>1197605335</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</si>
  <si>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</si>
  <si>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 na niveletu pláně</t>
  </si>
  <si>
    <t>(17,8*27,575*(0,36-0,26))</t>
  </si>
  <si>
    <t>(((17,8+18,2)/2)*(9,8+11,5)/2)*((0,515-0,26)-(0,36-0,26))</t>
  </si>
  <si>
    <t>((0,6*2,535)/2+(10,9*2,535)/2)*((0,515-0,26)-(0,36-0,26))</t>
  </si>
  <si>
    <t>(((18,2+17)/2)*12)*((0,515-0,26)-(0,36-0,26))</t>
  </si>
  <si>
    <t>(17*15,9)*((0,515-0,26)-(0,36-0,26))</t>
  </si>
  <si>
    <t>(13,915*(6,68+17)/2)*((0,515-0,26)-(0,36-0,26))</t>
  </si>
  <si>
    <t>(4,035*(5,29+3,5)/2)*(0,86-0,26)</t>
  </si>
  <si>
    <t>((4,5*2,8)/2+(3,1*2,8)/2+(0,97*0,4)/2)*(0,86-0,26)</t>
  </si>
  <si>
    <t>(7,495*(14,1+10,9)/2)*((0,86-0,26)+(0,76-0,26))/2</t>
  </si>
  <si>
    <t>(3,8*0,8)*(0,44-0,26)</t>
  </si>
  <si>
    <t>(((7,7+10,6)/2)*(8+3,7)/2)*((0,34-0,26)+(0,44-0,26))/2</t>
  </si>
  <si>
    <t>((10,6*5)/2+(4,5*2,2)/2+(3,1*2,2)/2)*(0,44-0,26)</t>
  </si>
  <si>
    <t>Součet</t>
  </si>
  <si>
    <t>122202209</t>
  </si>
  <si>
    <t>Odkopávky a prokopávky nezapažené pro silnice s přemístěním výkopku v příčných profilech na vzdálenost do 15 m nebo s naložením na dopravní prostředek v hornině tř. 3 Příplatek k cenám za lepivost horniny tř. 3</t>
  </si>
  <si>
    <t>-1392537624</t>
  </si>
  <si>
    <t>339,39*0,5 'Přepočtené koeficientem množství</t>
  </si>
  <si>
    <t>Zemní práce - hloubené vykopávky</t>
  </si>
  <si>
    <t>131201102</t>
  </si>
  <si>
    <t>Hloubení nezapažených jam a zářezů s urovnáním dna do předepsaného profilu a spádu v hornině tř. 3 přes 100 do 1 000 m3</t>
  </si>
  <si>
    <t>41363660</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</si>
  <si>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</si>
  <si>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"bazén</t>
  </si>
  <si>
    <t>(((13,525*5,7)+(8,725*2,45+3,2*0,5+(3,15*0,9)*2+(1,2*0,9)))/2)*(2,56-0,36)</t>
  </si>
  <si>
    <t>((((((1,8+3,24)/2)*((1,8+2,5)/2))*2)+(((2,4+1,8)/2)*(13,2+8,19)/2))/2)*(2,06-0,36)</t>
  </si>
  <si>
    <t>(((5,3*3,6)+(5,3*8,19))/2)*(2,06-0,36)</t>
  </si>
  <si>
    <t>(((3,8*1,5)+(10,3*1,5))/2)*(2,06-0,36)</t>
  </si>
  <si>
    <t>(((8,875*2,525+((4,7+8,875)/2)*1,675)+(13,465*6,9))/2)*(2,06-0,36)</t>
  </si>
  <si>
    <t>131201109</t>
  </si>
  <si>
    <t>Hloubení nezapažených jam a zářezů s urovnáním dna do předepsaného profilu a spádu Příplatek k cenám za lepivost horniny tř. 3</t>
  </si>
  <si>
    <t>-750303109</t>
  </si>
  <si>
    <t>324,578*0,5 'Přepočtené koeficientem množství</t>
  </si>
  <si>
    <t>132201101</t>
  </si>
  <si>
    <t>Hloubení zapažených i nezapažených rýh šířky do 600 mm s urovnáním dna do předepsaného profilu a spádu v hornině tř. 3 do 100 m3</t>
  </si>
  <si>
    <t>1130821579</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</si>
  <si>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</si>
  <si>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u buňky a bazénu</t>
  </si>
  <si>
    <t>((4,025+8,285+5,225+6,06)*0,4*(1,09-0,36))</t>
  </si>
  <si>
    <t>"rýhy ve valu</t>
  </si>
  <si>
    <t>((5,56+4,615+7,04+6,69+2,5)*0,4*(2,41-0,94))</t>
  </si>
  <si>
    <t>"rýhy u vstupu</t>
  </si>
  <si>
    <t>(7,73+3,34)*0,4*(1,09-0,36)</t>
  </si>
  <si>
    <t>132201109</t>
  </si>
  <si>
    <t>Hloubení zapažených i nezapažených rýh šířky do 600 mm s urovnáním dna do předepsaného profilu a spádu v hornině tř. 3 Příplatek k cenám za lepivost horniny tř. 3</t>
  </si>
  <si>
    <t>-1385103786</t>
  </si>
  <si>
    <t>25,648*0,5 'Přepočtené koeficientem množství</t>
  </si>
  <si>
    <t>133201101</t>
  </si>
  <si>
    <t>Hloubení zapažených i nezapažených šachet s případným nutným přemístěním výkopku ve výkopišti v hornině tř. 3 do 100 m3</t>
  </si>
  <si>
    <t>-1983997422</t>
  </si>
  <si>
    <t xml:space="preserve">Poznámka k souboru cen:_x000d_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</si>
  <si>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"vsakovací šachta</t>
  </si>
  <si>
    <t>(1*1*1,5)</t>
  </si>
  <si>
    <t>133201109</t>
  </si>
  <si>
    <t>Hloubení zapažených i nezapažených šachet s případným nutným přemístěním výkopku ve výkopišti v hornině tř. 3 Příplatek k cenám za lepivost horniny tř. 3</t>
  </si>
  <si>
    <t>859192676</t>
  </si>
  <si>
    <t>1,5*0,5 'Přepočtené koeficientem množství</t>
  </si>
  <si>
    <t>16</t>
  </si>
  <si>
    <t>Zemní práce - přemístění výkopku</t>
  </si>
  <si>
    <t>167101102</t>
  </si>
  <si>
    <t>Nakládání, skládání a překládání neulehlého výkopku nebo sypaniny nakládání, množství přes 100 m3, z hornin tř. 1 až 4</t>
  </si>
  <si>
    <t>953605332</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</si>
  <si>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</si>
  <si>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263,676 "odkopávky</t>
  </si>
  <si>
    <t>324,578 "hloubení jam</t>
  </si>
  <si>
    <t>25,648 "hloubení rýh</t>
  </si>
  <si>
    <t>1,5 "šachty</t>
  </si>
  <si>
    <t>162301101</t>
  </si>
  <si>
    <t>Vodorovné přemístění výkopku nebo sypaniny po suchu na obvyklém dopravním prostředku, bez naložení výkopku, avšak se složením bez rozhrnutí z horniny tř. 1 až 4 na vzdálenost přes 50 do 500 m</t>
  </si>
  <si>
    <t>-318611411</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</si>
  <si>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</si>
  <si>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 rámci staveniště</t>
  </si>
  <si>
    <t>505,291 "násyp</t>
  </si>
  <si>
    <t>162701105</t>
  </si>
  <si>
    <t>Vodorovné přemístění výkopku nebo sypaniny po suchu na obvyklém dopravním prostředku, bez naložení výkopku, avšak se složením bez rozhrnutí z horniny tř. 1 až 4 na vzdálenost přes 9 000 do 10 000 m</t>
  </si>
  <si>
    <t>1289191854</t>
  </si>
  <si>
    <t>-505,291 "násyp</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</si>
  <si>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</si>
  <si>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</si>
  <si>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300811282</t>
  </si>
  <si>
    <t>110,111*5 'Přepočtené koeficientem množství</t>
  </si>
  <si>
    <t>17</t>
  </si>
  <si>
    <t>Zemní práce - konstrukce ze zemin</t>
  </si>
  <si>
    <t>171201211</t>
  </si>
  <si>
    <t>Poplatek za uložení stavebního odpadu na skládce (skládkovné) zeminy a kameniva zatříděného do Katalogu odpadů pod kódem 170 504</t>
  </si>
  <si>
    <t>t</t>
  </si>
  <si>
    <t>760779809</t>
  </si>
  <si>
    <t xml:space="preserve">Poznámka k souboru cen:_x000d_
1. Ceny uvedené v souboru cen lze po dohodě upravit podle místních podmínek. </t>
  </si>
  <si>
    <t>110,111*1,8 'Přepočtené koeficientem množství</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</si>
  <si>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</si>
  <si>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</si>
  <si>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-2115238921</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</si>
  <si>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</si>
  <si>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"vyrovnání terénního valu</t>
  </si>
  <si>
    <t>(9*(17,9+16,58)/2)*0,7</t>
  </si>
  <si>
    <t>(6,4*(19,8+17,9)/2)*0,7</t>
  </si>
  <si>
    <t>((26,7*19,8)/2)*0,7</t>
  </si>
  <si>
    <t>"překážky</t>
  </si>
  <si>
    <t>((8*4*1,5)+(10*2,2*0,8))</t>
  </si>
  <si>
    <t>(8*4*0,8)</t>
  </si>
  <si>
    <t>(8*3*1,5)</t>
  </si>
  <si>
    <t>18</t>
  </si>
  <si>
    <t>Zemní práce - povrchové úpravy terénu</t>
  </si>
  <si>
    <t>181102302</t>
  </si>
  <si>
    <t>Úprava pláně na stavbách dálnic strojně v zářezech mimo skalních se zhutněním</t>
  </si>
  <si>
    <t>-23312790</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</si>
  <si>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</si>
  <si>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181951101</t>
  </si>
  <si>
    <t>Úprava pláně vyrovnáním výškových rozdílů v hornině tř. 1 až 4 bez zhutnění</t>
  </si>
  <si>
    <t>-904637052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</si>
  <si>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</si>
  <si>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800 "urovnání po vytrhání kořenů</t>
  </si>
  <si>
    <t>19</t>
  </si>
  <si>
    <t>181411121</t>
  </si>
  <si>
    <t>Založení trávníku na půdě předem připravené plochy do 1000 m2 výsevem včetně utažení lučního v rovině nebo na svahu do 1:5</t>
  </si>
  <si>
    <t>1227834041</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</si>
  <si>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</si>
  <si>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800 "plocha po vykácení stromů</t>
  </si>
  <si>
    <t>20</t>
  </si>
  <si>
    <t>M</t>
  </si>
  <si>
    <t>00572410</t>
  </si>
  <si>
    <t>osivo směs travní parková</t>
  </si>
  <si>
    <t>kg</t>
  </si>
  <si>
    <t>-595310683</t>
  </si>
  <si>
    <t>800*0,015 'Přepočtené koeficientem množství</t>
  </si>
  <si>
    <t>Zakládání</t>
  </si>
  <si>
    <t>Zakládání - úprava podloží a základové spáry, zlepšování vlastností hornin</t>
  </si>
  <si>
    <t>211561111</t>
  </si>
  <si>
    <t>Výplň kamenivem do rýh odvodňovacích žeber nebo trativodů bez zhutnění, s úpravou povrchu výplně kamenivem hrubým drceným frakce 4 až 16 mm</t>
  </si>
  <si>
    <t>1891337943</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</si>
  <si>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</si>
  <si>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(1*1) "vsakovací šachta</t>
  </si>
  <si>
    <t>22</t>
  </si>
  <si>
    <t>211971121</t>
  </si>
  <si>
    <t>Zřízení opláštění výplně z geotextilie odvodňovacích žeber nebo trativodů v rýze nebo zářezu se stěnami svislými nebo šikmými o sklonu přes 1:2 při rozvinuté šířce opláštění do 2,5 m</t>
  </si>
  <si>
    <t>793495059</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</si>
  <si>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</si>
  <si>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((1*1)*6) "vsakovací šachta</t>
  </si>
  <si>
    <t>23</t>
  </si>
  <si>
    <t>2615261100</t>
  </si>
  <si>
    <t>HYDROIZOLACE HYDROIZOLAČNÍ FÓLIE SEPARAČNÍ TEXTILIE FILTEK 300 g/m2 (role/100m2) tavený</t>
  </si>
  <si>
    <t>-1267598435</t>
  </si>
  <si>
    <t>6*1,1 'Přepočtené koeficientem množství</t>
  </si>
  <si>
    <t>24</t>
  </si>
  <si>
    <t>212752213</t>
  </si>
  <si>
    <t>Trativody z drenážních trubek se zřízením štěrkopískového lože pod trubky a s jejich obsypem v průměrném celkovém množství do 0,15 m3/m v otevřeném výkopu z trubek plastových flexibilních D přes 100 do 160 mm</t>
  </si>
  <si>
    <t>-611539227</t>
  </si>
  <si>
    <t>27</t>
  </si>
  <si>
    <t>Zakládání - základy</t>
  </si>
  <si>
    <t>25</t>
  </si>
  <si>
    <t>271572211</t>
  </si>
  <si>
    <t>Podsyp pod základové konstrukce se zhutněním a urovnáním povrchu ze štěrkopísku netříděného</t>
  </si>
  <si>
    <t>-228221697</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</si>
  <si>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</si>
  <si>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"základy pro obloukovou halu</t>
  </si>
  <si>
    <t>(29,245*0,4*0,05)*2</t>
  </si>
  <si>
    <t>"základy u buňky a bazénu</t>
  </si>
  <si>
    <t>((4,025+8,285+5,225+6,06)*0,4*0,05)</t>
  </si>
  <si>
    <t>"základy ve valu</t>
  </si>
  <si>
    <t>((5,56+4,615+7,04+6,69+2,5)*0,4*0,05)</t>
  </si>
  <si>
    <t>"základy u vstupu</t>
  </si>
  <si>
    <t>((7,73+3,34)*0,4*0,05)</t>
  </si>
  <si>
    <t>26</t>
  </si>
  <si>
    <t>274313611</t>
  </si>
  <si>
    <t>Základy z betonu prostého pasy betonu kamenem neprokládaného tř. C 16/20</t>
  </si>
  <si>
    <t>178112650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</si>
  <si>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</si>
  <si>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(29,245*0,4*0,88)*2</t>
  </si>
  <si>
    <t>((4,025+8,285+5,225+6,06)*0,4*0,85)</t>
  </si>
  <si>
    <t>((5,56+4,615+7,04+6,69+2,5)*0,4*0,85)</t>
  </si>
  <si>
    <t>((7,73+3,34)*0,4*0,85)</t>
  </si>
  <si>
    <t>273362021</t>
  </si>
  <si>
    <t>Výztuž základů desek ze svařovaných sítí z drátů typu KARI</t>
  </si>
  <si>
    <t>-492861548</t>
  </si>
  <si>
    <t xml:space="preserve">Poznámka k souboru cen:_x000d_
1. Ceny platí pro desky rovné, s náběhy, hřibové nebo upnuté do žeber včetně výztuže těchto žeber. </t>
  </si>
  <si>
    <t>(2900*5,39/1000)</t>
  </si>
  <si>
    <t>15,631*1,3 'Přepočtené koeficientem množství</t>
  </si>
  <si>
    <t>Svislé a kompletní konstrukce</t>
  </si>
  <si>
    <t>31</t>
  </si>
  <si>
    <t>Zdi pozemních staveb</t>
  </si>
  <si>
    <t>28</t>
  </si>
  <si>
    <t>311113214</t>
  </si>
  <si>
    <t>Nadzákladové zdi z tvárnic ztraceného bednění štípaných, včetně výplně z betonu třídy C 16/20 přírodních, tloušťky zdiva 300 mm</t>
  </si>
  <si>
    <t>-1806686523</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</si>
  <si>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</si>
  <si>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((2,085*1,5)/2+(4,425+6,68+4,045)*1,5+(4*1,5)/2)</t>
  </si>
  <si>
    <t>((2,5*0,2)/2+(6,69*0,2)+(4,685*0,835)/2+((2,7+4,6156+1,95)*0,835)+(3,705*0,835)/2)</t>
  </si>
  <si>
    <t>((2,355*1,5)*2+(8,925*1,5)+(5,225*1,5)+(6*1,5))</t>
  </si>
  <si>
    <t>Komunikace pozemní</t>
  </si>
  <si>
    <t>56</t>
  </si>
  <si>
    <t>Podkladní vrstvy komunikací, letišť a ploch</t>
  </si>
  <si>
    <t>29</t>
  </si>
  <si>
    <t>564962111</t>
  </si>
  <si>
    <t>Podklad z mechanicky zpevněného kameniva MZK (minerální beton) s rozprostřením a s hutněním, po zhutnění tl. 200 mm</t>
  </si>
  <si>
    <t>548384503</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</si>
  <si>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</si>
  <si>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2105,55 "skatepark</t>
  </si>
  <si>
    <t>(5,3*4,035) "vstupní deska napojená na asf. cestu</t>
  </si>
  <si>
    <t>57</t>
  </si>
  <si>
    <t>Kryty pozemních komunikací letišť a ploch z kameniva nebo živičné</t>
  </si>
  <si>
    <t>30</t>
  </si>
  <si>
    <t>577123111</t>
  </si>
  <si>
    <t>Asfaltový beton vrstva obrusná ACO 8 (ABJ) s rozprostřením a se zhutněním z nemodifikovaného asfaltu v pruhu šířky do 3 m, po zhutnění tl. 30 mm</t>
  </si>
  <si>
    <t>-37016577</t>
  </si>
  <si>
    <t>573211109</t>
  </si>
  <si>
    <t>Postřik spojovací PS bez posypu kamenivem z asfaltu silničního, v množství 0,50 kg/m2</t>
  </si>
  <si>
    <t>-1865820009</t>
  </si>
  <si>
    <t>58</t>
  </si>
  <si>
    <t>Kryty pozemních komunikací, letišť a ploch z betonu a ostatních hmot</t>
  </si>
  <si>
    <t>32</t>
  </si>
  <si>
    <t>581121115</t>
  </si>
  <si>
    <t>Kryt cementobetonový silničních komunikací skupiny CB I tl. 150 mm</t>
  </si>
  <si>
    <t>1568283549</t>
  </si>
  <si>
    <t xml:space="preserve">Poznámka k souboru cen:_x000d_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</si>
  <si>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Úpravy povrchů, podlahy a osazování výplní</t>
  </si>
  <si>
    <t>63</t>
  </si>
  <si>
    <t>Podlahy a podlahové konstrukce</t>
  </si>
  <si>
    <t>33</t>
  </si>
  <si>
    <t>632481213</t>
  </si>
  <si>
    <t>Separační vrstva k oddělení podlahových vrstev z polyetylénové fólie</t>
  </si>
  <si>
    <t>-705890326</t>
  </si>
  <si>
    <t>34</t>
  </si>
  <si>
    <t>631313115</t>
  </si>
  <si>
    <t>Vytvarování dna z betonu prostého žlabů, kanálů, nádrží nebo vodárenských rychlofiltrů s bedněním s potěrem z cementové malty hlazeným ocelovým hladítkem žlabů nebo kanálů, z betonu se zvýšenými nároky na prostředí C 25/30, poloměr zakřivení přes 600 mm</t>
  </si>
  <si>
    <t>630088210</t>
  </si>
  <si>
    <t xml:space="preserve">Poznámka k souboru cen:_x000d_
1. Ceny -3111 až -3155 jsou určeny pro beton dna se zaoblenou plochou v příčném i podélném průřezu mezi dnem a stěnami kanálů, žlabů, jízků apod., jestliže tloušťka betonu i s potěrem v nejširším místě nepřesahuje 500 mm. 2. Ceny -3211 až -3254 jsou určeny pro beton dna se zaoblenou plochou mezi dnem a stěnami nádrží, když tloušťka betonu i s potěrem v nejširším místě nepřesahuje 500 mm. Pro vytvarování žlabů, zřizovaných ve dně nádrží, jsou určeny ceny -3111 až -3155. 3. Cena -3312 je určena pro zřízení podkladních pražců lichoběžníkového nebo jiného průřezu pod vzduchová tělesa vodárenských rychlofiltrů. 4. Ceny nelze použít pro výplňový, spádový nebo vyrovnávací beton, který se oceňuje cenami 380 31-1422 a -1532. 5. Množství měrných jednotek se určuje podle ustanovení kapitoly 3*1 Konstrukce z betonu prostého nebo železového části 35 Všeobecných podmínek tohoto katalogu. </t>
  </si>
  <si>
    <t>"ŽB deska, beton C25/30, XF1-XC2, povrchově leštěný</t>
  </si>
  <si>
    <t>"prům. tl. 160 mm</t>
  </si>
  <si>
    <t>(2105,55*0,16) "zastavěná plocha skateparku</t>
  </si>
  <si>
    <t>Ostatní konstrukce a práce, bourání</t>
  </si>
  <si>
    <t>35</t>
  </si>
  <si>
    <t>919735112</t>
  </si>
  <si>
    <t>Řezání stávajícího živičného krytu nebo podkladu hloubky přes 50 do 100 mm</t>
  </si>
  <si>
    <t>-1498530974</t>
  </si>
  <si>
    <t xml:space="preserve">Poznámka k souboru cen:_x000d_
1. V cenách jsou započteny i náklady na spotřebu vody. </t>
  </si>
  <si>
    <t>4,035 "napojení stáv. cesty a betonového vstupu</t>
  </si>
  <si>
    <t>91</t>
  </si>
  <si>
    <t>Doplňující konstrukce a práce pozemních komunikací, letišť a ploch</t>
  </si>
  <si>
    <t>36</t>
  </si>
  <si>
    <t>919111114</t>
  </si>
  <si>
    <t>Řezání dilatačních spár v čerstvém cementobetonovém krytu příčných nebo podélných, šířky 4 mm, hloubky přes 90 do 100 mm</t>
  </si>
  <si>
    <t>-1416413909</t>
  </si>
  <si>
    <t xml:space="preserve">Poznámka k souboru cen:_x000d_
1. V cenách jsou započteny i náklady na vyčištění spár po řezání. </t>
  </si>
  <si>
    <t>(12,105+7,495*2)</t>
  </si>
  <si>
    <t>(38,185*2+15*6)</t>
  </si>
  <si>
    <t>(54*2+13*9)</t>
  </si>
  <si>
    <t>37</t>
  </si>
  <si>
    <t>919121213</t>
  </si>
  <si>
    <t>Utěsnění dilatačních spár zálivkou za studena v cementobetonovém nebo živičném krytu včetně adhezního nátěru bez těsnicího profilu pod zálivkou, pro komůrky šířky 10 mm, hloubky 25 mm</t>
  </si>
  <si>
    <t>-377187353</t>
  </si>
  <si>
    <t xml:space="preserve">Poznámka k souboru cen:_x000d_
1. V cenách jsou započteny i náklady na vyčištění spár před těsněním a zalitím a náklady na impregnaci, těsnění a zalití spár včetně dodání hmot. </t>
  </si>
  <si>
    <t>93</t>
  </si>
  <si>
    <t>Různé dokončovací konstrukce a práce inženýrských staveb</t>
  </si>
  <si>
    <t>38</t>
  </si>
  <si>
    <t>935113111</t>
  </si>
  <si>
    <t>Osazení odvodňovacího žlabu s krycím roštem polymerbetonového šířky do 200 mm</t>
  </si>
  <si>
    <t>1232575722</t>
  </si>
  <si>
    <t xml:space="preserve">Poznámka k souboru cen:_x000d_
1. V cenách jsou započteny i náklady na předepsané obetonování a lože z betonu. 2. V cenách nejsou započteny náklady na odvodňovací žlab s příslušenstvím; tyto náklady se oceňují ve specifikaci. </t>
  </si>
  <si>
    <t>"odvodňovací žlab</t>
  </si>
  <si>
    <t>(0,3+3,66+25,5)</t>
  </si>
  <si>
    <t>39</t>
  </si>
  <si>
    <t>59227006</t>
  </si>
  <si>
    <t>žlab odvodňovací polymerbetonový se spádem dna 0,5%, 1000x130x155/160 mm</t>
  </si>
  <si>
    <t>-1968308038</t>
  </si>
  <si>
    <t>29,46*1,02 'Přepočtené koeficientem množství</t>
  </si>
  <si>
    <t>40</t>
  </si>
  <si>
    <t>56241010</t>
  </si>
  <si>
    <t>rošt mřížkový B125 Pz dl 1m oka 30/10 pro žlab PE š 100mm</t>
  </si>
  <si>
    <t>1352752264</t>
  </si>
  <si>
    <t>41</t>
  </si>
  <si>
    <t>936104213</t>
  </si>
  <si>
    <t>Montáž odpadkového koše přichycením kotevními šrouby</t>
  </si>
  <si>
    <t>kus</t>
  </si>
  <si>
    <t>898260177</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</si>
  <si>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</si>
  <si>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42</t>
  </si>
  <si>
    <t>74910121</t>
  </si>
  <si>
    <t>koš odpadkový plastový (možnost upevnění), výška 81,1 cm, ovál šířka 48 cm, obsah 50 l</t>
  </si>
  <si>
    <t>-507102846</t>
  </si>
  <si>
    <t>997</t>
  </si>
  <si>
    <t>Přesun sutě</t>
  </si>
  <si>
    <t>43</t>
  </si>
  <si>
    <t>997002511</t>
  </si>
  <si>
    <t>Vodorovné přemístění suti a vybouraných hmot bez naložení, se složením a hrubým urovnáním na vzdálenost do 1 km</t>
  </si>
  <si>
    <t>-1839421587</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</si>
  <si>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</si>
  <si>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44</t>
  </si>
  <si>
    <t>997002519</t>
  </si>
  <si>
    <t>Vodorovné přemístění suti a vybouraných hmot bez naložení, se složením a hrubým urovnáním Příplatek k ceně za každý další i započatý 1 km přes 1 km</t>
  </si>
  <si>
    <t>374926705</t>
  </si>
  <si>
    <t>81,62*15 'Přepočtené koeficientem množství</t>
  </si>
  <si>
    <t>45</t>
  </si>
  <si>
    <t>997002611</t>
  </si>
  <si>
    <t>Nakládání suti a vybouraných hmot na dopravní prostředek pro vodorovné přemístění</t>
  </si>
  <si>
    <t>-1855632435</t>
  </si>
  <si>
    <t xml:space="preserve">Poznámka k souboru cen:_x000d_
1. Cena platí i pro překládání při lomené dopravě. 2. Cenu nelze použít při dopravě po železnici, po vodě nebo ručně. </t>
  </si>
  <si>
    <t>46</t>
  </si>
  <si>
    <t>997013811</t>
  </si>
  <si>
    <t>Poplatek za uložení stavebního odpadu na skládce (skládkovné) dřevěného zatříděného do Katalogu odpadů pod kódem 170 201</t>
  </si>
  <si>
    <t>2113988451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</si>
  <si>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</si>
  <si>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47</t>
  </si>
  <si>
    <t>997221845</t>
  </si>
  <si>
    <t>Poplatek za uložení stavebního odpadu na skládce (skládkovné) asfaltového bez obsahu dehtu zatříděného do Katalogu odpadů pod kódem 170 302</t>
  </si>
  <si>
    <t>688133035</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</si>
  <si>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</si>
  <si>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</si>
  <si>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</si>
  <si>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48</t>
  </si>
  <si>
    <t>998142251</t>
  </si>
  <si>
    <t>Přesun hmot pro nádrže, jímky, zásobníky a jámy pozemní mimo zemědělství se svislou nosnou konstrukcí monolitickou betonovou tyčovou nebo plošnou vodorovná dopravní vzdálenost do 50 m výšky do 25 m</t>
  </si>
  <si>
    <t>35571615</t>
  </si>
  <si>
    <t xml:space="preserve">Poznámka k souboru cen:_x000d_
1. Přesun hmot pro sila a zásobníky prováděné do posuvného bednění se oceňuje cenami části A 03 tohoto ceníku. </t>
  </si>
  <si>
    <t>PSV</t>
  </si>
  <si>
    <t>Práce a dodávky PSV</t>
  </si>
  <si>
    <t>767</t>
  </si>
  <si>
    <t>Konstrukce zámečnické</t>
  </si>
  <si>
    <t>49</t>
  </si>
  <si>
    <t>767220120</t>
  </si>
  <si>
    <t>Montáž schodišťového zábradlí z trubek nebo tenkostěnných profilů do zdiva, hmotnosti 1 m zábradlí přes 15 do 25 kg</t>
  </si>
  <si>
    <t>-2012903441</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</si>
  <si>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</si>
  <si>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"ochranné zábradlí 16 kg/bm</t>
  </si>
  <si>
    <t>(1,67+8,8+5,225)</t>
  </si>
  <si>
    <t>(4,045+3,335)</t>
  </si>
  <si>
    <t>(1,95+4,615+2,7)</t>
  </si>
  <si>
    <t>"zábradlí Z1 (2x)</t>
  </si>
  <si>
    <t>(33,49*2)</t>
  </si>
  <si>
    <t>"zábradlí Z2 (1x)</t>
  </si>
  <si>
    <t>62,6</t>
  </si>
  <si>
    <t>"zábradlí Z3.1 (dl. 2400 mm - 1 ks)</t>
  </si>
  <si>
    <t>43,41</t>
  </si>
  <si>
    <t>"zábradlí Z3.2 (dl. 3500 mm - 2 ks)</t>
  </si>
  <si>
    <t>(56,52*2)</t>
  </si>
  <si>
    <t>50</t>
  </si>
  <si>
    <t>767spec-001</t>
  </si>
  <si>
    <t>dodávka PZ zábradlí z tenkostěných profilů a trubek, 16 kg/bm</t>
  </si>
  <si>
    <t>1391488296</t>
  </si>
  <si>
    <t>32,34*16 'Přepočtené koeficientem množství</t>
  </si>
  <si>
    <t>51</t>
  </si>
  <si>
    <t>767spec-002</t>
  </si>
  <si>
    <t>dodávka PZ zábradlí, ozn Z1</t>
  </si>
  <si>
    <t>533675156</t>
  </si>
  <si>
    <t>52</t>
  </si>
  <si>
    <t>767spec-003</t>
  </si>
  <si>
    <t>dodávka PZ zábradlí, ozn Z2</t>
  </si>
  <si>
    <t>-868158563</t>
  </si>
  <si>
    <t>53</t>
  </si>
  <si>
    <t>767spec-004</t>
  </si>
  <si>
    <t>dodávka PZ zábradlí, ozn Z3</t>
  </si>
  <si>
    <t>-1304914226</t>
  </si>
  <si>
    <t>54</t>
  </si>
  <si>
    <t>76799003R</t>
  </si>
  <si>
    <t>D+M obyt. kontejner, roz. 6055 x 2435 x 2820 mm, vnitřní výška 2500 mm - dveřní mříž pozinkovaná 900 x 2000 mm - okenní mříž pozinkovaná 1200 x 1200 mm - venkovní plastová roleta 1200 x 1200 mm - vnitřní hliníková žaluzie 1200 x 1200 mm</t>
  </si>
  <si>
    <t>ks</t>
  </si>
  <si>
    <t>-1645625057</t>
  </si>
  <si>
    <t>P</t>
  </si>
  <si>
    <t xml:space="preserve">Poznámka k položce:
Standardní provedení kontejneru:
- stěny a strop z laminované dřevotřísky, bílé barvy,
- podlaha z PVC, šedé lino 1.4mm, mramorované,
- tepelná izolace - minerální vlna, strop a podlaha 80 mm, stěny 80 mm,
- venkovní obvodové opláštění – pozinkovaný plech tl.0,55 mm, lakovaný,
- vstupní dveře 810x1970 mm, ocelové-pozinkovaný plech, tepelně izolované
- plastové okno, s izotermickým sklem, 900x1200 mm, jednokřídlé, otvíravé, sklopné, mříž na okno
- barevné provedení, jednobarevné, bílá barva
Elektroinstalace: 3x400/230V, 50 Hz, TN-S, dle ČSN 33 2000,
standardní, kompletní, včetně rozvodnice, proudového chrániče a potřebných jističů
-  plastový 8-modulový rozvaděč * proudový chránič 40/4/0,03, dI = 30 mA
- jistič světelného okruhu 10A * jistič zásuvkové okruhu 16A
- zásuvka dle ČSN - 3 ks, * vypínač - 1 ks * osvětlovací těleso 2x36W - 1ks
- venkovní nástěnná krabice Spels ABOX se svorkovnicí
Elektroinstalace zapuštěná ve stěnách kontejneru.</t>
  </si>
  <si>
    <t>55</t>
  </si>
  <si>
    <t>76799004R</t>
  </si>
  <si>
    <t>D+M úschovna pro věci, specifikace viz D.1.1.2.8</t>
  </si>
  <si>
    <t>176645044</t>
  </si>
  <si>
    <t>76799005R</t>
  </si>
  <si>
    <t>D+M tabule dle specifikace D.1.1.2.6, rozměr 2200/1760 mm</t>
  </si>
  <si>
    <t>1922206432</t>
  </si>
  <si>
    <t>76799006R</t>
  </si>
  <si>
    <t>tabule s vypáleným písmem, roz. 700/1700 mm, specifikace viz D.1.1.2.6</t>
  </si>
  <si>
    <t>-1579802912</t>
  </si>
  <si>
    <t>767995112</t>
  </si>
  <si>
    <t>Montáž ostatních atypických zámečnických konstrukcí hmotnosti přes 5 do 10 kg</t>
  </si>
  <si>
    <t>322956219</t>
  </si>
  <si>
    <t xml:space="preserve">Poznámka k souboru cen:_x000d_
1. Určení cen se řídí hmotností jednotlivě montovaného dílu konstrukce. </t>
  </si>
  <si>
    <t>524,16 "ocelový coping (TR 60/3)</t>
  </si>
  <si>
    <t>225,9 "ocelová hrana (jackel 50/50/3)</t>
  </si>
  <si>
    <t>((83,2/0,4)*0,3)*0,395 "kotevní drát á 400 mm, R8</t>
  </si>
  <si>
    <t>((70,6/0,4)*0,3)*0,395 "kotevní drát á 400 mm, R8</t>
  </si>
  <si>
    <t>59</t>
  </si>
  <si>
    <t>13021011</t>
  </si>
  <si>
    <t>tyč ocelová žebírková jakost BSt 500S výztuž do betonu D 8mm</t>
  </si>
  <si>
    <t>1810948696</t>
  </si>
  <si>
    <t>((83,2/0,4)*0,3)*0,395/1000 "kotevní drát á 400 mm, R8</t>
  </si>
  <si>
    <t>((70,6/0,4)*0,3)*0,395/1000 "kotevní drát á 400 mm, R8</t>
  </si>
  <si>
    <t>0,046*1,3 'Přepočtené koeficientem množství</t>
  </si>
  <si>
    <t>60</t>
  </si>
  <si>
    <t>14011034</t>
  </si>
  <si>
    <t>trubka ocelová bezešvá hladká jakost 11 353 60,3x2,9mm</t>
  </si>
  <si>
    <t>922877464</t>
  </si>
  <si>
    <t>83,2*1,3 'Přepočtené koeficientem množství</t>
  </si>
  <si>
    <t>61</t>
  </si>
  <si>
    <t>14550246</t>
  </si>
  <si>
    <t>profil ocelový čtvercový svařovaný 50x50x3mm</t>
  </si>
  <si>
    <t>-51429194</t>
  </si>
  <si>
    <t>0,226*1,3 'Přepočtené koeficientem množství</t>
  </si>
  <si>
    <t>62</t>
  </si>
  <si>
    <t>76799007R</t>
  </si>
  <si>
    <t>Povrchová úprava pozinkováním</t>
  </si>
  <si>
    <t>1092796105</t>
  </si>
  <si>
    <t>795,623 "L + TR</t>
  </si>
  <si>
    <t>(517,44+66,98+62,6+156,45) "zábradlí</t>
  </si>
  <si>
    <t>998767181</t>
  </si>
  <si>
    <t>Přesun hmot pro zámečnické konstrukce stanovený z hmotnosti přesunovaného materiálu Příplatek k cenám za přesun prováděný bez použití mechanizace pro jakoukoliv výšku objektu</t>
  </si>
  <si>
    <t>1977158108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</si>
  <si>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</si>
  <si>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03 - Oplocení</t>
  </si>
  <si>
    <t xml:space="preserve">      33 - Sloupy a pilíře, rámové konstrukce</t>
  </si>
  <si>
    <t xml:space="preserve">      34 - Stěny a příčky</t>
  </si>
  <si>
    <t>119003227</t>
  </si>
  <si>
    <t>Pomocné konstrukce při zabezpečení výkopu svislé ocelové mobilní oplocení, výšky do 2 200 mm panely vyplněné dráty zřízení</t>
  </si>
  <si>
    <t>CS ÚRS 2017 02</t>
  </si>
  <si>
    <t>-1199756390</t>
  </si>
  <si>
    <t xml:space="preserve">Poznámka k souboru cen:_x000d_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</si>
  <si>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2,5 "viz D.1.1.2.9</t>
  </si>
  <si>
    <t>1013945015</t>
  </si>
  <si>
    <t>"rýhy pro oplocení</t>
  </si>
  <si>
    <t>((5+32)*0,4*(2,51-0,94))</t>
  </si>
  <si>
    <t>((6,185+0,8+2)*0,4*(2,51-0,44))</t>
  </si>
  <si>
    <t>-1450192034</t>
  </si>
  <si>
    <t>30,676*0,5 'Přepočtené koeficientem množství</t>
  </si>
  <si>
    <t>2047479810</t>
  </si>
  <si>
    <t>(0,3*0,3*0,9)*42 "patky pro oplocení mimo pas</t>
  </si>
  <si>
    <t>1845803731</t>
  </si>
  <si>
    <t>3,402*0,5 'Přepočtené koeficientem množství</t>
  </si>
  <si>
    <t>-527194450</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</si>
  <si>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</si>
  <si>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(2,25+0,25+3,402) "patky</t>
  </si>
  <si>
    <t>30,676 "rýhy</t>
  </si>
  <si>
    <t>-481525980</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</si>
  <si>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</si>
  <si>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"přesun v rámci staveniště</t>
  </si>
  <si>
    <t>-582466940</t>
  </si>
  <si>
    <t>150011641</t>
  </si>
  <si>
    <t>36,578*5 'Přepočtené koeficientem množství</t>
  </si>
  <si>
    <t>Uložení sypaniny poplatek za uložení sypaniny na skládce (skládkovné)</t>
  </si>
  <si>
    <t>1116799908</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</si>
  <si>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</si>
  <si>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36,578*1,8 'Přepočtené koeficientem množství</t>
  </si>
  <si>
    <t>1118219863</t>
  </si>
  <si>
    <t>"základy pro oplocení</t>
  </si>
  <si>
    <t>((5+32)*0,4*0,05)</t>
  </si>
  <si>
    <t>((6,185+0,8+2)*0,4*0,05)</t>
  </si>
  <si>
    <t>"patky</t>
  </si>
  <si>
    <t>(0,5*0,5*0,05)*10</t>
  </si>
  <si>
    <t>64106786</t>
  </si>
  <si>
    <t>((5+32)*0,4*0,85)</t>
  </si>
  <si>
    <t>((6,185+0,8+2)*0,4*0,85)</t>
  </si>
  <si>
    <t>(0,5*0,5*0,9)*10</t>
  </si>
  <si>
    <t>Sloupy a pilíře, rámové konstrukce</t>
  </si>
  <si>
    <t>338171123</t>
  </si>
  <si>
    <t>Osazování sloupků a vzpěr plotových ocelových trubkových nebo profilovaných výšky do 2,60 m se zabetonováním (tř. C 25/30) do 0,08 m3 do připravených jamek</t>
  </si>
  <si>
    <t>568292772</t>
  </si>
  <si>
    <t xml:space="preserve">Poznámka k souboru cen:_x000d_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</si>
  <si>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"nové oplocení</t>
  </si>
  <si>
    <t>(21+1+10+4+7+6) "sloupky</t>
  </si>
  <si>
    <t>(4+8) "vzpěry</t>
  </si>
  <si>
    <t>55342255</t>
  </si>
  <si>
    <t>sloupek plotový průběžný Pz a komaxitový 2500/38x1,5mm</t>
  </si>
  <si>
    <t>1591038573</t>
  </si>
  <si>
    <t>55342272</t>
  </si>
  <si>
    <t>vzpěra plotová 38x1,5mm včetně krytky s uchem 2000mm</t>
  </si>
  <si>
    <t>-1009303348</t>
  </si>
  <si>
    <t>Stěny a příčky</t>
  </si>
  <si>
    <t>348101220</t>
  </si>
  <si>
    <t>Montáž vrat a vrátek k oplocení na sloupky ocelové, plochy jednotlivě přes 2 do 4 m2</t>
  </si>
  <si>
    <t>-1194538308</t>
  </si>
  <si>
    <t xml:space="preserve">Poznámka k souboru cen:_x000d_
1. V cenách nejsou započteny náklady na dodávku vrat a vrátek; tyto se oceňují ve specifikaci. </t>
  </si>
  <si>
    <t>"hlavní vstup</t>
  </si>
  <si>
    <t>2 "branka 1300/1700 mm</t>
  </si>
  <si>
    <t>348spec-001</t>
  </si>
  <si>
    <t>dodávka vrátek, roz. 1300/1700 mm, vč. kování, zámku a příslušenství</t>
  </si>
  <si>
    <t>1097259062</t>
  </si>
  <si>
    <t>348101240</t>
  </si>
  <si>
    <t>Montáž vrat a vrátek k oplocení na sloupky ocelové, plochy jednotlivě přes 6 do 8 m2</t>
  </si>
  <si>
    <t>-176867426</t>
  </si>
  <si>
    <t>348spec-002</t>
  </si>
  <si>
    <t>dodávka dvoukřídlé brány, roz. 4000/1700 mm, vč. kování, zámku a příslušenství</t>
  </si>
  <si>
    <t>331994876</t>
  </si>
  <si>
    <t>348401130</t>
  </si>
  <si>
    <t>Osazení oplocení ze strojového pletiva s napínacími dráty do 15 st. sklonu svahu, výšky přes 1,6 do 2,0 m</t>
  </si>
  <si>
    <t>564473604</t>
  </si>
  <si>
    <t xml:space="preserve">Poznámka k souboru cen:_x000d_
1. V cenách nejsou započteny náklady na dodávku pletiva a drátů, tyto se oceňují ve specifikaci. </t>
  </si>
  <si>
    <t>"výška 1700, viz. D.1.1.2.10</t>
  </si>
  <si>
    <t>(70,5+7,3+36,1+11,6+26,9+12)</t>
  </si>
  <si>
    <t>31327503</t>
  </si>
  <si>
    <t>pletivo drátěné plastifikované se čtvercovými oky 50 mm/2,2 mm, 175 cm</t>
  </si>
  <si>
    <t>-1491152334</t>
  </si>
  <si>
    <t>164,4*1,05 'Přepočtené koeficientem množství</t>
  </si>
  <si>
    <t>-317650753</t>
  </si>
  <si>
    <t>04 - Oblouková hala</t>
  </si>
  <si>
    <t xml:space="preserve">    783 - Dokončovací práce - nátěry</t>
  </si>
  <si>
    <t>-741336155</t>
  </si>
  <si>
    <t>"rýhy pro obloukovou halu</t>
  </si>
  <si>
    <t>(29,245*0,4*(1,09-0,36))*2</t>
  </si>
  <si>
    <t>-719882865</t>
  </si>
  <si>
    <t>17,079*0,5 'Přepočtené koeficientem množství</t>
  </si>
  <si>
    <t>-1517627790</t>
  </si>
  <si>
    <t>-1047908313</t>
  </si>
  <si>
    <t>17,079*5 'Přepočtené koeficientem množství</t>
  </si>
  <si>
    <t>-1155098230</t>
  </si>
  <si>
    <t>17,079 "hloubení rýh</t>
  </si>
  <si>
    <t>10079695</t>
  </si>
  <si>
    <t>17,079</t>
  </si>
  <si>
    <t>-885472007</t>
  </si>
  <si>
    <t>17,079*1,8 'Přepočtené koeficientem množství</t>
  </si>
  <si>
    <t>-1603325961</t>
  </si>
  <si>
    <t>1120443571</t>
  </si>
  <si>
    <t>476120777</t>
  </si>
  <si>
    <t>76799001R</t>
  </si>
  <si>
    <t>D+M samonosný tubus haly - samonosná montovaná oblouková hala - rozměr 17,00 x 29,25 m - konstrukce z ocelových obloukových profilů, šířky 680 mm, tl. 1mm</t>
  </si>
  <si>
    <t>soubor</t>
  </si>
  <si>
    <t>1156695133</t>
  </si>
  <si>
    <t>76799002R</t>
  </si>
  <si>
    <t>D+M polykarbonátové světlíky, včetně montážního příslušenství, těsnění apod.; roz. 200x1000 mm</t>
  </si>
  <si>
    <t>-1699889882</t>
  </si>
  <si>
    <t>783</t>
  </si>
  <si>
    <t>Dokončovací práce - nátěry</t>
  </si>
  <si>
    <t>78399001R</t>
  </si>
  <si>
    <t xml:space="preserve">Povrchová úprava (oboustranně lakovaný ocelový plech) v barvách Frýdku - Místku (modrá a bílá) </t>
  </si>
  <si>
    <t>-2039572023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</si>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</sst>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23</v>
      </c>
      <c r="AO7" s="28"/>
      <c r="AP7" s="28"/>
      <c r="AQ7" s="30"/>
      <c r="BE7" s="38"/>
      <c r="BS7" s="23" t="s">
        <v>8</v>
      </c>
    </row>
    <row r="8"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8</v>
      </c>
    </row>
    <row r="9" ht="29.28" customHeight="1">
      <c r="B9" s="27"/>
      <c r="C9" s="28"/>
      <c r="D9" s="33" t="s">
        <v>28</v>
      </c>
      <c r="E9" s="28"/>
      <c r="F9" s="28"/>
      <c r="G9" s="28"/>
      <c r="H9" s="28"/>
      <c r="I9" s="28"/>
      <c r="J9" s="28"/>
      <c r="K9" s="41"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41" t="s">
        <v>31</v>
      </c>
      <c r="AO9" s="28"/>
      <c r="AP9" s="28"/>
      <c r="AQ9" s="30"/>
      <c r="BE9" s="38"/>
      <c r="BS9" s="23" t="s">
        <v>8</v>
      </c>
    </row>
    <row r="10"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8</v>
      </c>
    </row>
    <row r="11" ht="18.48"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2" t="s">
        <v>38</v>
      </c>
      <c r="AO13" s="28"/>
      <c r="AP13" s="28"/>
      <c r="AQ13" s="30"/>
      <c r="BE13" s="38"/>
      <c r="BS13" s="23" t="s">
        <v>8</v>
      </c>
    </row>
    <row r="14">
      <c r="B14" s="27"/>
      <c r="C14" s="28"/>
      <c r="D14" s="28"/>
      <c r="E14" s="42" t="s">
        <v>38</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36</v>
      </c>
      <c r="AL14" s="28"/>
      <c r="AM14" s="28"/>
      <c r="AN14" s="42" t="s">
        <v>38</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ht="18.48"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4" t="s">
        <v>43</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1" customFormat="1" ht="25.92" customHeight="1">
      <c r="B23" s="46"/>
      <c r="C23" s="47"/>
      <c r="D23" s="48" t="s">
        <v>44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1" customFormat="1" ht="6.96"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1" customFormat="1">
      <c r="B25" s="46"/>
      <c r="C25" s="47"/>
      <c r="D25" s="47"/>
      <c r="E25" s="47"/>
      <c r="F25" s="47"/>
      <c r="G25" s="47"/>
      <c r="H25" s="47"/>
      <c r="I25" s="47"/>
      <c r="J25" s="47"/>
      <c r="K25" s="47"/>
      <c r="L25" s="52" t="s">
        <v>45</v>
      </c>
      <c r="M25" s="52"/>
      <c r="N25" s="52"/>
      <c r="O25" s="52"/>
      <c r="P25" s="47"/>
      <c r="Q25" s="47"/>
      <c r="R25" s="47"/>
      <c r="S25" s="47"/>
      <c r="T25" s="47"/>
      <c r="U25" s="47"/>
      <c r="V25" s="47"/>
      <c r="W25" s="52" t="s">
        <v>46</v>
      </c>
      <c r="X25" s="52"/>
      <c r="Y25" s="52"/>
      <c r="Z25" s="52"/>
      <c r="AA25" s="52"/>
      <c r="AB25" s="52"/>
      <c r="AC25" s="52"/>
      <c r="AD25" s="52"/>
      <c r="AE25" s="52"/>
      <c r="AF25" s="47"/>
      <c r="AG25" s="47"/>
      <c r="AH25" s="47"/>
      <c r="AI25" s="47"/>
      <c r="AJ25" s="47"/>
      <c r="AK25" s="52" t="s">
        <v>47</v>
      </c>
      <c r="AL25" s="52"/>
      <c r="AM25" s="52"/>
      <c r="AN25" s="52"/>
      <c r="AO25" s="52"/>
      <c r="AP25" s="47"/>
      <c r="AQ25" s="51"/>
      <c r="BE25" s="38"/>
    </row>
    <row r="26" s="2" customFormat="1" ht="14.4" customHeight="1">
      <c r="B26" s="53"/>
      <c r="C26" s="54"/>
      <c r="D26" s="55" t="s">
        <v>48</v>
      </c>
      <c r="E26" s="54"/>
      <c r="F26" s="55" t="s">
        <v>49</v>
      </c>
      <c r="G26" s="54"/>
      <c r="H26" s="54"/>
      <c r="I26" s="54"/>
      <c r="J26" s="54"/>
      <c r="K26" s="54"/>
      <c r="L26" s="56">
        <v>0.20999999999999999</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2" customFormat="1" ht="14.4" customHeight="1">
      <c r="B27" s="53"/>
      <c r="C27" s="54"/>
      <c r="D27" s="54"/>
      <c r="E27" s="54"/>
      <c r="F27" s="55" t="s">
        <v>50</v>
      </c>
      <c r="G27" s="54"/>
      <c r="H27" s="54"/>
      <c r="I27" s="54"/>
      <c r="J27" s="54"/>
      <c r="K27" s="54"/>
      <c r="L27" s="56">
        <v>0.14999999999999999</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hidden="1" s="2" customFormat="1" ht="14.4" customHeight="1">
      <c r="B28" s="53"/>
      <c r="C28" s="54"/>
      <c r="D28" s="54"/>
      <c r="E28" s="54"/>
      <c r="F28" s="55" t="s">
        <v>51</v>
      </c>
      <c r="G28" s="54"/>
      <c r="H28" s="54"/>
      <c r="I28" s="54"/>
      <c r="J28" s="54"/>
      <c r="K28" s="54"/>
      <c r="L28" s="56">
        <v>0.20999999999999999</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hidden="1" s="2" customFormat="1" ht="14.4" customHeight="1">
      <c r="B29" s="53"/>
      <c r="C29" s="54"/>
      <c r="D29" s="54"/>
      <c r="E29" s="54"/>
      <c r="F29" s="55" t="s">
        <v>52</v>
      </c>
      <c r="G29" s="54"/>
      <c r="H29" s="54"/>
      <c r="I29" s="54"/>
      <c r="J29" s="54"/>
      <c r="K29" s="54"/>
      <c r="L29" s="56">
        <v>0.14999999999999999</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hidden="1" s="2" customFormat="1" ht="14.4" customHeight="1">
      <c r="B30" s="53"/>
      <c r="C30" s="54"/>
      <c r="D30" s="54"/>
      <c r="E30" s="54"/>
      <c r="F30" s="55" t="s">
        <v>53</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1" customFormat="1" ht="6.96"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1" customFormat="1" ht="25.92" customHeight="1">
      <c r="B32" s="46"/>
      <c r="C32" s="59"/>
      <c r="D32" s="60" t="s">
        <v>54</v>
      </c>
      <c r="E32" s="61"/>
      <c r="F32" s="61"/>
      <c r="G32" s="61"/>
      <c r="H32" s="61"/>
      <c r="I32" s="61"/>
      <c r="J32" s="61"/>
      <c r="K32" s="61"/>
      <c r="L32" s="61"/>
      <c r="M32" s="61"/>
      <c r="N32" s="61"/>
      <c r="O32" s="61"/>
      <c r="P32" s="61"/>
      <c r="Q32" s="61"/>
      <c r="R32" s="61"/>
      <c r="S32" s="61"/>
      <c r="T32" s="62" t="s">
        <v>55</v>
      </c>
      <c r="U32" s="61"/>
      <c r="V32" s="61"/>
      <c r="W32" s="61"/>
      <c r="X32" s="63" t="s">
        <v>56</v>
      </c>
      <c r="Y32" s="61"/>
      <c r="Z32" s="61"/>
      <c r="AA32" s="61"/>
      <c r="AB32" s="61"/>
      <c r="AC32" s="61"/>
      <c r="AD32" s="61"/>
      <c r="AE32" s="61"/>
      <c r="AF32" s="61"/>
      <c r="AG32" s="61"/>
      <c r="AH32" s="61"/>
      <c r="AI32" s="61"/>
      <c r="AJ32" s="61"/>
      <c r="AK32" s="64">
        <f>SUM(AK23:AK30)</f>
        <v>0</v>
      </c>
      <c r="AL32" s="61"/>
      <c r="AM32" s="61"/>
      <c r="AN32" s="61"/>
      <c r="AO32" s="65"/>
      <c r="AP32" s="59"/>
      <c r="AQ32" s="66"/>
      <c r="BE32" s="38"/>
    </row>
    <row r="33" s="1" customFormat="1" ht="6.96"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1" customFormat="1" ht="6.96"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1" customFormat="1" ht="6.96"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1" customFormat="1" ht="36.96" customHeight="1">
      <c r="B39" s="46"/>
      <c r="C39" s="73" t="s">
        <v>57</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1" customFormat="1" ht="6.96"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3" customFormat="1" ht="14.4" customHeight="1">
      <c r="B41" s="75"/>
      <c r="C41" s="76" t="s">
        <v>15</v>
      </c>
      <c r="D41" s="77"/>
      <c r="E41" s="77"/>
      <c r="F41" s="77"/>
      <c r="G41" s="77"/>
      <c r="H41" s="77"/>
      <c r="I41" s="77"/>
      <c r="J41" s="77"/>
      <c r="K41" s="77"/>
      <c r="L41" s="77" t="str">
        <f>K5</f>
        <v>2018009</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4" customFormat="1" ht="36.96" customHeight="1">
      <c r="B42" s="79"/>
      <c r="C42" s="80" t="s">
        <v>18</v>
      </c>
      <c r="D42" s="81"/>
      <c r="E42" s="81"/>
      <c r="F42" s="81"/>
      <c r="G42" s="81"/>
      <c r="H42" s="81"/>
      <c r="I42" s="81"/>
      <c r="J42" s="81"/>
      <c r="K42" s="81"/>
      <c r="L42" s="82" t="str">
        <f>K6</f>
        <v>Skatepark ve Frýdku - Místku</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1" customFormat="1" ht="6.96"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1" customFormat="1">
      <c r="B44" s="46"/>
      <c r="C44" s="76" t="s">
        <v>24</v>
      </c>
      <c r="D44" s="74"/>
      <c r="E44" s="74"/>
      <c r="F44" s="74"/>
      <c r="G44" s="74"/>
      <c r="H44" s="74"/>
      <c r="I44" s="74"/>
      <c r="J44" s="74"/>
      <c r="K44" s="74"/>
      <c r="L44" s="84" t="str">
        <f>IF(K8="","",K8)</f>
        <v>Frýdek - Místek, na p. č.p. 3070, 3066 a 3059</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 "","",AN8)</f>
        <v>1. 2. 2018</v>
      </c>
      <c r="AN44" s="85"/>
      <c r="AO44" s="74"/>
      <c r="AP44" s="74"/>
      <c r="AQ44" s="74"/>
      <c r="AR44" s="72"/>
    </row>
    <row r="45" s="1" customFormat="1" ht="6.96"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1" customFormat="1">
      <c r="B46" s="46"/>
      <c r="C46" s="76" t="s">
        <v>32</v>
      </c>
      <c r="D46" s="74"/>
      <c r="E46" s="74"/>
      <c r="F46" s="74"/>
      <c r="G46" s="74"/>
      <c r="H46" s="74"/>
      <c r="I46" s="74"/>
      <c r="J46" s="74"/>
      <c r="K46" s="74"/>
      <c r="L46" s="77" t="str">
        <f>IF(E11= "","",E11)</f>
        <v>Statutární město Frýdek - Místek, Radniční 1148</v>
      </c>
      <c r="M46" s="74"/>
      <c r="N46" s="74"/>
      <c r="O46" s="74"/>
      <c r="P46" s="74"/>
      <c r="Q46" s="74"/>
      <c r="R46" s="74"/>
      <c r="S46" s="74"/>
      <c r="T46" s="74"/>
      <c r="U46" s="74"/>
      <c r="V46" s="74"/>
      <c r="W46" s="74"/>
      <c r="X46" s="74"/>
      <c r="Y46" s="74"/>
      <c r="Z46" s="74"/>
      <c r="AA46" s="74"/>
      <c r="AB46" s="74"/>
      <c r="AC46" s="74"/>
      <c r="AD46" s="74"/>
      <c r="AE46" s="74"/>
      <c r="AF46" s="74"/>
      <c r="AG46" s="74"/>
      <c r="AH46" s="74"/>
      <c r="AI46" s="76" t="s">
        <v>39</v>
      </c>
      <c r="AJ46" s="74"/>
      <c r="AK46" s="74"/>
      <c r="AL46" s="74"/>
      <c r="AM46" s="77" t="str">
        <f>IF(E17="","",E17)</f>
        <v>Luboš Kocourek</v>
      </c>
      <c r="AN46" s="77"/>
      <c r="AO46" s="77"/>
      <c r="AP46" s="77"/>
      <c r="AQ46" s="74"/>
      <c r="AR46" s="72"/>
      <c r="AS46" s="86" t="s">
        <v>58</v>
      </c>
      <c r="AT46" s="87"/>
      <c r="AU46" s="88"/>
      <c r="AV46" s="88"/>
      <c r="AW46" s="88"/>
      <c r="AX46" s="88"/>
      <c r="AY46" s="88"/>
      <c r="AZ46" s="88"/>
      <c r="BA46" s="88"/>
      <c r="BB46" s="88"/>
      <c r="BC46" s="88"/>
      <c r="BD46" s="89"/>
    </row>
    <row r="47" s="1" customFormat="1">
      <c r="B47" s="46"/>
      <c r="C47" s="76" t="s">
        <v>37</v>
      </c>
      <c r="D47" s="74"/>
      <c r="E47" s="74"/>
      <c r="F47" s="74"/>
      <c r="G47" s="74"/>
      <c r="H47" s="74"/>
      <c r="I47" s="74"/>
      <c r="J47" s="74"/>
      <c r="K47" s="74"/>
      <c r="L47" s="77" t="str">
        <f>IF(E14= "Vyplň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1" customFormat="1" ht="29.28" customHeight="1">
      <c r="B49" s="46"/>
      <c r="C49" s="96" t="s">
        <v>59</v>
      </c>
      <c r="D49" s="97"/>
      <c r="E49" s="97"/>
      <c r="F49" s="97"/>
      <c r="G49" s="97"/>
      <c r="H49" s="98"/>
      <c r="I49" s="99" t="s">
        <v>60</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61</v>
      </c>
      <c r="AH49" s="97"/>
      <c r="AI49" s="97"/>
      <c r="AJ49" s="97"/>
      <c r="AK49" s="97"/>
      <c r="AL49" s="97"/>
      <c r="AM49" s="97"/>
      <c r="AN49" s="99" t="s">
        <v>62</v>
      </c>
      <c r="AO49" s="97"/>
      <c r="AP49" s="97"/>
      <c r="AQ49" s="101" t="s">
        <v>63</v>
      </c>
      <c r="AR49" s="72"/>
      <c r="AS49" s="102" t="s">
        <v>64</v>
      </c>
      <c r="AT49" s="103" t="s">
        <v>65</v>
      </c>
      <c r="AU49" s="103" t="s">
        <v>66</v>
      </c>
      <c r="AV49" s="103" t="s">
        <v>67</v>
      </c>
      <c r="AW49" s="103" t="s">
        <v>68</v>
      </c>
      <c r="AX49" s="103" t="s">
        <v>69</v>
      </c>
      <c r="AY49" s="103" t="s">
        <v>70</v>
      </c>
      <c r="AZ49" s="103" t="s">
        <v>71</v>
      </c>
      <c r="BA49" s="103" t="s">
        <v>72</v>
      </c>
      <c r="BB49" s="103" t="s">
        <v>73</v>
      </c>
      <c r="BC49" s="103" t="s">
        <v>74</v>
      </c>
      <c r="BD49" s="104" t="s">
        <v>75</v>
      </c>
    </row>
    <row r="50"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4" customFormat="1" ht="32.4" customHeight="1">
      <c r="B51" s="79"/>
      <c r="C51" s="108" t="s">
        <v>76</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ROUND(SUM(AG52:AG55),2)</f>
        <v>0</v>
      </c>
      <c r="AH51" s="110"/>
      <c r="AI51" s="110"/>
      <c r="AJ51" s="110"/>
      <c r="AK51" s="110"/>
      <c r="AL51" s="110"/>
      <c r="AM51" s="110"/>
      <c r="AN51" s="111">
        <f>SUM(AG51,AT51)</f>
        <v>0</v>
      </c>
      <c r="AO51" s="111"/>
      <c r="AP51" s="111"/>
      <c r="AQ51" s="112" t="s">
        <v>34</v>
      </c>
      <c r="AR51" s="83"/>
      <c r="AS51" s="113">
        <f>ROUND(SUM(AS52:AS55),2)</f>
        <v>0</v>
      </c>
      <c r="AT51" s="114">
        <f>ROUND(SUM(AV51:AW51),2)</f>
        <v>0</v>
      </c>
      <c r="AU51" s="115">
        <f>ROUND(SUM(AU52:AU55),5)</f>
        <v>0</v>
      </c>
      <c r="AV51" s="114">
        <f>ROUND(AZ51*L26,2)</f>
        <v>0</v>
      </c>
      <c r="AW51" s="114">
        <f>ROUND(BA51*L27,2)</f>
        <v>0</v>
      </c>
      <c r="AX51" s="114">
        <f>ROUND(BB51*L26,2)</f>
        <v>0</v>
      </c>
      <c r="AY51" s="114">
        <f>ROUND(BC51*L27,2)</f>
        <v>0</v>
      </c>
      <c r="AZ51" s="114">
        <f>ROUND(SUM(AZ52:AZ55),2)</f>
        <v>0</v>
      </c>
      <c r="BA51" s="114">
        <f>ROUND(SUM(BA52:BA55),2)</f>
        <v>0</v>
      </c>
      <c r="BB51" s="114">
        <f>ROUND(SUM(BB52:BB55),2)</f>
        <v>0</v>
      </c>
      <c r="BC51" s="114">
        <f>ROUND(SUM(BC52:BC55),2)</f>
        <v>0</v>
      </c>
      <c r="BD51" s="116">
        <f>ROUND(SUM(BD52:BD55),2)</f>
        <v>0</v>
      </c>
      <c r="BS51" s="117" t="s">
        <v>77</v>
      </c>
      <c r="BT51" s="117" t="s">
        <v>78</v>
      </c>
      <c r="BU51" s="118" t="s">
        <v>79</v>
      </c>
      <c r="BV51" s="117" t="s">
        <v>80</v>
      </c>
      <c r="BW51" s="117" t="s">
        <v>7</v>
      </c>
      <c r="BX51" s="117" t="s">
        <v>81</v>
      </c>
      <c r="CL51" s="117" t="s">
        <v>21</v>
      </c>
    </row>
    <row r="52" s="5" customFormat="1" ht="16.5" customHeight="1">
      <c r="A52" s="119" t="s">
        <v>82</v>
      </c>
      <c r="B52" s="120"/>
      <c r="C52" s="121"/>
      <c r="D52" s="122" t="s">
        <v>83</v>
      </c>
      <c r="E52" s="122"/>
      <c r="F52" s="122"/>
      <c r="G52" s="122"/>
      <c r="H52" s="122"/>
      <c r="I52" s="123"/>
      <c r="J52" s="122" t="s">
        <v>84</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Vedlejší rozpočtové ...'!J27</f>
        <v>0</v>
      </c>
      <c r="AH52" s="123"/>
      <c r="AI52" s="123"/>
      <c r="AJ52" s="123"/>
      <c r="AK52" s="123"/>
      <c r="AL52" s="123"/>
      <c r="AM52" s="123"/>
      <c r="AN52" s="124">
        <f>SUM(AG52,AT52)</f>
        <v>0</v>
      </c>
      <c r="AO52" s="123"/>
      <c r="AP52" s="123"/>
      <c r="AQ52" s="125" t="s">
        <v>85</v>
      </c>
      <c r="AR52" s="126"/>
      <c r="AS52" s="127">
        <v>0</v>
      </c>
      <c r="AT52" s="128">
        <f>ROUND(SUM(AV52:AW52),2)</f>
        <v>0</v>
      </c>
      <c r="AU52" s="129">
        <f>'01 - Vedlejší rozpočtové ...'!P81</f>
        <v>0</v>
      </c>
      <c r="AV52" s="128">
        <f>'01 - Vedlejší rozpočtové ...'!J30</f>
        <v>0</v>
      </c>
      <c r="AW52" s="128">
        <f>'01 - Vedlejší rozpočtové ...'!J31</f>
        <v>0</v>
      </c>
      <c r="AX52" s="128">
        <f>'01 - Vedlejší rozpočtové ...'!J32</f>
        <v>0</v>
      </c>
      <c r="AY52" s="128">
        <f>'01 - Vedlejší rozpočtové ...'!J33</f>
        <v>0</v>
      </c>
      <c r="AZ52" s="128">
        <f>'01 - Vedlejší rozpočtové ...'!F30</f>
        <v>0</v>
      </c>
      <c r="BA52" s="128">
        <f>'01 - Vedlejší rozpočtové ...'!F31</f>
        <v>0</v>
      </c>
      <c r="BB52" s="128">
        <f>'01 - Vedlejší rozpočtové ...'!F32</f>
        <v>0</v>
      </c>
      <c r="BC52" s="128">
        <f>'01 - Vedlejší rozpočtové ...'!F33</f>
        <v>0</v>
      </c>
      <c r="BD52" s="130">
        <f>'01 - Vedlejší rozpočtové ...'!F34</f>
        <v>0</v>
      </c>
      <c r="BT52" s="131" t="s">
        <v>86</v>
      </c>
      <c r="BV52" s="131" t="s">
        <v>80</v>
      </c>
      <c r="BW52" s="131" t="s">
        <v>87</v>
      </c>
      <c r="BX52" s="131" t="s">
        <v>7</v>
      </c>
      <c r="CL52" s="131" t="s">
        <v>21</v>
      </c>
      <c r="CM52" s="131" t="s">
        <v>88</v>
      </c>
    </row>
    <row r="53" s="5" customFormat="1" ht="16.5" customHeight="1">
      <c r="A53" s="119" t="s">
        <v>82</v>
      </c>
      <c r="B53" s="120"/>
      <c r="C53" s="121"/>
      <c r="D53" s="122" t="s">
        <v>89</v>
      </c>
      <c r="E53" s="122"/>
      <c r="F53" s="122"/>
      <c r="G53" s="122"/>
      <c r="H53" s="122"/>
      <c r="I53" s="123"/>
      <c r="J53" s="122" t="s">
        <v>90</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Skatepark'!J27</f>
        <v>0</v>
      </c>
      <c r="AH53" s="123"/>
      <c r="AI53" s="123"/>
      <c r="AJ53" s="123"/>
      <c r="AK53" s="123"/>
      <c r="AL53" s="123"/>
      <c r="AM53" s="123"/>
      <c r="AN53" s="124">
        <f>SUM(AG53,AT53)</f>
        <v>0</v>
      </c>
      <c r="AO53" s="123"/>
      <c r="AP53" s="123"/>
      <c r="AQ53" s="125" t="s">
        <v>85</v>
      </c>
      <c r="AR53" s="126"/>
      <c r="AS53" s="127">
        <v>0</v>
      </c>
      <c r="AT53" s="128">
        <f>ROUND(SUM(AV53:AW53),2)</f>
        <v>0</v>
      </c>
      <c r="AU53" s="129">
        <f>'02 - Skatepark'!P102</f>
        <v>0</v>
      </c>
      <c r="AV53" s="128">
        <f>'02 - Skatepark'!J30</f>
        <v>0</v>
      </c>
      <c r="AW53" s="128">
        <f>'02 - Skatepark'!J31</f>
        <v>0</v>
      </c>
      <c r="AX53" s="128">
        <f>'02 - Skatepark'!J32</f>
        <v>0</v>
      </c>
      <c r="AY53" s="128">
        <f>'02 - Skatepark'!J33</f>
        <v>0</v>
      </c>
      <c r="AZ53" s="128">
        <f>'02 - Skatepark'!F30</f>
        <v>0</v>
      </c>
      <c r="BA53" s="128">
        <f>'02 - Skatepark'!F31</f>
        <v>0</v>
      </c>
      <c r="BB53" s="128">
        <f>'02 - Skatepark'!F32</f>
        <v>0</v>
      </c>
      <c r="BC53" s="128">
        <f>'02 - Skatepark'!F33</f>
        <v>0</v>
      </c>
      <c r="BD53" s="130">
        <f>'02 - Skatepark'!F34</f>
        <v>0</v>
      </c>
      <c r="BT53" s="131" t="s">
        <v>86</v>
      </c>
      <c r="BV53" s="131" t="s">
        <v>80</v>
      </c>
      <c r="BW53" s="131" t="s">
        <v>91</v>
      </c>
      <c r="BX53" s="131" t="s">
        <v>7</v>
      </c>
      <c r="CL53" s="131" t="s">
        <v>21</v>
      </c>
      <c r="CM53" s="131" t="s">
        <v>88</v>
      </c>
    </row>
    <row r="54" s="5" customFormat="1" ht="16.5" customHeight="1">
      <c r="A54" s="119" t="s">
        <v>82</v>
      </c>
      <c r="B54" s="120"/>
      <c r="C54" s="121"/>
      <c r="D54" s="122" t="s">
        <v>92</v>
      </c>
      <c r="E54" s="122"/>
      <c r="F54" s="122"/>
      <c r="G54" s="122"/>
      <c r="H54" s="122"/>
      <c r="I54" s="123"/>
      <c r="J54" s="122" t="s">
        <v>93</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Oplocení'!J27</f>
        <v>0</v>
      </c>
      <c r="AH54" s="123"/>
      <c r="AI54" s="123"/>
      <c r="AJ54" s="123"/>
      <c r="AK54" s="123"/>
      <c r="AL54" s="123"/>
      <c r="AM54" s="123"/>
      <c r="AN54" s="124">
        <f>SUM(AG54,AT54)</f>
        <v>0</v>
      </c>
      <c r="AO54" s="123"/>
      <c r="AP54" s="123"/>
      <c r="AQ54" s="125" t="s">
        <v>85</v>
      </c>
      <c r="AR54" s="126"/>
      <c r="AS54" s="127">
        <v>0</v>
      </c>
      <c r="AT54" s="128">
        <f>ROUND(SUM(AV54:AW54),2)</f>
        <v>0</v>
      </c>
      <c r="AU54" s="129">
        <f>'03 - Oplocení'!P88</f>
        <v>0</v>
      </c>
      <c r="AV54" s="128">
        <f>'03 - Oplocení'!J30</f>
        <v>0</v>
      </c>
      <c r="AW54" s="128">
        <f>'03 - Oplocení'!J31</f>
        <v>0</v>
      </c>
      <c r="AX54" s="128">
        <f>'03 - Oplocení'!J32</f>
        <v>0</v>
      </c>
      <c r="AY54" s="128">
        <f>'03 - Oplocení'!J33</f>
        <v>0</v>
      </c>
      <c r="AZ54" s="128">
        <f>'03 - Oplocení'!F30</f>
        <v>0</v>
      </c>
      <c r="BA54" s="128">
        <f>'03 - Oplocení'!F31</f>
        <v>0</v>
      </c>
      <c r="BB54" s="128">
        <f>'03 - Oplocení'!F32</f>
        <v>0</v>
      </c>
      <c r="BC54" s="128">
        <f>'03 - Oplocení'!F33</f>
        <v>0</v>
      </c>
      <c r="BD54" s="130">
        <f>'03 - Oplocení'!F34</f>
        <v>0</v>
      </c>
      <c r="BT54" s="131" t="s">
        <v>86</v>
      </c>
      <c r="BV54" s="131" t="s">
        <v>80</v>
      </c>
      <c r="BW54" s="131" t="s">
        <v>94</v>
      </c>
      <c r="BX54" s="131" t="s">
        <v>7</v>
      </c>
      <c r="CL54" s="131" t="s">
        <v>21</v>
      </c>
      <c r="CM54" s="131" t="s">
        <v>88</v>
      </c>
    </row>
    <row r="55" s="5" customFormat="1" ht="16.5" customHeight="1">
      <c r="A55" s="119" t="s">
        <v>82</v>
      </c>
      <c r="B55" s="120"/>
      <c r="C55" s="121"/>
      <c r="D55" s="122" t="s">
        <v>95</v>
      </c>
      <c r="E55" s="122"/>
      <c r="F55" s="122"/>
      <c r="G55" s="122"/>
      <c r="H55" s="122"/>
      <c r="I55" s="123"/>
      <c r="J55" s="122" t="s">
        <v>96</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'04 - Oblouková hala'!J27</f>
        <v>0</v>
      </c>
      <c r="AH55" s="123"/>
      <c r="AI55" s="123"/>
      <c r="AJ55" s="123"/>
      <c r="AK55" s="123"/>
      <c r="AL55" s="123"/>
      <c r="AM55" s="123"/>
      <c r="AN55" s="124">
        <f>SUM(AG55,AT55)</f>
        <v>0</v>
      </c>
      <c r="AO55" s="123"/>
      <c r="AP55" s="123"/>
      <c r="AQ55" s="125" t="s">
        <v>85</v>
      </c>
      <c r="AR55" s="126"/>
      <c r="AS55" s="132">
        <v>0</v>
      </c>
      <c r="AT55" s="133">
        <f>ROUND(SUM(AV55:AW55),2)</f>
        <v>0</v>
      </c>
      <c r="AU55" s="134">
        <f>'04 - Oblouková hala'!P87</f>
        <v>0</v>
      </c>
      <c r="AV55" s="133">
        <f>'04 - Oblouková hala'!J30</f>
        <v>0</v>
      </c>
      <c r="AW55" s="133">
        <f>'04 - Oblouková hala'!J31</f>
        <v>0</v>
      </c>
      <c r="AX55" s="133">
        <f>'04 - Oblouková hala'!J32</f>
        <v>0</v>
      </c>
      <c r="AY55" s="133">
        <f>'04 - Oblouková hala'!J33</f>
        <v>0</v>
      </c>
      <c r="AZ55" s="133">
        <f>'04 - Oblouková hala'!F30</f>
        <v>0</v>
      </c>
      <c r="BA55" s="133">
        <f>'04 - Oblouková hala'!F31</f>
        <v>0</v>
      </c>
      <c r="BB55" s="133">
        <f>'04 - Oblouková hala'!F32</f>
        <v>0</v>
      </c>
      <c r="BC55" s="133">
        <f>'04 - Oblouková hala'!F33</f>
        <v>0</v>
      </c>
      <c r="BD55" s="135">
        <f>'04 - Oblouková hala'!F34</f>
        <v>0</v>
      </c>
      <c r="BT55" s="131" t="s">
        <v>86</v>
      </c>
      <c r="BV55" s="131" t="s">
        <v>80</v>
      </c>
      <c r="BW55" s="131" t="s">
        <v>97</v>
      </c>
      <c r="BX55" s="131" t="s">
        <v>7</v>
      </c>
      <c r="CL55" s="131" t="s">
        <v>21</v>
      </c>
      <c r="CM55" s="131" t="s">
        <v>88</v>
      </c>
    </row>
    <row r="56" s="1" customFormat="1" ht="30" customHeight="1">
      <c r="B56" s="46"/>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2"/>
    </row>
    <row r="57" s="1" customFormat="1" ht="6.96" customHeight="1">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72"/>
    </row>
  </sheetData>
  <sheetProtection sheet="1" formatColumns="0" formatRows="0" objects="1" scenarios="1" spinCount="100000" saltValue="s50RYDz16xeXDBzn/ejbAj0Vb99/ptw+4bM91ZauKj+DCGvZdloUwIY0l2lRWD37z7vxYwi6dRNq7I15pM5Vog==" hashValue="k/adCGWA+2j+rRUiMaDMmBOd9Zz7KcaJ4eqijKIi+9K6+duyAlRdHkXfIO0FYj007amyq5vdBDqbBtqehbxraQ==" algorithmName="SHA-512" password="CC35"/>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01 - Vedlejší rozpočtové ...'!C2" display="/"/>
    <hyperlink ref="A53" location="'02 - Skatepark'!C2" display="/"/>
    <hyperlink ref="A54" location="'03 - Oplocení'!C2" display="/"/>
    <hyperlink ref="A55" location="'04 - Oblouková hala'!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87</v>
      </c>
    </row>
    <row r="3" ht="6.96" customHeight="1">
      <c r="B3" s="24"/>
      <c r="C3" s="25"/>
      <c r="D3" s="25"/>
      <c r="E3" s="25"/>
      <c r="F3" s="25"/>
      <c r="G3" s="25"/>
      <c r="H3" s="25"/>
      <c r="I3" s="141"/>
      <c r="J3" s="25"/>
      <c r="K3" s="26"/>
      <c r="AT3" s="23" t="s">
        <v>88</v>
      </c>
    </row>
    <row r="4" ht="36.96" customHeight="1">
      <c r="B4" s="27"/>
      <c r="C4" s="28"/>
      <c r="D4" s="29" t="s">
        <v>103</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Skatepark ve Frýdku - Místku</v>
      </c>
      <c r="F7" s="39"/>
      <c r="G7" s="39"/>
      <c r="H7" s="39"/>
      <c r="I7" s="142"/>
      <c r="J7" s="28"/>
      <c r="K7" s="30"/>
    </row>
    <row r="8" s="1" customFormat="1">
      <c r="B8" s="46"/>
      <c r="C8" s="47"/>
      <c r="D8" s="39" t="s">
        <v>104</v>
      </c>
      <c r="E8" s="47"/>
      <c r="F8" s="47"/>
      <c r="G8" s="47"/>
      <c r="H8" s="47"/>
      <c r="I8" s="144"/>
      <c r="J8" s="47"/>
      <c r="K8" s="51"/>
    </row>
    <row r="9" s="1" customFormat="1" ht="36.96" customHeight="1">
      <c r="B9" s="46"/>
      <c r="C9" s="47"/>
      <c r="D9" s="47"/>
      <c r="E9" s="145" t="s">
        <v>105</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21</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1. 2. 2018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ROUND(J81,2)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ROUND(SUM(BE81:BE100), 2)</f>
        <v>0</v>
      </c>
      <c r="G30" s="47"/>
      <c r="H30" s="47"/>
      <c r="I30" s="158">
        <v>0.20999999999999999</v>
      </c>
      <c r="J30" s="157">
        <f>ROUND(ROUND((SUM(BE81:BE100)), 2)*I30, 2)</f>
        <v>0</v>
      </c>
      <c r="K30" s="51"/>
    </row>
    <row r="31" s="1" customFormat="1" ht="14.4" customHeight="1">
      <c r="B31" s="46"/>
      <c r="C31" s="47"/>
      <c r="D31" s="47"/>
      <c r="E31" s="55" t="s">
        <v>50</v>
      </c>
      <c r="F31" s="157">
        <f>ROUND(SUM(BF81:BF100), 2)</f>
        <v>0</v>
      </c>
      <c r="G31" s="47"/>
      <c r="H31" s="47"/>
      <c r="I31" s="158">
        <v>0.14999999999999999</v>
      </c>
      <c r="J31" s="157">
        <f>ROUND(ROUND((SUM(BF81:BF100)), 2)*I31, 2)</f>
        <v>0</v>
      </c>
      <c r="K31" s="51"/>
    </row>
    <row r="32" hidden="1" s="1" customFormat="1" ht="14.4" customHeight="1">
      <c r="B32" s="46"/>
      <c r="C32" s="47"/>
      <c r="D32" s="47"/>
      <c r="E32" s="55" t="s">
        <v>51</v>
      </c>
      <c r="F32" s="157">
        <f>ROUND(SUM(BG81:BG100), 2)</f>
        <v>0</v>
      </c>
      <c r="G32" s="47"/>
      <c r="H32" s="47"/>
      <c r="I32" s="158">
        <v>0.20999999999999999</v>
      </c>
      <c r="J32" s="157">
        <v>0</v>
      </c>
      <c r="K32" s="51"/>
    </row>
    <row r="33" hidden="1" s="1" customFormat="1" ht="14.4" customHeight="1">
      <c r="B33" s="46"/>
      <c r="C33" s="47"/>
      <c r="D33" s="47"/>
      <c r="E33" s="55" t="s">
        <v>52</v>
      </c>
      <c r="F33" s="157">
        <f>ROUND(SUM(BH81:BH100), 2)</f>
        <v>0</v>
      </c>
      <c r="G33" s="47"/>
      <c r="H33" s="47"/>
      <c r="I33" s="158">
        <v>0.14999999999999999</v>
      </c>
      <c r="J33" s="157">
        <v>0</v>
      </c>
      <c r="K33" s="51"/>
    </row>
    <row r="34" hidden="1" s="1" customFormat="1" ht="14.4" customHeight="1">
      <c r="B34" s="46"/>
      <c r="C34" s="47"/>
      <c r="D34" s="47"/>
      <c r="E34" s="55" t="s">
        <v>53</v>
      </c>
      <c r="F34" s="157">
        <f>ROUND(SUM(BI81:BI100),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106</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Skatepark ve Frýdku - Místku</v>
      </c>
      <c r="F45" s="39"/>
      <c r="G45" s="39"/>
      <c r="H45" s="39"/>
      <c r="I45" s="144"/>
      <c r="J45" s="47"/>
      <c r="K45" s="51"/>
    </row>
    <row r="46" s="1" customFormat="1" ht="14.4" customHeight="1">
      <c r="B46" s="46"/>
      <c r="C46" s="39" t="s">
        <v>104</v>
      </c>
      <c r="D46" s="47"/>
      <c r="E46" s="47"/>
      <c r="F46" s="47"/>
      <c r="G46" s="47"/>
      <c r="H46" s="47"/>
      <c r="I46" s="144"/>
      <c r="J46" s="47"/>
      <c r="K46" s="51"/>
    </row>
    <row r="47" s="1" customFormat="1" ht="17.25" customHeight="1">
      <c r="B47" s="46"/>
      <c r="C47" s="47"/>
      <c r="D47" s="47"/>
      <c r="E47" s="145" t="str">
        <f>E9</f>
        <v>01 - Vedlejší rozpočtové náklady</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Frýdek - Místek, na p. č.p. 3070, 3066 a 3059</v>
      </c>
      <c r="G49" s="47"/>
      <c r="H49" s="47"/>
      <c r="I49" s="146" t="s">
        <v>26</v>
      </c>
      <c r="J49" s="147" t="str">
        <f>IF(J12="","",J12)</f>
        <v>1. 2. 2018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Statutární město Frýdek - Místek, Radniční 1148</v>
      </c>
      <c r="G51" s="47"/>
      <c r="H51" s="47"/>
      <c r="I51" s="146" t="s">
        <v>39</v>
      </c>
      <c r="J51" s="44" t="str">
        <f>E21</f>
        <v>Luboš Kocourek</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107</v>
      </c>
      <c r="D54" s="159"/>
      <c r="E54" s="159"/>
      <c r="F54" s="159"/>
      <c r="G54" s="159"/>
      <c r="H54" s="159"/>
      <c r="I54" s="173"/>
      <c r="J54" s="174" t="s">
        <v>108</v>
      </c>
      <c r="K54" s="175"/>
    </row>
    <row r="55" s="1" customFormat="1" ht="10.32" customHeight="1">
      <c r="B55" s="46"/>
      <c r="C55" s="47"/>
      <c r="D55" s="47"/>
      <c r="E55" s="47"/>
      <c r="F55" s="47"/>
      <c r="G55" s="47"/>
      <c r="H55" s="47"/>
      <c r="I55" s="144"/>
      <c r="J55" s="47"/>
      <c r="K55" s="51"/>
    </row>
    <row r="56" s="1" customFormat="1" ht="29.28" customHeight="1">
      <c r="B56" s="46"/>
      <c r="C56" s="176" t="s">
        <v>109</v>
      </c>
      <c r="D56" s="47"/>
      <c r="E56" s="47"/>
      <c r="F56" s="47"/>
      <c r="G56" s="47"/>
      <c r="H56" s="47"/>
      <c r="I56" s="144"/>
      <c r="J56" s="155">
        <f>J81</f>
        <v>0</v>
      </c>
      <c r="K56" s="51"/>
      <c r="AU56" s="23" t="s">
        <v>110</v>
      </c>
    </row>
    <row r="57" s="7" customFormat="1" ht="24.96" customHeight="1">
      <c r="B57" s="177"/>
      <c r="C57" s="178"/>
      <c r="D57" s="179" t="s">
        <v>111</v>
      </c>
      <c r="E57" s="180"/>
      <c r="F57" s="180"/>
      <c r="G57" s="180"/>
      <c r="H57" s="180"/>
      <c r="I57" s="181"/>
      <c r="J57" s="182">
        <f>J82</f>
        <v>0</v>
      </c>
      <c r="K57" s="183"/>
    </row>
    <row r="58" s="8" customFormat="1" ht="19.92" customHeight="1">
      <c r="B58" s="184"/>
      <c r="C58" s="185"/>
      <c r="D58" s="186" t="s">
        <v>112</v>
      </c>
      <c r="E58" s="187"/>
      <c r="F58" s="187"/>
      <c r="G58" s="187"/>
      <c r="H58" s="187"/>
      <c r="I58" s="188"/>
      <c r="J58" s="189">
        <f>J83</f>
        <v>0</v>
      </c>
      <c r="K58" s="190"/>
    </row>
    <row r="59" s="8" customFormat="1" ht="19.92" customHeight="1">
      <c r="B59" s="184"/>
      <c r="C59" s="185"/>
      <c r="D59" s="186" t="s">
        <v>113</v>
      </c>
      <c r="E59" s="187"/>
      <c r="F59" s="187"/>
      <c r="G59" s="187"/>
      <c r="H59" s="187"/>
      <c r="I59" s="188"/>
      <c r="J59" s="189">
        <f>J89</f>
        <v>0</v>
      </c>
      <c r="K59" s="190"/>
    </row>
    <row r="60" s="8" customFormat="1" ht="19.92" customHeight="1">
      <c r="B60" s="184"/>
      <c r="C60" s="185"/>
      <c r="D60" s="186" t="s">
        <v>114</v>
      </c>
      <c r="E60" s="187"/>
      <c r="F60" s="187"/>
      <c r="G60" s="187"/>
      <c r="H60" s="187"/>
      <c r="I60" s="188"/>
      <c r="J60" s="189">
        <f>J95</f>
        <v>0</v>
      </c>
      <c r="K60" s="190"/>
    </row>
    <row r="61" s="8" customFormat="1" ht="19.92" customHeight="1">
      <c r="B61" s="184"/>
      <c r="C61" s="185"/>
      <c r="D61" s="186" t="s">
        <v>115</v>
      </c>
      <c r="E61" s="187"/>
      <c r="F61" s="187"/>
      <c r="G61" s="187"/>
      <c r="H61" s="187"/>
      <c r="I61" s="188"/>
      <c r="J61" s="189">
        <f>J97</f>
        <v>0</v>
      </c>
      <c r="K61" s="190"/>
    </row>
    <row r="62" s="1" customFormat="1" ht="21.84" customHeight="1">
      <c r="B62" s="46"/>
      <c r="C62" s="47"/>
      <c r="D62" s="47"/>
      <c r="E62" s="47"/>
      <c r="F62" s="47"/>
      <c r="G62" s="47"/>
      <c r="H62" s="47"/>
      <c r="I62" s="144"/>
      <c r="J62" s="47"/>
      <c r="K62" s="51"/>
    </row>
    <row r="63" s="1" customFormat="1" ht="6.96" customHeight="1">
      <c r="B63" s="67"/>
      <c r="C63" s="68"/>
      <c r="D63" s="68"/>
      <c r="E63" s="68"/>
      <c r="F63" s="68"/>
      <c r="G63" s="68"/>
      <c r="H63" s="68"/>
      <c r="I63" s="166"/>
      <c r="J63" s="68"/>
      <c r="K63" s="69"/>
    </row>
    <row r="67" s="1" customFormat="1" ht="6.96" customHeight="1">
      <c r="B67" s="70"/>
      <c r="C67" s="71"/>
      <c r="D67" s="71"/>
      <c r="E67" s="71"/>
      <c r="F67" s="71"/>
      <c r="G67" s="71"/>
      <c r="H67" s="71"/>
      <c r="I67" s="169"/>
      <c r="J67" s="71"/>
      <c r="K67" s="71"/>
      <c r="L67" s="72"/>
    </row>
    <row r="68" s="1" customFormat="1" ht="36.96" customHeight="1">
      <c r="B68" s="46"/>
      <c r="C68" s="73" t="s">
        <v>116</v>
      </c>
      <c r="D68" s="74"/>
      <c r="E68" s="74"/>
      <c r="F68" s="74"/>
      <c r="G68" s="74"/>
      <c r="H68" s="74"/>
      <c r="I68" s="191"/>
      <c r="J68" s="74"/>
      <c r="K68" s="74"/>
      <c r="L68" s="72"/>
    </row>
    <row r="69" s="1" customFormat="1" ht="6.96" customHeight="1">
      <c r="B69" s="46"/>
      <c r="C69" s="74"/>
      <c r="D69" s="74"/>
      <c r="E69" s="74"/>
      <c r="F69" s="74"/>
      <c r="G69" s="74"/>
      <c r="H69" s="74"/>
      <c r="I69" s="191"/>
      <c r="J69" s="74"/>
      <c r="K69" s="74"/>
      <c r="L69" s="72"/>
    </row>
    <row r="70" s="1" customFormat="1" ht="14.4" customHeight="1">
      <c r="B70" s="46"/>
      <c r="C70" s="76" t="s">
        <v>18</v>
      </c>
      <c r="D70" s="74"/>
      <c r="E70" s="74"/>
      <c r="F70" s="74"/>
      <c r="G70" s="74"/>
      <c r="H70" s="74"/>
      <c r="I70" s="191"/>
      <c r="J70" s="74"/>
      <c r="K70" s="74"/>
      <c r="L70" s="72"/>
    </row>
    <row r="71" s="1" customFormat="1" ht="16.5" customHeight="1">
      <c r="B71" s="46"/>
      <c r="C71" s="74"/>
      <c r="D71" s="74"/>
      <c r="E71" s="192" t="str">
        <f>E7</f>
        <v>Skatepark ve Frýdku - Místku</v>
      </c>
      <c r="F71" s="76"/>
      <c r="G71" s="76"/>
      <c r="H71" s="76"/>
      <c r="I71" s="191"/>
      <c r="J71" s="74"/>
      <c r="K71" s="74"/>
      <c r="L71" s="72"/>
    </row>
    <row r="72" s="1" customFormat="1" ht="14.4" customHeight="1">
      <c r="B72" s="46"/>
      <c r="C72" s="76" t="s">
        <v>104</v>
      </c>
      <c r="D72" s="74"/>
      <c r="E72" s="74"/>
      <c r="F72" s="74"/>
      <c r="G72" s="74"/>
      <c r="H72" s="74"/>
      <c r="I72" s="191"/>
      <c r="J72" s="74"/>
      <c r="K72" s="74"/>
      <c r="L72" s="72"/>
    </row>
    <row r="73" s="1" customFormat="1" ht="17.25" customHeight="1">
      <c r="B73" s="46"/>
      <c r="C73" s="74"/>
      <c r="D73" s="74"/>
      <c r="E73" s="82" t="str">
        <f>E9</f>
        <v>01 - Vedlejší rozpočtové náklady</v>
      </c>
      <c r="F73" s="74"/>
      <c r="G73" s="74"/>
      <c r="H73" s="74"/>
      <c r="I73" s="191"/>
      <c r="J73" s="74"/>
      <c r="K73" s="74"/>
      <c r="L73" s="72"/>
    </row>
    <row r="74" s="1" customFormat="1" ht="6.96" customHeight="1">
      <c r="B74" s="46"/>
      <c r="C74" s="74"/>
      <c r="D74" s="74"/>
      <c r="E74" s="74"/>
      <c r="F74" s="74"/>
      <c r="G74" s="74"/>
      <c r="H74" s="74"/>
      <c r="I74" s="191"/>
      <c r="J74" s="74"/>
      <c r="K74" s="74"/>
      <c r="L74" s="72"/>
    </row>
    <row r="75" s="1" customFormat="1" ht="18" customHeight="1">
      <c r="B75" s="46"/>
      <c r="C75" s="76" t="s">
        <v>24</v>
      </c>
      <c r="D75" s="74"/>
      <c r="E75" s="74"/>
      <c r="F75" s="193" t="str">
        <f>F12</f>
        <v>Frýdek - Místek, na p. č.p. 3070, 3066 a 3059</v>
      </c>
      <c r="G75" s="74"/>
      <c r="H75" s="74"/>
      <c r="I75" s="194" t="s">
        <v>26</v>
      </c>
      <c r="J75" s="85" t="str">
        <f>IF(J12="","",J12)</f>
        <v>1. 2. 2018</v>
      </c>
      <c r="K75" s="74"/>
      <c r="L75" s="72"/>
    </row>
    <row r="76" s="1" customFormat="1" ht="6.96" customHeight="1">
      <c r="B76" s="46"/>
      <c r="C76" s="74"/>
      <c r="D76" s="74"/>
      <c r="E76" s="74"/>
      <c r="F76" s="74"/>
      <c r="G76" s="74"/>
      <c r="H76" s="74"/>
      <c r="I76" s="191"/>
      <c r="J76" s="74"/>
      <c r="K76" s="74"/>
      <c r="L76" s="72"/>
    </row>
    <row r="77" s="1" customFormat="1">
      <c r="B77" s="46"/>
      <c r="C77" s="76" t="s">
        <v>32</v>
      </c>
      <c r="D77" s="74"/>
      <c r="E77" s="74"/>
      <c r="F77" s="193" t="str">
        <f>E15</f>
        <v>Statutární město Frýdek - Místek, Radniční 1148</v>
      </c>
      <c r="G77" s="74"/>
      <c r="H77" s="74"/>
      <c r="I77" s="194" t="s">
        <v>39</v>
      </c>
      <c r="J77" s="193" t="str">
        <f>E21</f>
        <v>Luboš Kocourek</v>
      </c>
      <c r="K77" s="74"/>
      <c r="L77" s="72"/>
    </row>
    <row r="78" s="1" customFormat="1" ht="14.4" customHeight="1">
      <c r="B78" s="46"/>
      <c r="C78" s="76" t="s">
        <v>37</v>
      </c>
      <c r="D78" s="74"/>
      <c r="E78" s="74"/>
      <c r="F78" s="193" t="str">
        <f>IF(E18="","",E18)</f>
        <v/>
      </c>
      <c r="G78" s="74"/>
      <c r="H78" s="74"/>
      <c r="I78" s="191"/>
      <c r="J78" s="74"/>
      <c r="K78" s="74"/>
      <c r="L78" s="72"/>
    </row>
    <row r="79" s="1" customFormat="1" ht="10.32" customHeight="1">
      <c r="B79" s="46"/>
      <c r="C79" s="74"/>
      <c r="D79" s="74"/>
      <c r="E79" s="74"/>
      <c r="F79" s="74"/>
      <c r="G79" s="74"/>
      <c r="H79" s="74"/>
      <c r="I79" s="191"/>
      <c r="J79" s="74"/>
      <c r="K79" s="74"/>
      <c r="L79" s="72"/>
    </row>
    <row r="80" s="9" customFormat="1" ht="29.28" customHeight="1">
      <c r="B80" s="195"/>
      <c r="C80" s="196" t="s">
        <v>117</v>
      </c>
      <c r="D80" s="197" t="s">
        <v>63</v>
      </c>
      <c r="E80" s="197" t="s">
        <v>59</v>
      </c>
      <c r="F80" s="197" t="s">
        <v>118</v>
      </c>
      <c r="G80" s="197" t="s">
        <v>119</v>
      </c>
      <c r="H80" s="197" t="s">
        <v>120</v>
      </c>
      <c r="I80" s="198" t="s">
        <v>121</v>
      </c>
      <c r="J80" s="197" t="s">
        <v>108</v>
      </c>
      <c r="K80" s="199" t="s">
        <v>122</v>
      </c>
      <c r="L80" s="200"/>
      <c r="M80" s="102" t="s">
        <v>123</v>
      </c>
      <c r="N80" s="103" t="s">
        <v>48</v>
      </c>
      <c r="O80" s="103" t="s">
        <v>124</v>
      </c>
      <c r="P80" s="103" t="s">
        <v>125</v>
      </c>
      <c r="Q80" s="103" t="s">
        <v>126</v>
      </c>
      <c r="R80" s="103" t="s">
        <v>127</v>
      </c>
      <c r="S80" s="103" t="s">
        <v>128</v>
      </c>
      <c r="T80" s="104" t="s">
        <v>129</v>
      </c>
    </row>
    <row r="81" s="1" customFormat="1" ht="29.28" customHeight="1">
      <c r="B81" s="46"/>
      <c r="C81" s="108" t="s">
        <v>109</v>
      </c>
      <c r="D81" s="74"/>
      <c r="E81" s="74"/>
      <c r="F81" s="74"/>
      <c r="G81" s="74"/>
      <c r="H81" s="74"/>
      <c r="I81" s="191"/>
      <c r="J81" s="201">
        <f>BK81</f>
        <v>0</v>
      </c>
      <c r="K81" s="74"/>
      <c r="L81" s="72"/>
      <c r="M81" s="105"/>
      <c r="N81" s="106"/>
      <c r="O81" s="106"/>
      <c r="P81" s="202">
        <f>P82</f>
        <v>0</v>
      </c>
      <c r="Q81" s="106"/>
      <c r="R81" s="202">
        <f>R82</f>
        <v>0</v>
      </c>
      <c r="S81" s="106"/>
      <c r="T81" s="203">
        <f>T82</f>
        <v>0</v>
      </c>
      <c r="AT81" s="23" t="s">
        <v>77</v>
      </c>
      <c r="AU81" s="23" t="s">
        <v>110</v>
      </c>
      <c r="BK81" s="204">
        <f>BK82</f>
        <v>0</v>
      </c>
    </row>
    <row r="82" s="10" customFormat="1" ht="37.44" customHeight="1">
      <c r="B82" s="205"/>
      <c r="C82" s="206"/>
      <c r="D82" s="207" t="s">
        <v>77</v>
      </c>
      <c r="E82" s="208" t="s">
        <v>130</v>
      </c>
      <c r="F82" s="208" t="s">
        <v>84</v>
      </c>
      <c r="G82" s="206"/>
      <c r="H82" s="206"/>
      <c r="I82" s="209"/>
      <c r="J82" s="210">
        <f>BK82</f>
        <v>0</v>
      </c>
      <c r="K82" s="206"/>
      <c r="L82" s="211"/>
      <c r="M82" s="212"/>
      <c r="N82" s="213"/>
      <c r="O82" s="213"/>
      <c r="P82" s="214">
        <f>P83+P89+P95+P97</f>
        <v>0</v>
      </c>
      <c r="Q82" s="213"/>
      <c r="R82" s="214">
        <f>R83+R89+R95+R97</f>
        <v>0</v>
      </c>
      <c r="S82" s="213"/>
      <c r="T82" s="215">
        <f>T83+T89+T95+T97</f>
        <v>0</v>
      </c>
      <c r="AR82" s="216" t="s">
        <v>131</v>
      </c>
      <c r="AT82" s="217" t="s">
        <v>77</v>
      </c>
      <c r="AU82" s="217" t="s">
        <v>78</v>
      </c>
      <c r="AY82" s="216" t="s">
        <v>132</v>
      </c>
      <c r="BK82" s="218">
        <f>BK83+BK89+BK95+BK97</f>
        <v>0</v>
      </c>
    </row>
    <row r="83" s="10" customFormat="1" ht="19.92" customHeight="1">
      <c r="B83" s="205"/>
      <c r="C83" s="206"/>
      <c r="D83" s="207" t="s">
        <v>77</v>
      </c>
      <c r="E83" s="219" t="s">
        <v>133</v>
      </c>
      <c r="F83" s="219" t="s">
        <v>134</v>
      </c>
      <c r="G83" s="206"/>
      <c r="H83" s="206"/>
      <c r="I83" s="209"/>
      <c r="J83" s="220">
        <f>BK83</f>
        <v>0</v>
      </c>
      <c r="K83" s="206"/>
      <c r="L83" s="211"/>
      <c r="M83" s="212"/>
      <c r="N83" s="213"/>
      <c r="O83" s="213"/>
      <c r="P83" s="214">
        <f>SUM(P84:P88)</f>
        <v>0</v>
      </c>
      <c r="Q83" s="213"/>
      <c r="R83" s="214">
        <f>SUM(R84:R88)</f>
        <v>0</v>
      </c>
      <c r="S83" s="213"/>
      <c r="T83" s="215">
        <f>SUM(T84:T88)</f>
        <v>0</v>
      </c>
      <c r="AR83" s="216" t="s">
        <v>131</v>
      </c>
      <c r="AT83" s="217" t="s">
        <v>77</v>
      </c>
      <c r="AU83" s="217" t="s">
        <v>86</v>
      </c>
      <c r="AY83" s="216" t="s">
        <v>132</v>
      </c>
      <c r="BK83" s="218">
        <f>SUM(BK84:BK88)</f>
        <v>0</v>
      </c>
    </row>
    <row r="84" s="1" customFormat="1" ht="25.5" customHeight="1">
      <c r="B84" s="46"/>
      <c r="C84" s="221" t="s">
        <v>86</v>
      </c>
      <c r="D84" s="221" t="s">
        <v>135</v>
      </c>
      <c r="E84" s="222" t="s">
        <v>136</v>
      </c>
      <c r="F84" s="223" t="s">
        <v>137</v>
      </c>
      <c r="G84" s="224" t="s">
        <v>138</v>
      </c>
      <c r="H84" s="225">
        <v>1</v>
      </c>
      <c r="I84" s="226"/>
      <c r="J84" s="227">
        <f>ROUND(I84*H84,2)</f>
        <v>0</v>
      </c>
      <c r="K84" s="223" t="s">
        <v>34</v>
      </c>
      <c r="L84" s="72"/>
      <c r="M84" s="228" t="s">
        <v>34</v>
      </c>
      <c r="N84" s="229" t="s">
        <v>49</v>
      </c>
      <c r="O84" s="47"/>
      <c r="P84" s="230">
        <f>O84*H84</f>
        <v>0</v>
      </c>
      <c r="Q84" s="230">
        <v>0</v>
      </c>
      <c r="R84" s="230">
        <f>Q84*H84</f>
        <v>0</v>
      </c>
      <c r="S84" s="230">
        <v>0</v>
      </c>
      <c r="T84" s="231">
        <f>S84*H84</f>
        <v>0</v>
      </c>
      <c r="AR84" s="23" t="s">
        <v>139</v>
      </c>
      <c r="AT84" s="23" t="s">
        <v>135</v>
      </c>
      <c r="AU84" s="23" t="s">
        <v>88</v>
      </c>
      <c r="AY84" s="23" t="s">
        <v>132</v>
      </c>
      <c r="BE84" s="232">
        <f>IF(N84="základní",J84,0)</f>
        <v>0</v>
      </c>
      <c r="BF84" s="232">
        <f>IF(N84="snížená",J84,0)</f>
        <v>0</v>
      </c>
      <c r="BG84" s="232">
        <f>IF(N84="zákl. přenesená",J84,0)</f>
        <v>0</v>
      </c>
      <c r="BH84" s="232">
        <f>IF(N84="sníž. přenesená",J84,0)</f>
        <v>0</v>
      </c>
      <c r="BI84" s="232">
        <f>IF(N84="nulová",J84,0)</f>
        <v>0</v>
      </c>
      <c r="BJ84" s="23" t="s">
        <v>86</v>
      </c>
      <c r="BK84" s="232">
        <f>ROUND(I84*H84,2)</f>
        <v>0</v>
      </c>
      <c r="BL84" s="23" t="s">
        <v>139</v>
      </c>
      <c r="BM84" s="23" t="s">
        <v>140</v>
      </c>
    </row>
    <row r="85" s="1" customFormat="1" ht="16.5" customHeight="1">
      <c r="B85" s="46"/>
      <c r="C85" s="221" t="s">
        <v>88</v>
      </c>
      <c r="D85" s="221" t="s">
        <v>135</v>
      </c>
      <c r="E85" s="222" t="s">
        <v>141</v>
      </c>
      <c r="F85" s="223" t="s">
        <v>142</v>
      </c>
      <c r="G85" s="224" t="s">
        <v>138</v>
      </c>
      <c r="H85" s="225">
        <v>1</v>
      </c>
      <c r="I85" s="226"/>
      <c r="J85" s="227">
        <f>ROUND(I85*H85,2)</f>
        <v>0</v>
      </c>
      <c r="K85" s="223" t="s">
        <v>34</v>
      </c>
      <c r="L85" s="72"/>
      <c r="M85" s="228" t="s">
        <v>34</v>
      </c>
      <c r="N85" s="229" t="s">
        <v>49</v>
      </c>
      <c r="O85" s="47"/>
      <c r="P85" s="230">
        <f>O85*H85</f>
        <v>0</v>
      </c>
      <c r="Q85" s="230">
        <v>0</v>
      </c>
      <c r="R85" s="230">
        <f>Q85*H85</f>
        <v>0</v>
      </c>
      <c r="S85" s="230">
        <v>0</v>
      </c>
      <c r="T85" s="231">
        <f>S85*H85</f>
        <v>0</v>
      </c>
      <c r="AR85" s="23" t="s">
        <v>139</v>
      </c>
      <c r="AT85" s="23" t="s">
        <v>135</v>
      </c>
      <c r="AU85" s="23" t="s">
        <v>88</v>
      </c>
      <c r="AY85" s="23" t="s">
        <v>132</v>
      </c>
      <c r="BE85" s="232">
        <f>IF(N85="základní",J85,0)</f>
        <v>0</v>
      </c>
      <c r="BF85" s="232">
        <f>IF(N85="snížená",J85,0)</f>
        <v>0</v>
      </c>
      <c r="BG85" s="232">
        <f>IF(N85="zákl. přenesená",J85,0)</f>
        <v>0</v>
      </c>
      <c r="BH85" s="232">
        <f>IF(N85="sníž. přenesená",J85,0)</f>
        <v>0</v>
      </c>
      <c r="BI85" s="232">
        <f>IF(N85="nulová",J85,0)</f>
        <v>0</v>
      </c>
      <c r="BJ85" s="23" t="s">
        <v>86</v>
      </c>
      <c r="BK85" s="232">
        <f>ROUND(I85*H85,2)</f>
        <v>0</v>
      </c>
      <c r="BL85" s="23" t="s">
        <v>139</v>
      </c>
      <c r="BM85" s="23" t="s">
        <v>143</v>
      </c>
    </row>
    <row r="86" s="1" customFormat="1" ht="16.5" customHeight="1">
      <c r="B86" s="46"/>
      <c r="C86" s="221" t="s">
        <v>144</v>
      </c>
      <c r="D86" s="221" t="s">
        <v>135</v>
      </c>
      <c r="E86" s="222" t="s">
        <v>145</v>
      </c>
      <c r="F86" s="223" t="s">
        <v>146</v>
      </c>
      <c r="G86" s="224" t="s">
        <v>138</v>
      </c>
      <c r="H86" s="225">
        <v>1</v>
      </c>
      <c r="I86" s="226"/>
      <c r="J86" s="227">
        <f>ROUND(I86*H86,2)</f>
        <v>0</v>
      </c>
      <c r="K86" s="223" t="s">
        <v>34</v>
      </c>
      <c r="L86" s="72"/>
      <c r="M86" s="228" t="s">
        <v>34</v>
      </c>
      <c r="N86" s="229" t="s">
        <v>49</v>
      </c>
      <c r="O86" s="47"/>
      <c r="P86" s="230">
        <f>O86*H86</f>
        <v>0</v>
      </c>
      <c r="Q86" s="230">
        <v>0</v>
      </c>
      <c r="R86" s="230">
        <f>Q86*H86</f>
        <v>0</v>
      </c>
      <c r="S86" s="230">
        <v>0</v>
      </c>
      <c r="T86" s="231">
        <f>S86*H86</f>
        <v>0</v>
      </c>
      <c r="AR86" s="23" t="s">
        <v>139</v>
      </c>
      <c r="AT86" s="23" t="s">
        <v>135</v>
      </c>
      <c r="AU86" s="23" t="s">
        <v>88</v>
      </c>
      <c r="AY86" s="23" t="s">
        <v>132</v>
      </c>
      <c r="BE86" s="232">
        <f>IF(N86="základní",J86,0)</f>
        <v>0</v>
      </c>
      <c r="BF86" s="232">
        <f>IF(N86="snížená",J86,0)</f>
        <v>0</v>
      </c>
      <c r="BG86" s="232">
        <f>IF(N86="zákl. přenesená",J86,0)</f>
        <v>0</v>
      </c>
      <c r="BH86" s="232">
        <f>IF(N86="sníž. přenesená",J86,0)</f>
        <v>0</v>
      </c>
      <c r="BI86" s="232">
        <f>IF(N86="nulová",J86,0)</f>
        <v>0</v>
      </c>
      <c r="BJ86" s="23" t="s">
        <v>86</v>
      </c>
      <c r="BK86" s="232">
        <f>ROUND(I86*H86,2)</f>
        <v>0</v>
      </c>
      <c r="BL86" s="23" t="s">
        <v>139</v>
      </c>
      <c r="BM86" s="23" t="s">
        <v>147</v>
      </c>
    </row>
    <row r="87" s="1" customFormat="1" ht="25.5" customHeight="1">
      <c r="B87" s="46"/>
      <c r="C87" s="221" t="s">
        <v>148</v>
      </c>
      <c r="D87" s="221" t="s">
        <v>135</v>
      </c>
      <c r="E87" s="222" t="s">
        <v>149</v>
      </c>
      <c r="F87" s="223" t="s">
        <v>150</v>
      </c>
      <c r="G87" s="224" t="s">
        <v>138</v>
      </c>
      <c r="H87" s="225">
        <v>1</v>
      </c>
      <c r="I87" s="226"/>
      <c r="J87" s="227">
        <f>ROUND(I87*H87,2)</f>
        <v>0</v>
      </c>
      <c r="K87" s="223" t="s">
        <v>34</v>
      </c>
      <c r="L87" s="72"/>
      <c r="M87" s="228" t="s">
        <v>34</v>
      </c>
      <c r="N87" s="229" t="s">
        <v>49</v>
      </c>
      <c r="O87" s="47"/>
      <c r="P87" s="230">
        <f>O87*H87</f>
        <v>0</v>
      </c>
      <c r="Q87" s="230">
        <v>0</v>
      </c>
      <c r="R87" s="230">
        <f>Q87*H87</f>
        <v>0</v>
      </c>
      <c r="S87" s="230">
        <v>0</v>
      </c>
      <c r="T87" s="231">
        <f>S87*H87</f>
        <v>0</v>
      </c>
      <c r="AR87" s="23" t="s">
        <v>139</v>
      </c>
      <c r="AT87" s="23" t="s">
        <v>135</v>
      </c>
      <c r="AU87" s="23" t="s">
        <v>88</v>
      </c>
      <c r="AY87" s="23" t="s">
        <v>132</v>
      </c>
      <c r="BE87" s="232">
        <f>IF(N87="základní",J87,0)</f>
        <v>0</v>
      </c>
      <c r="BF87" s="232">
        <f>IF(N87="snížená",J87,0)</f>
        <v>0</v>
      </c>
      <c r="BG87" s="232">
        <f>IF(N87="zákl. přenesená",J87,0)</f>
        <v>0</v>
      </c>
      <c r="BH87" s="232">
        <f>IF(N87="sníž. přenesená",J87,0)</f>
        <v>0</v>
      </c>
      <c r="BI87" s="232">
        <f>IF(N87="nulová",J87,0)</f>
        <v>0</v>
      </c>
      <c r="BJ87" s="23" t="s">
        <v>86</v>
      </c>
      <c r="BK87" s="232">
        <f>ROUND(I87*H87,2)</f>
        <v>0</v>
      </c>
      <c r="BL87" s="23" t="s">
        <v>139</v>
      </c>
      <c r="BM87" s="23" t="s">
        <v>151</v>
      </c>
    </row>
    <row r="88" s="1" customFormat="1" ht="25.5" customHeight="1">
      <c r="B88" s="46"/>
      <c r="C88" s="221" t="s">
        <v>131</v>
      </c>
      <c r="D88" s="221" t="s">
        <v>135</v>
      </c>
      <c r="E88" s="222" t="s">
        <v>152</v>
      </c>
      <c r="F88" s="223" t="s">
        <v>153</v>
      </c>
      <c r="G88" s="224" t="s">
        <v>138</v>
      </c>
      <c r="H88" s="225">
        <v>1</v>
      </c>
      <c r="I88" s="226"/>
      <c r="J88" s="227">
        <f>ROUND(I88*H88,2)</f>
        <v>0</v>
      </c>
      <c r="K88" s="223" t="s">
        <v>34</v>
      </c>
      <c r="L88" s="72"/>
      <c r="M88" s="228" t="s">
        <v>34</v>
      </c>
      <c r="N88" s="229" t="s">
        <v>49</v>
      </c>
      <c r="O88" s="47"/>
      <c r="P88" s="230">
        <f>O88*H88</f>
        <v>0</v>
      </c>
      <c r="Q88" s="230">
        <v>0</v>
      </c>
      <c r="R88" s="230">
        <f>Q88*H88</f>
        <v>0</v>
      </c>
      <c r="S88" s="230">
        <v>0</v>
      </c>
      <c r="T88" s="231">
        <f>S88*H88</f>
        <v>0</v>
      </c>
      <c r="AR88" s="23" t="s">
        <v>139</v>
      </c>
      <c r="AT88" s="23" t="s">
        <v>135</v>
      </c>
      <c r="AU88" s="23" t="s">
        <v>88</v>
      </c>
      <c r="AY88" s="23" t="s">
        <v>132</v>
      </c>
      <c r="BE88" s="232">
        <f>IF(N88="základní",J88,0)</f>
        <v>0</v>
      </c>
      <c r="BF88" s="232">
        <f>IF(N88="snížená",J88,0)</f>
        <v>0</v>
      </c>
      <c r="BG88" s="232">
        <f>IF(N88="zákl. přenesená",J88,0)</f>
        <v>0</v>
      </c>
      <c r="BH88" s="232">
        <f>IF(N88="sníž. přenesená",J88,0)</f>
        <v>0</v>
      </c>
      <c r="BI88" s="232">
        <f>IF(N88="nulová",J88,0)</f>
        <v>0</v>
      </c>
      <c r="BJ88" s="23" t="s">
        <v>86</v>
      </c>
      <c r="BK88" s="232">
        <f>ROUND(I88*H88,2)</f>
        <v>0</v>
      </c>
      <c r="BL88" s="23" t="s">
        <v>139</v>
      </c>
      <c r="BM88" s="23" t="s">
        <v>154</v>
      </c>
    </row>
    <row r="89" s="10" customFormat="1" ht="29.88" customHeight="1">
      <c r="B89" s="205"/>
      <c r="C89" s="206"/>
      <c r="D89" s="207" t="s">
        <v>77</v>
      </c>
      <c r="E89" s="219" t="s">
        <v>155</v>
      </c>
      <c r="F89" s="219" t="s">
        <v>156</v>
      </c>
      <c r="G89" s="206"/>
      <c r="H89" s="206"/>
      <c r="I89" s="209"/>
      <c r="J89" s="220">
        <f>BK89</f>
        <v>0</v>
      </c>
      <c r="K89" s="206"/>
      <c r="L89" s="211"/>
      <c r="M89" s="212"/>
      <c r="N89" s="213"/>
      <c r="O89" s="213"/>
      <c r="P89" s="214">
        <f>SUM(P90:P94)</f>
        <v>0</v>
      </c>
      <c r="Q89" s="213"/>
      <c r="R89" s="214">
        <f>SUM(R90:R94)</f>
        <v>0</v>
      </c>
      <c r="S89" s="213"/>
      <c r="T89" s="215">
        <f>SUM(T90:T94)</f>
        <v>0</v>
      </c>
      <c r="AR89" s="216" t="s">
        <v>131</v>
      </c>
      <c r="AT89" s="217" t="s">
        <v>77</v>
      </c>
      <c r="AU89" s="217" t="s">
        <v>86</v>
      </c>
      <c r="AY89" s="216" t="s">
        <v>132</v>
      </c>
      <c r="BK89" s="218">
        <f>SUM(BK90:BK94)</f>
        <v>0</v>
      </c>
    </row>
    <row r="90" s="1" customFormat="1" ht="25.5" customHeight="1">
      <c r="B90" s="46"/>
      <c r="C90" s="221" t="s">
        <v>157</v>
      </c>
      <c r="D90" s="221" t="s">
        <v>135</v>
      </c>
      <c r="E90" s="222" t="s">
        <v>158</v>
      </c>
      <c r="F90" s="223" t="s">
        <v>159</v>
      </c>
      <c r="G90" s="224" t="s">
        <v>138</v>
      </c>
      <c r="H90" s="225">
        <v>1</v>
      </c>
      <c r="I90" s="226"/>
      <c r="J90" s="227">
        <f>ROUND(I90*H90,2)</f>
        <v>0</v>
      </c>
      <c r="K90" s="223" t="s">
        <v>34</v>
      </c>
      <c r="L90" s="72"/>
      <c r="M90" s="228" t="s">
        <v>34</v>
      </c>
      <c r="N90" s="229" t="s">
        <v>49</v>
      </c>
      <c r="O90" s="47"/>
      <c r="P90" s="230">
        <f>O90*H90</f>
        <v>0</v>
      </c>
      <c r="Q90" s="230">
        <v>0</v>
      </c>
      <c r="R90" s="230">
        <f>Q90*H90</f>
        <v>0</v>
      </c>
      <c r="S90" s="230">
        <v>0</v>
      </c>
      <c r="T90" s="231">
        <f>S90*H90</f>
        <v>0</v>
      </c>
      <c r="AR90" s="23" t="s">
        <v>139</v>
      </c>
      <c r="AT90" s="23" t="s">
        <v>135</v>
      </c>
      <c r="AU90" s="23" t="s">
        <v>88</v>
      </c>
      <c r="AY90" s="23" t="s">
        <v>132</v>
      </c>
      <c r="BE90" s="232">
        <f>IF(N90="základní",J90,0)</f>
        <v>0</v>
      </c>
      <c r="BF90" s="232">
        <f>IF(N90="snížená",J90,0)</f>
        <v>0</v>
      </c>
      <c r="BG90" s="232">
        <f>IF(N90="zákl. přenesená",J90,0)</f>
        <v>0</v>
      </c>
      <c r="BH90" s="232">
        <f>IF(N90="sníž. přenesená",J90,0)</f>
        <v>0</v>
      </c>
      <c r="BI90" s="232">
        <f>IF(N90="nulová",J90,0)</f>
        <v>0</v>
      </c>
      <c r="BJ90" s="23" t="s">
        <v>86</v>
      </c>
      <c r="BK90" s="232">
        <f>ROUND(I90*H90,2)</f>
        <v>0</v>
      </c>
      <c r="BL90" s="23" t="s">
        <v>139</v>
      </c>
      <c r="BM90" s="23" t="s">
        <v>160</v>
      </c>
    </row>
    <row r="91" s="1" customFormat="1" ht="25.5" customHeight="1">
      <c r="B91" s="46"/>
      <c r="C91" s="221" t="s">
        <v>161</v>
      </c>
      <c r="D91" s="221" t="s">
        <v>135</v>
      </c>
      <c r="E91" s="222" t="s">
        <v>162</v>
      </c>
      <c r="F91" s="223" t="s">
        <v>163</v>
      </c>
      <c r="G91" s="224" t="s">
        <v>138</v>
      </c>
      <c r="H91" s="225">
        <v>1</v>
      </c>
      <c r="I91" s="226"/>
      <c r="J91" s="227">
        <f>ROUND(I91*H91,2)</f>
        <v>0</v>
      </c>
      <c r="K91" s="223" t="s">
        <v>34</v>
      </c>
      <c r="L91" s="72"/>
      <c r="M91" s="228" t="s">
        <v>34</v>
      </c>
      <c r="N91" s="229" t="s">
        <v>49</v>
      </c>
      <c r="O91" s="47"/>
      <c r="P91" s="230">
        <f>O91*H91</f>
        <v>0</v>
      </c>
      <c r="Q91" s="230">
        <v>0</v>
      </c>
      <c r="R91" s="230">
        <f>Q91*H91</f>
        <v>0</v>
      </c>
      <c r="S91" s="230">
        <v>0</v>
      </c>
      <c r="T91" s="231">
        <f>S91*H91</f>
        <v>0</v>
      </c>
      <c r="AR91" s="23" t="s">
        <v>139</v>
      </c>
      <c r="AT91" s="23" t="s">
        <v>135</v>
      </c>
      <c r="AU91" s="23" t="s">
        <v>88</v>
      </c>
      <c r="AY91" s="23" t="s">
        <v>132</v>
      </c>
      <c r="BE91" s="232">
        <f>IF(N91="základní",J91,0)</f>
        <v>0</v>
      </c>
      <c r="BF91" s="232">
        <f>IF(N91="snížená",J91,0)</f>
        <v>0</v>
      </c>
      <c r="BG91" s="232">
        <f>IF(N91="zákl. přenesená",J91,0)</f>
        <v>0</v>
      </c>
      <c r="BH91" s="232">
        <f>IF(N91="sníž. přenesená",J91,0)</f>
        <v>0</v>
      </c>
      <c r="BI91" s="232">
        <f>IF(N91="nulová",J91,0)</f>
        <v>0</v>
      </c>
      <c r="BJ91" s="23" t="s">
        <v>86</v>
      </c>
      <c r="BK91" s="232">
        <f>ROUND(I91*H91,2)</f>
        <v>0</v>
      </c>
      <c r="BL91" s="23" t="s">
        <v>139</v>
      </c>
      <c r="BM91" s="23" t="s">
        <v>164</v>
      </c>
    </row>
    <row r="92" s="1" customFormat="1" ht="16.5" customHeight="1">
      <c r="B92" s="46"/>
      <c r="C92" s="221" t="s">
        <v>165</v>
      </c>
      <c r="D92" s="221" t="s">
        <v>135</v>
      </c>
      <c r="E92" s="222" t="s">
        <v>166</v>
      </c>
      <c r="F92" s="223" t="s">
        <v>167</v>
      </c>
      <c r="G92" s="224" t="s">
        <v>168</v>
      </c>
      <c r="H92" s="225">
        <v>100</v>
      </c>
      <c r="I92" s="226"/>
      <c r="J92" s="227">
        <f>ROUND(I92*H92,2)</f>
        <v>0</v>
      </c>
      <c r="K92" s="223" t="s">
        <v>169</v>
      </c>
      <c r="L92" s="72"/>
      <c r="M92" s="228" t="s">
        <v>34</v>
      </c>
      <c r="N92" s="229" t="s">
        <v>49</v>
      </c>
      <c r="O92" s="47"/>
      <c r="P92" s="230">
        <f>O92*H92</f>
        <v>0</v>
      </c>
      <c r="Q92" s="230">
        <v>0</v>
      </c>
      <c r="R92" s="230">
        <f>Q92*H92</f>
        <v>0</v>
      </c>
      <c r="S92" s="230">
        <v>0</v>
      </c>
      <c r="T92" s="231">
        <f>S92*H92</f>
        <v>0</v>
      </c>
      <c r="AR92" s="23" t="s">
        <v>139</v>
      </c>
      <c r="AT92" s="23" t="s">
        <v>135</v>
      </c>
      <c r="AU92" s="23" t="s">
        <v>88</v>
      </c>
      <c r="AY92" s="23" t="s">
        <v>132</v>
      </c>
      <c r="BE92" s="232">
        <f>IF(N92="základní",J92,0)</f>
        <v>0</v>
      </c>
      <c r="BF92" s="232">
        <f>IF(N92="snížená",J92,0)</f>
        <v>0</v>
      </c>
      <c r="BG92" s="232">
        <f>IF(N92="zákl. přenesená",J92,0)</f>
        <v>0</v>
      </c>
      <c r="BH92" s="232">
        <f>IF(N92="sníž. přenesená",J92,0)</f>
        <v>0</v>
      </c>
      <c r="BI92" s="232">
        <f>IF(N92="nulová",J92,0)</f>
        <v>0</v>
      </c>
      <c r="BJ92" s="23" t="s">
        <v>86</v>
      </c>
      <c r="BK92" s="232">
        <f>ROUND(I92*H92,2)</f>
        <v>0</v>
      </c>
      <c r="BL92" s="23" t="s">
        <v>139</v>
      </c>
      <c r="BM92" s="23" t="s">
        <v>170</v>
      </c>
    </row>
    <row r="93" s="1" customFormat="1" ht="16.5" customHeight="1">
      <c r="B93" s="46"/>
      <c r="C93" s="221" t="s">
        <v>171</v>
      </c>
      <c r="D93" s="221" t="s">
        <v>135</v>
      </c>
      <c r="E93" s="222" t="s">
        <v>172</v>
      </c>
      <c r="F93" s="223" t="s">
        <v>173</v>
      </c>
      <c r="G93" s="224" t="s">
        <v>138</v>
      </c>
      <c r="H93" s="225">
        <v>1</v>
      </c>
      <c r="I93" s="226"/>
      <c r="J93" s="227">
        <f>ROUND(I93*H93,2)</f>
        <v>0</v>
      </c>
      <c r="K93" s="223" t="s">
        <v>169</v>
      </c>
      <c r="L93" s="72"/>
      <c r="M93" s="228" t="s">
        <v>34</v>
      </c>
      <c r="N93" s="229" t="s">
        <v>49</v>
      </c>
      <c r="O93" s="47"/>
      <c r="P93" s="230">
        <f>O93*H93</f>
        <v>0</v>
      </c>
      <c r="Q93" s="230">
        <v>0</v>
      </c>
      <c r="R93" s="230">
        <f>Q93*H93</f>
        <v>0</v>
      </c>
      <c r="S93" s="230">
        <v>0</v>
      </c>
      <c r="T93" s="231">
        <f>S93*H93</f>
        <v>0</v>
      </c>
      <c r="AR93" s="23" t="s">
        <v>139</v>
      </c>
      <c r="AT93" s="23" t="s">
        <v>135</v>
      </c>
      <c r="AU93" s="23" t="s">
        <v>88</v>
      </c>
      <c r="AY93" s="23" t="s">
        <v>132</v>
      </c>
      <c r="BE93" s="232">
        <f>IF(N93="základní",J93,0)</f>
        <v>0</v>
      </c>
      <c r="BF93" s="232">
        <f>IF(N93="snížená",J93,0)</f>
        <v>0</v>
      </c>
      <c r="BG93" s="232">
        <f>IF(N93="zákl. přenesená",J93,0)</f>
        <v>0</v>
      </c>
      <c r="BH93" s="232">
        <f>IF(N93="sníž. přenesená",J93,0)</f>
        <v>0</v>
      </c>
      <c r="BI93" s="232">
        <f>IF(N93="nulová",J93,0)</f>
        <v>0</v>
      </c>
      <c r="BJ93" s="23" t="s">
        <v>86</v>
      </c>
      <c r="BK93" s="232">
        <f>ROUND(I93*H93,2)</f>
        <v>0</v>
      </c>
      <c r="BL93" s="23" t="s">
        <v>139</v>
      </c>
      <c r="BM93" s="23" t="s">
        <v>174</v>
      </c>
    </row>
    <row r="94" s="1" customFormat="1" ht="16.5" customHeight="1">
      <c r="B94" s="46"/>
      <c r="C94" s="221" t="s">
        <v>175</v>
      </c>
      <c r="D94" s="221" t="s">
        <v>135</v>
      </c>
      <c r="E94" s="222" t="s">
        <v>176</v>
      </c>
      <c r="F94" s="223" t="s">
        <v>177</v>
      </c>
      <c r="G94" s="224" t="s">
        <v>138</v>
      </c>
      <c r="H94" s="225">
        <v>1</v>
      </c>
      <c r="I94" s="226"/>
      <c r="J94" s="227">
        <f>ROUND(I94*H94,2)</f>
        <v>0</v>
      </c>
      <c r="K94" s="223" t="s">
        <v>34</v>
      </c>
      <c r="L94" s="72"/>
      <c r="M94" s="228" t="s">
        <v>34</v>
      </c>
      <c r="N94" s="229" t="s">
        <v>49</v>
      </c>
      <c r="O94" s="47"/>
      <c r="P94" s="230">
        <f>O94*H94</f>
        <v>0</v>
      </c>
      <c r="Q94" s="230">
        <v>0</v>
      </c>
      <c r="R94" s="230">
        <f>Q94*H94</f>
        <v>0</v>
      </c>
      <c r="S94" s="230">
        <v>0</v>
      </c>
      <c r="T94" s="231">
        <f>S94*H94</f>
        <v>0</v>
      </c>
      <c r="AR94" s="23" t="s">
        <v>139</v>
      </c>
      <c r="AT94" s="23" t="s">
        <v>135</v>
      </c>
      <c r="AU94" s="23" t="s">
        <v>88</v>
      </c>
      <c r="AY94" s="23" t="s">
        <v>132</v>
      </c>
      <c r="BE94" s="232">
        <f>IF(N94="základní",J94,0)</f>
        <v>0</v>
      </c>
      <c r="BF94" s="232">
        <f>IF(N94="snížená",J94,0)</f>
        <v>0</v>
      </c>
      <c r="BG94" s="232">
        <f>IF(N94="zákl. přenesená",J94,0)</f>
        <v>0</v>
      </c>
      <c r="BH94" s="232">
        <f>IF(N94="sníž. přenesená",J94,0)</f>
        <v>0</v>
      </c>
      <c r="BI94" s="232">
        <f>IF(N94="nulová",J94,0)</f>
        <v>0</v>
      </c>
      <c r="BJ94" s="23" t="s">
        <v>86</v>
      </c>
      <c r="BK94" s="232">
        <f>ROUND(I94*H94,2)</f>
        <v>0</v>
      </c>
      <c r="BL94" s="23" t="s">
        <v>139</v>
      </c>
      <c r="BM94" s="23" t="s">
        <v>178</v>
      </c>
    </row>
    <row r="95" s="10" customFormat="1" ht="29.88" customHeight="1">
      <c r="B95" s="205"/>
      <c r="C95" s="206"/>
      <c r="D95" s="207" t="s">
        <v>77</v>
      </c>
      <c r="E95" s="219" t="s">
        <v>179</v>
      </c>
      <c r="F95" s="219" t="s">
        <v>180</v>
      </c>
      <c r="G95" s="206"/>
      <c r="H95" s="206"/>
      <c r="I95" s="209"/>
      <c r="J95" s="220">
        <f>BK95</f>
        <v>0</v>
      </c>
      <c r="K95" s="206"/>
      <c r="L95" s="211"/>
      <c r="M95" s="212"/>
      <c r="N95" s="213"/>
      <c r="O95" s="213"/>
      <c r="P95" s="214">
        <f>P96</f>
        <v>0</v>
      </c>
      <c r="Q95" s="213"/>
      <c r="R95" s="214">
        <f>R96</f>
        <v>0</v>
      </c>
      <c r="S95" s="213"/>
      <c r="T95" s="215">
        <f>T96</f>
        <v>0</v>
      </c>
      <c r="AR95" s="216" t="s">
        <v>131</v>
      </c>
      <c r="AT95" s="217" t="s">
        <v>77</v>
      </c>
      <c r="AU95" s="217" t="s">
        <v>86</v>
      </c>
      <c r="AY95" s="216" t="s">
        <v>132</v>
      </c>
      <c r="BK95" s="218">
        <f>BK96</f>
        <v>0</v>
      </c>
    </row>
    <row r="96" s="1" customFormat="1" ht="16.5" customHeight="1">
      <c r="B96" s="46"/>
      <c r="C96" s="221" t="s">
        <v>181</v>
      </c>
      <c r="D96" s="221" t="s">
        <v>135</v>
      </c>
      <c r="E96" s="222" t="s">
        <v>182</v>
      </c>
      <c r="F96" s="223" t="s">
        <v>183</v>
      </c>
      <c r="G96" s="224" t="s">
        <v>138</v>
      </c>
      <c r="H96" s="225">
        <v>2</v>
      </c>
      <c r="I96" s="226"/>
      <c r="J96" s="227">
        <f>ROUND(I96*H96,2)</f>
        <v>0</v>
      </c>
      <c r="K96" s="223" t="s">
        <v>169</v>
      </c>
      <c r="L96" s="72"/>
      <c r="M96" s="228" t="s">
        <v>34</v>
      </c>
      <c r="N96" s="229" t="s">
        <v>49</v>
      </c>
      <c r="O96" s="47"/>
      <c r="P96" s="230">
        <f>O96*H96</f>
        <v>0</v>
      </c>
      <c r="Q96" s="230">
        <v>0</v>
      </c>
      <c r="R96" s="230">
        <f>Q96*H96</f>
        <v>0</v>
      </c>
      <c r="S96" s="230">
        <v>0</v>
      </c>
      <c r="T96" s="231">
        <f>S96*H96</f>
        <v>0</v>
      </c>
      <c r="AR96" s="23" t="s">
        <v>139</v>
      </c>
      <c r="AT96" s="23" t="s">
        <v>135</v>
      </c>
      <c r="AU96" s="23" t="s">
        <v>88</v>
      </c>
      <c r="AY96" s="23" t="s">
        <v>132</v>
      </c>
      <c r="BE96" s="232">
        <f>IF(N96="základní",J96,0)</f>
        <v>0</v>
      </c>
      <c r="BF96" s="232">
        <f>IF(N96="snížená",J96,0)</f>
        <v>0</v>
      </c>
      <c r="BG96" s="232">
        <f>IF(N96="zákl. přenesená",J96,0)</f>
        <v>0</v>
      </c>
      <c r="BH96" s="232">
        <f>IF(N96="sníž. přenesená",J96,0)</f>
        <v>0</v>
      </c>
      <c r="BI96" s="232">
        <f>IF(N96="nulová",J96,0)</f>
        <v>0</v>
      </c>
      <c r="BJ96" s="23" t="s">
        <v>86</v>
      </c>
      <c r="BK96" s="232">
        <f>ROUND(I96*H96,2)</f>
        <v>0</v>
      </c>
      <c r="BL96" s="23" t="s">
        <v>139</v>
      </c>
      <c r="BM96" s="23" t="s">
        <v>184</v>
      </c>
    </row>
    <row r="97" s="10" customFormat="1" ht="29.88" customHeight="1">
      <c r="B97" s="205"/>
      <c r="C97" s="206"/>
      <c r="D97" s="207" t="s">
        <v>77</v>
      </c>
      <c r="E97" s="219" t="s">
        <v>185</v>
      </c>
      <c r="F97" s="219" t="s">
        <v>186</v>
      </c>
      <c r="G97" s="206"/>
      <c r="H97" s="206"/>
      <c r="I97" s="209"/>
      <c r="J97" s="220">
        <f>BK97</f>
        <v>0</v>
      </c>
      <c r="K97" s="206"/>
      <c r="L97" s="211"/>
      <c r="M97" s="212"/>
      <c r="N97" s="213"/>
      <c r="O97" s="213"/>
      <c r="P97" s="214">
        <f>SUM(P98:P100)</f>
        <v>0</v>
      </c>
      <c r="Q97" s="213"/>
      <c r="R97" s="214">
        <f>SUM(R98:R100)</f>
        <v>0</v>
      </c>
      <c r="S97" s="213"/>
      <c r="T97" s="215">
        <f>SUM(T98:T100)</f>
        <v>0</v>
      </c>
      <c r="AR97" s="216" t="s">
        <v>131</v>
      </c>
      <c r="AT97" s="217" t="s">
        <v>77</v>
      </c>
      <c r="AU97" s="217" t="s">
        <v>86</v>
      </c>
      <c r="AY97" s="216" t="s">
        <v>132</v>
      </c>
      <c r="BK97" s="218">
        <f>SUM(BK98:BK100)</f>
        <v>0</v>
      </c>
    </row>
    <row r="98" s="1" customFormat="1" ht="25.5" customHeight="1">
      <c r="B98" s="46"/>
      <c r="C98" s="221" t="s">
        <v>187</v>
      </c>
      <c r="D98" s="221" t="s">
        <v>135</v>
      </c>
      <c r="E98" s="222" t="s">
        <v>188</v>
      </c>
      <c r="F98" s="223" t="s">
        <v>189</v>
      </c>
      <c r="G98" s="224" t="s">
        <v>138</v>
      </c>
      <c r="H98" s="225">
        <v>1</v>
      </c>
      <c r="I98" s="226"/>
      <c r="J98" s="227">
        <f>ROUND(I98*H98,2)</f>
        <v>0</v>
      </c>
      <c r="K98" s="223" t="s">
        <v>34</v>
      </c>
      <c r="L98" s="72"/>
      <c r="M98" s="228" t="s">
        <v>34</v>
      </c>
      <c r="N98" s="229" t="s">
        <v>49</v>
      </c>
      <c r="O98" s="47"/>
      <c r="P98" s="230">
        <f>O98*H98</f>
        <v>0</v>
      </c>
      <c r="Q98" s="230">
        <v>0</v>
      </c>
      <c r="R98" s="230">
        <f>Q98*H98</f>
        <v>0</v>
      </c>
      <c r="S98" s="230">
        <v>0</v>
      </c>
      <c r="T98" s="231">
        <f>S98*H98</f>
        <v>0</v>
      </c>
      <c r="AR98" s="23" t="s">
        <v>139</v>
      </c>
      <c r="AT98" s="23" t="s">
        <v>135</v>
      </c>
      <c r="AU98" s="23" t="s">
        <v>88</v>
      </c>
      <c r="AY98" s="23" t="s">
        <v>132</v>
      </c>
      <c r="BE98" s="232">
        <f>IF(N98="základní",J98,0)</f>
        <v>0</v>
      </c>
      <c r="BF98" s="232">
        <f>IF(N98="snížená",J98,0)</f>
        <v>0</v>
      </c>
      <c r="BG98" s="232">
        <f>IF(N98="zákl. přenesená",J98,0)</f>
        <v>0</v>
      </c>
      <c r="BH98" s="232">
        <f>IF(N98="sníž. přenesená",J98,0)</f>
        <v>0</v>
      </c>
      <c r="BI98" s="232">
        <f>IF(N98="nulová",J98,0)</f>
        <v>0</v>
      </c>
      <c r="BJ98" s="23" t="s">
        <v>86</v>
      </c>
      <c r="BK98" s="232">
        <f>ROUND(I98*H98,2)</f>
        <v>0</v>
      </c>
      <c r="BL98" s="23" t="s">
        <v>139</v>
      </c>
      <c r="BM98" s="23" t="s">
        <v>190</v>
      </c>
    </row>
    <row r="99" s="1" customFormat="1" ht="38.25" customHeight="1">
      <c r="B99" s="46"/>
      <c r="C99" s="221" t="s">
        <v>191</v>
      </c>
      <c r="D99" s="221" t="s">
        <v>135</v>
      </c>
      <c r="E99" s="222" t="s">
        <v>192</v>
      </c>
      <c r="F99" s="223" t="s">
        <v>193</v>
      </c>
      <c r="G99" s="224" t="s">
        <v>138</v>
      </c>
      <c r="H99" s="225">
        <v>1</v>
      </c>
      <c r="I99" s="226"/>
      <c r="J99" s="227">
        <f>ROUND(I99*H99,2)</f>
        <v>0</v>
      </c>
      <c r="K99" s="223" t="s">
        <v>34</v>
      </c>
      <c r="L99" s="72"/>
      <c r="M99" s="228" t="s">
        <v>34</v>
      </c>
      <c r="N99" s="229" t="s">
        <v>49</v>
      </c>
      <c r="O99" s="47"/>
      <c r="P99" s="230">
        <f>O99*H99</f>
        <v>0</v>
      </c>
      <c r="Q99" s="230">
        <v>0</v>
      </c>
      <c r="R99" s="230">
        <f>Q99*H99</f>
        <v>0</v>
      </c>
      <c r="S99" s="230">
        <v>0</v>
      </c>
      <c r="T99" s="231">
        <f>S99*H99</f>
        <v>0</v>
      </c>
      <c r="AR99" s="23" t="s">
        <v>139</v>
      </c>
      <c r="AT99" s="23" t="s">
        <v>135</v>
      </c>
      <c r="AU99" s="23" t="s">
        <v>88</v>
      </c>
      <c r="AY99" s="23" t="s">
        <v>132</v>
      </c>
      <c r="BE99" s="232">
        <f>IF(N99="základní",J99,0)</f>
        <v>0</v>
      </c>
      <c r="BF99" s="232">
        <f>IF(N99="snížená",J99,0)</f>
        <v>0</v>
      </c>
      <c r="BG99" s="232">
        <f>IF(N99="zákl. přenesená",J99,0)</f>
        <v>0</v>
      </c>
      <c r="BH99" s="232">
        <f>IF(N99="sníž. přenesená",J99,0)</f>
        <v>0</v>
      </c>
      <c r="BI99" s="232">
        <f>IF(N99="nulová",J99,0)</f>
        <v>0</v>
      </c>
      <c r="BJ99" s="23" t="s">
        <v>86</v>
      </c>
      <c r="BK99" s="232">
        <f>ROUND(I99*H99,2)</f>
        <v>0</v>
      </c>
      <c r="BL99" s="23" t="s">
        <v>139</v>
      </c>
      <c r="BM99" s="23" t="s">
        <v>194</v>
      </c>
    </row>
    <row r="100" s="1" customFormat="1" ht="16.5" customHeight="1">
      <c r="B100" s="46"/>
      <c r="C100" s="221" t="s">
        <v>195</v>
      </c>
      <c r="D100" s="221" t="s">
        <v>135</v>
      </c>
      <c r="E100" s="222" t="s">
        <v>196</v>
      </c>
      <c r="F100" s="223" t="s">
        <v>197</v>
      </c>
      <c r="G100" s="224" t="s">
        <v>138</v>
      </c>
      <c r="H100" s="225">
        <v>1</v>
      </c>
      <c r="I100" s="226"/>
      <c r="J100" s="227">
        <f>ROUND(I100*H100,2)</f>
        <v>0</v>
      </c>
      <c r="K100" s="223" t="s">
        <v>169</v>
      </c>
      <c r="L100" s="72"/>
      <c r="M100" s="228" t="s">
        <v>34</v>
      </c>
      <c r="N100" s="233" t="s">
        <v>49</v>
      </c>
      <c r="O100" s="234"/>
      <c r="P100" s="235">
        <f>O100*H100</f>
        <v>0</v>
      </c>
      <c r="Q100" s="235">
        <v>0</v>
      </c>
      <c r="R100" s="235">
        <f>Q100*H100</f>
        <v>0</v>
      </c>
      <c r="S100" s="235">
        <v>0</v>
      </c>
      <c r="T100" s="236">
        <f>S100*H100</f>
        <v>0</v>
      </c>
      <c r="AR100" s="23" t="s">
        <v>139</v>
      </c>
      <c r="AT100" s="23" t="s">
        <v>135</v>
      </c>
      <c r="AU100" s="23" t="s">
        <v>88</v>
      </c>
      <c r="AY100" s="23" t="s">
        <v>132</v>
      </c>
      <c r="BE100" s="232">
        <f>IF(N100="základní",J100,0)</f>
        <v>0</v>
      </c>
      <c r="BF100" s="232">
        <f>IF(N100="snížená",J100,0)</f>
        <v>0</v>
      </c>
      <c r="BG100" s="232">
        <f>IF(N100="zákl. přenesená",J100,0)</f>
        <v>0</v>
      </c>
      <c r="BH100" s="232">
        <f>IF(N100="sníž. přenesená",J100,0)</f>
        <v>0</v>
      </c>
      <c r="BI100" s="232">
        <f>IF(N100="nulová",J100,0)</f>
        <v>0</v>
      </c>
      <c r="BJ100" s="23" t="s">
        <v>86</v>
      </c>
      <c r="BK100" s="232">
        <f>ROUND(I100*H100,2)</f>
        <v>0</v>
      </c>
      <c r="BL100" s="23" t="s">
        <v>139</v>
      </c>
      <c r="BM100" s="23" t="s">
        <v>198</v>
      </c>
    </row>
    <row r="101" s="1" customFormat="1" ht="6.96" customHeight="1">
      <c r="B101" s="67"/>
      <c r="C101" s="68"/>
      <c r="D101" s="68"/>
      <c r="E101" s="68"/>
      <c r="F101" s="68"/>
      <c r="G101" s="68"/>
      <c r="H101" s="68"/>
      <c r="I101" s="166"/>
      <c r="J101" s="68"/>
      <c r="K101" s="68"/>
      <c r="L101" s="72"/>
    </row>
  </sheetData>
  <sheetProtection sheet="1" autoFilter="0" formatColumns="0" formatRows="0" objects="1" scenarios="1" spinCount="100000" saltValue="EjIxUy+BDGGNUTNfMwqFO4+2lM5e6SwIGxF5Aelqo4sfmEc4gpNHIxxhdzPmKyh1/K6Z8pnZA/rdBqxLqUWErg==" hashValue="Of4ZaD7cPMh0Y9uE1CW77GdN4Jj8ebIt02hp5jjRD5JlzUjXrEdWPPadXE7fQ2Hqw7LBqJCoqQWF181ypYOPuQ==" algorithmName="SHA-512" password="CC35"/>
  <autoFilter ref="C80:K10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91</v>
      </c>
    </row>
    <row r="3" ht="6.96" customHeight="1">
      <c r="B3" s="24"/>
      <c r="C3" s="25"/>
      <c r="D3" s="25"/>
      <c r="E3" s="25"/>
      <c r="F3" s="25"/>
      <c r="G3" s="25"/>
      <c r="H3" s="25"/>
      <c r="I3" s="141"/>
      <c r="J3" s="25"/>
      <c r="K3" s="26"/>
      <c r="AT3" s="23" t="s">
        <v>88</v>
      </c>
    </row>
    <row r="4" ht="36.96" customHeight="1">
      <c r="B4" s="27"/>
      <c r="C4" s="28"/>
      <c r="D4" s="29" t="s">
        <v>103</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Skatepark ve Frýdku - Místku</v>
      </c>
      <c r="F7" s="39"/>
      <c r="G7" s="39"/>
      <c r="H7" s="39"/>
      <c r="I7" s="142"/>
      <c r="J7" s="28"/>
      <c r="K7" s="30"/>
    </row>
    <row r="8" s="1" customFormat="1">
      <c r="B8" s="46"/>
      <c r="C8" s="47"/>
      <c r="D8" s="39" t="s">
        <v>104</v>
      </c>
      <c r="E8" s="47"/>
      <c r="F8" s="47"/>
      <c r="G8" s="47"/>
      <c r="H8" s="47"/>
      <c r="I8" s="144"/>
      <c r="J8" s="47"/>
      <c r="K8" s="51"/>
    </row>
    <row r="9" s="1" customFormat="1" ht="36.96" customHeight="1">
      <c r="B9" s="46"/>
      <c r="C9" s="47"/>
      <c r="D9" s="47"/>
      <c r="E9" s="145" t="s">
        <v>199</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21</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1. 2. 2018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ROUND(J102,2)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ROUND(SUM(BE102:BE376), 2)</f>
        <v>0</v>
      </c>
      <c r="G30" s="47"/>
      <c r="H30" s="47"/>
      <c r="I30" s="158">
        <v>0.20999999999999999</v>
      </c>
      <c r="J30" s="157">
        <f>ROUND(ROUND((SUM(BE102:BE376)), 2)*I30, 2)</f>
        <v>0</v>
      </c>
      <c r="K30" s="51"/>
    </row>
    <row r="31" s="1" customFormat="1" ht="14.4" customHeight="1">
      <c r="B31" s="46"/>
      <c r="C31" s="47"/>
      <c r="D31" s="47"/>
      <c r="E31" s="55" t="s">
        <v>50</v>
      </c>
      <c r="F31" s="157">
        <f>ROUND(SUM(BF102:BF376), 2)</f>
        <v>0</v>
      </c>
      <c r="G31" s="47"/>
      <c r="H31" s="47"/>
      <c r="I31" s="158">
        <v>0.14999999999999999</v>
      </c>
      <c r="J31" s="157">
        <f>ROUND(ROUND((SUM(BF102:BF376)), 2)*I31, 2)</f>
        <v>0</v>
      </c>
      <c r="K31" s="51"/>
    </row>
    <row r="32" hidden="1" s="1" customFormat="1" ht="14.4" customHeight="1">
      <c r="B32" s="46"/>
      <c r="C32" s="47"/>
      <c r="D32" s="47"/>
      <c r="E32" s="55" t="s">
        <v>51</v>
      </c>
      <c r="F32" s="157">
        <f>ROUND(SUM(BG102:BG376), 2)</f>
        <v>0</v>
      </c>
      <c r="G32" s="47"/>
      <c r="H32" s="47"/>
      <c r="I32" s="158">
        <v>0.20999999999999999</v>
      </c>
      <c r="J32" s="157">
        <v>0</v>
      </c>
      <c r="K32" s="51"/>
    </row>
    <row r="33" hidden="1" s="1" customFormat="1" ht="14.4" customHeight="1">
      <c r="B33" s="46"/>
      <c r="C33" s="47"/>
      <c r="D33" s="47"/>
      <c r="E33" s="55" t="s">
        <v>52</v>
      </c>
      <c r="F33" s="157">
        <f>ROUND(SUM(BH102:BH376), 2)</f>
        <v>0</v>
      </c>
      <c r="G33" s="47"/>
      <c r="H33" s="47"/>
      <c r="I33" s="158">
        <v>0.14999999999999999</v>
      </c>
      <c r="J33" s="157">
        <v>0</v>
      </c>
      <c r="K33" s="51"/>
    </row>
    <row r="34" hidden="1" s="1" customFormat="1" ht="14.4" customHeight="1">
      <c r="B34" s="46"/>
      <c r="C34" s="47"/>
      <c r="D34" s="47"/>
      <c r="E34" s="55" t="s">
        <v>53</v>
      </c>
      <c r="F34" s="157">
        <f>ROUND(SUM(BI102:BI376),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106</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Skatepark ve Frýdku - Místku</v>
      </c>
      <c r="F45" s="39"/>
      <c r="G45" s="39"/>
      <c r="H45" s="39"/>
      <c r="I45" s="144"/>
      <c r="J45" s="47"/>
      <c r="K45" s="51"/>
    </row>
    <row r="46" s="1" customFormat="1" ht="14.4" customHeight="1">
      <c r="B46" s="46"/>
      <c r="C46" s="39" t="s">
        <v>104</v>
      </c>
      <c r="D46" s="47"/>
      <c r="E46" s="47"/>
      <c r="F46" s="47"/>
      <c r="G46" s="47"/>
      <c r="H46" s="47"/>
      <c r="I46" s="144"/>
      <c r="J46" s="47"/>
      <c r="K46" s="51"/>
    </row>
    <row r="47" s="1" customFormat="1" ht="17.25" customHeight="1">
      <c r="B47" s="46"/>
      <c r="C47" s="47"/>
      <c r="D47" s="47"/>
      <c r="E47" s="145" t="str">
        <f>E9</f>
        <v>02 - Skatepark</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Frýdek - Místek, na p. č.p. 3070, 3066 a 3059</v>
      </c>
      <c r="G49" s="47"/>
      <c r="H49" s="47"/>
      <c r="I49" s="146" t="s">
        <v>26</v>
      </c>
      <c r="J49" s="147" t="str">
        <f>IF(J12="","",J12)</f>
        <v>1. 2. 2018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Statutární město Frýdek - Místek, Radniční 1148</v>
      </c>
      <c r="G51" s="47"/>
      <c r="H51" s="47"/>
      <c r="I51" s="146" t="s">
        <v>39</v>
      </c>
      <c r="J51" s="44" t="str">
        <f>E21</f>
        <v>Luboš Kocourek</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107</v>
      </c>
      <c r="D54" s="159"/>
      <c r="E54" s="159"/>
      <c r="F54" s="159"/>
      <c r="G54" s="159"/>
      <c r="H54" s="159"/>
      <c r="I54" s="173"/>
      <c r="J54" s="174" t="s">
        <v>108</v>
      </c>
      <c r="K54" s="175"/>
    </row>
    <row r="55" s="1" customFormat="1" ht="10.32" customHeight="1">
      <c r="B55" s="46"/>
      <c r="C55" s="47"/>
      <c r="D55" s="47"/>
      <c r="E55" s="47"/>
      <c r="F55" s="47"/>
      <c r="G55" s="47"/>
      <c r="H55" s="47"/>
      <c r="I55" s="144"/>
      <c r="J55" s="47"/>
      <c r="K55" s="51"/>
    </row>
    <row r="56" s="1" customFormat="1" ht="29.28" customHeight="1">
      <c r="B56" s="46"/>
      <c r="C56" s="176" t="s">
        <v>109</v>
      </c>
      <c r="D56" s="47"/>
      <c r="E56" s="47"/>
      <c r="F56" s="47"/>
      <c r="G56" s="47"/>
      <c r="H56" s="47"/>
      <c r="I56" s="144"/>
      <c r="J56" s="155">
        <f>J102</f>
        <v>0</v>
      </c>
      <c r="K56" s="51"/>
      <c r="AU56" s="23" t="s">
        <v>110</v>
      </c>
    </row>
    <row r="57" s="7" customFormat="1" ht="24.96" customHeight="1">
      <c r="B57" s="177"/>
      <c r="C57" s="178"/>
      <c r="D57" s="179" t="s">
        <v>200</v>
      </c>
      <c r="E57" s="180"/>
      <c r="F57" s="180"/>
      <c r="G57" s="180"/>
      <c r="H57" s="180"/>
      <c r="I57" s="181"/>
      <c r="J57" s="182">
        <f>J103</f>
        <v>0</v>
      </c>
      <c r="K57" s="183"/>
    </row>
    <row r="58" s="8" customFormat="1" ht="19.92" customHeight="1">
      <c r="B58" s="184"/>
      <c r="C58" s="185"/>
      <c r="D58" s="186" t="s">
        <v>201</v>
      </c>
      <c r="E58" s="187"/>
      <c r="F58" s="187"/>
      <c r="G58" s="187"/>
      <c r="H58" s="187"/>
      <c r="I58" s="188"/>
      <c r="J58" s="189">
        <f>J104</f>
        <v>0</v>
      </c>
      <c r="K58" s="190"/>
    </row>
    <row r="59" s="8" customFormat="1" ht="14.88" customHeight="1">
      <c r="B59" s="184"/>
      <c r="C59" s="185"/>
      <c r="D59" s="186" t="s">
        <v>202</v>
      </c>
      <c r="E59" s="187"/>
      <c r="F59" s="187"/>
      <c r="G59" s="187"/>
      <c r="H59" s="187"/>
      <c r="I59" s="188"/>
      <c r="J59" s="189">
        <f>J105</f>
        <v>0</v>
      </c>
      <c r="K59" s="190"/>
    </row>
    <row r="60" s="8" customFormat="1" ht="14.88" customHeight="1">
      <c r="B60" s="184"/>
      <c r="C60" s="185"/>
      <c r="D60" s="186" t="s">
        <v>203</v>
      </c>
      <c r="E60" s="187"/>
      <c r="F60" s="187"/>
      <c r="G60" s="187"/>
      <c r="H60" s="187"/>
      <c r="I60" s="188"/>
      <c r="J60" s="189">
        <f>J112</f>
        <v>0</v>
      </c>
      <c r="K60" s="190"/>
    </row>
    <row r="61" s="8" customFormat="1" ht="14.88" customHeight="1">
      <c r="B61" s="184"/>
      <c r="C61" s="185"/>
      <c r="D61" s="186" t="s">
        <v>204</v>
      </c>
      <c r="E61" s="187"/>
      <c r="F61" s="187"/>
      <c r="G61" s="187"/>
      <c r="H61" s="187"/>
      <c r="I61" s="188"/>
      <c r="J61" s="189">
        <f>J132</f>
        <v>0</v>
      </c>
      <c r="K61" s="190"/>
    </row>
    <row r="62" s="8" customFormat="1" ht="14.88" customHeight="1">
      <c r="B62" s="184"/>
      <c r="C62" s="185"/>
      <c r="D62" s="186" t="s">
        <v>205</v>
      </c>
      <c r="E62" s="187"/>
      <c r="F62" s="187"/>
      <c r="G62" s="187"/>
      <c r="H62" s="187"/>
      <c r="I62" s="188"/>
      <c r="J62" s="189">
        <f>J164</f>
        <v>0</v>
      </c>
      <c r="K62" s="190"/>
    </row>
    <row r="63" s="8" customFormat="1" ht="14.88" customHeight="1">
      <c r="B63" s="184"/>
      <c r="C63" s="185"/>
      <c r="D63" s="186" t="s">
        <v>206</v>
      </c>
      <c r="E63" s="187"/>
      <c r="F63" s="187"/>
      <c r="G63" s="187"/>
      <c r="H63" s="187"/>
      <c r="I63" s="188"/>
      <c r="J63" s="189">
        <f>J187</f>
        <v>0</v>
      </c>
      <c r="K63" s="190"/>
    </row>
    <row r="64" s="8" customFormat="1" ht="14.88" customHeight="1">
      <c r="B64" s="184"/>
      <c r="C64" s="185"/>
      <c r="D64" s="186" t="s">
        <v>207</v>
      </c>
      <c r="E64" s="187"/>
      <c r="F64" s="187"/>
      <c r="G64" s="187"/>
      <c r="H64" s="187"/>
      <c r="I64" s="188"/>
      <c r="J64" s="189">
        <f>J202</f>
        <v>0</v>
      </c>
      <c r="K64" s="190"/>
    </row>
    <row r="65" s="8" customFormat="1" ht="19.92" customHeight="1">
      <c r="B65" s="184"/>
      <c r="C65" s="185"/>
      <c r="D65" s="186" t="s">
        <v>208</v>
      </c>
      <c r="E65" s="187"/>
      <c r="F65" s="187"/>
      <c r="G65" s="187"/>
      <c r="H65" s="187"/>
      <c r="I65" s="188"/>
      <c r="J65" s="189">
        <f>J213</f>
        <v>0</v>
      </c>
      <c r="K65" s="190"/>
    </row>
    <row r="66" s="8" customFormat="1" ht="14.88" customHeight="1">
      <c r="B66" s="184"/>
      <c r="C66" s="185"/>
      <c r="D66" s="186" t="s">
        <v>209</v>
      </c>
      <c r="E66" s="187"/>
      <c r="F66" s="187"/>
      <c r="G66" s="187"/>
      <c r="H66" s="187"/>
      <c r="I66" s="188"/>
      <c r="J66" s="189">
        <f>J214</f>
        <v>0</v>
      </c>
      <c r="K66" s="190"/>
    </row>
    <row r="67" s="8" customFormat="1" ht="14.88" customHeight="1">
      <c r="B67" s="184"/>
      <c r="C67" s="185"/>
      <c r="D67" s="186" t="s">
        <v>210</v>
      </c>
      <c r="E67" s="187"/>
      <c r="F67" s="187"/>
      <c r="G67" s="187"/>
      <c r="H67" s="187"/>
      <c r="I67" s="188"/>
      <c r="J67" s="189">
        <f>J224</f>
        <v>0</v>
      </c>
      <c r="K67" s="190"/>
    </row>
    <row r="68" s="8" customFormat="1" ht="19.92" customHeight="1">
      <c r="B68" s="184"/>
      <c r="C68" s="185"/>
      <c r="D68" s="186" t="s">
        <v>211</v>
      </c>
      <c r="E68" s="187"/>
      <c r="F68" s="187"/>
      <c r="G68" s="187"/>
      <c r="H68" s="187"/>
      <c r="I68" s="188"/>
      <c r="J68" s="189">
        <f>J251</f>
        <v>0</v>
      </c>
      <c r="K68" s="190"/>
    </row>
    <row r="69" s="8" customFormat="1" ht="14.88" customHeight="1">
      <c r="B69" s="184"/>
      <c r="C69" s="185"/>
      <c r="D69" s="186" t="s">
        <v>212</v>
      </c>
      <c r="E69" s="187"/>
      <c r="F69" s="187"/>
      <c r="G69" s="187"/>
      <c r="H69" s="187"/>
      <c r="I69" s="188"/>
      <c r="J69" s="189">
        <f>J252</f>
        <v>0</v>
      </c>
      <c r="K69" s="190"/>
    </row>
    <row r="70" s="8" customFormat="1" ht="19.92" customHeight="1">
      <c r="B70" s="184"/>
      <c r="C70" s="185"/>
      <c r="D70" s="186" t="s">
        <v>213</v>
      </c>
      <c r="E70" s="187"/>
      <c r="F70" s="187"/>
      <c r="G70" s="187"/>
      <c r="H70" s="187"/>
      <c r="I70" s="188"/>
      <c r="J70" s="189">
        <f>J260</f>
        <v>0</v>
      </c>
      <c r="K70" s="190"/>
    </row>
    <row r="71" s="8" customFormat="1" ht="14.88" customHeight="1">
      <c r="B71" s="184"/>
      <c r="C71" s="185"/>
      <c r="D71" s="186" t="s">
        <v>214</v>
      </c>
      <c r="E71" s="187"/>
      <c r="F71" s="187"/>
      <c r="G71" s="187"/>
      <c r="H71" s="187"/>
      <c r="I71" s="188"/>
      <c r="J71" s="189">
        <f>J261</f>
        <v>0</v>
      </c>
      <c r="K71" s="190"/>
    </row>
    <row r="72" s="8" customFormat="1" ht="14.88" customHeight="1">
      <c r="B72" s="184"/>
      <c r="C72" s="185"/>
      <c r="D72" s="186" t="s">
        <v>215</v>
      </c>
      <c r="E72" s="187"/>
      <c r="F72" s="187"/>
      <c r="G72" s="187"/>
      <c r="H72" s="187"/>
      <c r="I72" s="188"/>
      <c r="J72" s="189">
        <f>J267</f>
        <v>0</v>
      </c>
      <c r="K72" s="190"/>
    </row>
    <row r="73" s="8" customFormat="1" ht="14.88" customHeight="1">
      <c r="B73" s="184"/>
      <c r="C73" s="185"/>
      <c r="D73" s="186" t="s">
        <v>216</v>
      </c>
      <c r="E73" s="187"/>
      <c r="F73" s="187"/>
      <c r="G73" s="187"/>
      <c r="H73" s="187"/>
      <c r="I73" s="188"/>
      <c r="J73" s="189">
        <f>J272</f>
        <v>0</v>
      </c>
      <c r="K73" s="190"/>
    </row>
    <row r="74" s="8" customFormat="1" ht="19.92" customHeight="1">
      <c r="B74" s="184"/>
      <c r="C74" s="185"/>
      <c r="D74" s="186" t="s">
        <v>217</v>
      </c>
      <c r="E74" s="187"/>
      <c r="F74" s="187"/>
      <c r="G74" s="187"/>
      <c r="H74" s="187"/>
      <c r="I74" s="188"/>
      <c r="J74" s="189">
        <f>J276</f>
        <v>0</v>
      </c>
      <c r="K74" s="190"/>
    </row>
    <row r="75" s="8" customFormat="1" ht="14.88" customHeight="1">
      <c r="B75" s="184"/>
      <c r="C75" s="185"/>
      <c r="D75" s="186" t="s">
        <v>218</v>
      </c>
      <c r="E75" s="187"/>
      <c r="F75" s="187"/>
      <c r="G75" s="187"/>
      <c r="H75" s="187"/>
      <c r="I75" s="188"/>
      <c r="J75" s="189">
        <f>J277</f>
        <v>0</v>
      </c>
      <c r="K75" s="190"/>
    </row>
    <row r="76" s="8" customFormat="1" ht="19.92" customHeight="1">
      <c r="B76" s="184"/>
      <c r="C76" s="185"/>
      <c r="D76" s="186" t="s">
        <v>219</v>
      </c>
      <c r="E76" s="187"/>
      <c r="F76" s="187"/>
      <c r="G76" s="187"/>
      <c r="H76" s="187"/>
      <c r="I76" s="188"/>
      <c r="J76" s="189">
        <f>J284</f>
        <v>0</v>
      </c>
      <c r="K76" s="190"/>
    </row>
    <row r="77" s="8" customFormat="1" ht="14.88" customHeight="1">
      <c r="B77" s="184"/>
      <c r="C77" s="185"/>
      <c r="D77" s="186" t="s">
        <v>220</v>
      </c>
      <c r="E77" s="187"/>
      <c r="F77" s="187"/>
      <c r="G77" s="187"/>
      <c r="H77" s="187"/>
      <c r="I77" s="188"/>
      <c r="J77" s="189">
        <f>J288</f>
        <v>0</v>
      </c>
      <c r="K77" s="190"/>
    </row>
    <row r="78" s="8" customFormat="1" ht="14.88" customHeight="1">
      <c r="B78" s="184"/>
      <c r="C78" s="185"/>
      <c r="D78" s="186" t="s">
        <v>221</v>
      </c>
      <c r="E78" s="187"/>
      <c r="F78" s="187"/>
      <c r="G78" s="187"/>
      <c r="H78" s="187"/>
      <c r="I78" s="188"/>
      <c r="J78" s="189">
        <f>J301</f>
        <v>0</v>
      </c>
      <c r="K78" s="190"/>
    </row>
    <row r="79" s="8" customFormat="1" ht="19.92" customHeight="1">
      <c r="B79" s="184"/>
      <c r="C79" s="185"/>
      <c r="D79" s="186" t="s">
        <v>222</v>
      </c>
      <c r="E79" s="187"/>
      <c r="F79" s="187"/>
      <c r="G79" s="187"/>
      <c r="H79" s="187"/>
      <c r="I79" s="188"/>
      <c r="J79" s="189">
        <f>J313</f>
        <v>0</v>
      </c>
      <c r="K79" s="190"/>
    </row>
    <row r="80" s="8" customFormat="1" ht="19.92" customHeight="1">
      <c r="B80" s="184"/>
      <c r="C80" s="185"/>
      <c r="D80" s="186" t="s">
        <v>223</v>
      </c>
      <c r="E80" s="187"/>
      <c r="F80" s="187"/>
      <c r="G80" s="187"/>
      <c r="H80" s="187"/>
      <c r="I80" s="188"/>
      <c r="J80" s="189">
        <f>J325</f>
        <v>0</v>
      </c>
      <c r="K80" s="190"/>
    </row>
    <row r="81" s="7" customFormat="1" ht="24.96" customHeight="1">
      <c r="B81" s="177"/>
      <c r="C81" s="178"/>
      <c r="D81" s="179" t="s">
        <v>224</v>
      </c>
      <c r="E81" s="180"/>
      <c r="F81" s="180"/>
      <c r="G81" s="180"/>
      <c r="H81" s="180"/>
      <c r="I81" s="181"/>
      <c r="J81" s="182">
        <f>J328</f>
        <v>0</v>
      </c>
      <c r="K81" s="183"/>
    </row>
    <row r="82" s="8" customFormat="1" ht="19.92" customHeight="1">
      <c r="B82" s="184"/>
      <c r="C82" s="185"/>
      <c r="D82" s="186" t="s">
        <v>225</v>
      </c>
      <c r="E82" s="187"/>
      <c r="F82" s="187"/>
      <c r="G82" s="187"/>
      <c r="H82" s="187"/>
      <c r="I82" s="188"/>
      <c r="J82" s="189">
        <f>J329</f>
        <v>0</v>
      </c>
      <c r="K82" s="190"/>
    </row>
    <row r="83" s="1" customFormat="1" ht="21.84" customHeight="1">
      <c r="B83" s="46"/>
      <c r="C83" s="47"/>
      <c r="D83" s="47"/>
      <c r="E83" s="47"/>
      <c r="F83" s="47"/>
      <c r="G83" s="47"/>
      <c r="H83" s="47"/>
      <c r="I83" s="144"/>
      <c r="J83" s="47"/>
      <c r="K83" s="51"/>
    </row>
    <row r="84" s="1" customFormat="1" ht="6.96" customHeight="1">
      <c r="B84" s="67"/>
      <c r="C84" s="68"/>
      <c r="D84" s="68"/>
      <c r="E84" s="68"/>
      <c r="F84" s="68"/>
      <c r="G84" s="68"/>
      <c r="H84" s="68"/>
      <c r="I84" s="166"/>
      <c r="J84" s="68"/>
      <c r="K84" s="69"/>
    </row>
    <row r="88" s="1" customFormat="1" ht="6.96" customHeight="1">
      <c r="B88" s="70"/>
      <c r="C88" s="71"/>
      <c r="D88" s="71"/>
      <c r="E88" s="71"/>
      <c r="F88" s="71"/>
      <c r="G88" s="71"/>
      <c r="H88" s="71"/>
      <c r="I88" s="169"/>
      <c r="J88" s="71"/>
      <c r="K88" s="71"/>
      <c r="L88" s="72"/>
    </row>
    <row r="89" s="1" customFormat="1" ht="36.96" customHeight="1">
      <c r="B89" s="46"/>
      <c r="C89" s="73" t="s">
        <v>116</v>
      </c>
      <c r="D89" s="74"/>
      <c r="E89" s="74"/>
      <c r="F89" s="74"/>
      <c r="G89" s="74"/>
      <c r="H89" s="74"/>
      <c r="I89" s="191"/>
      <c r="J89" s="74"/>
      <c r="K89" s="74"/>
      <c r="L89" s="72"/>
    </row>
    <row r="90" s="1" customFormat="1" ht="6.96" customHeight="1">
      <c r="B90" s="46"/>
      <c r="C90" s="74"/>
      <c r="D90" s="74"/>
      <c r="E90" s="74"/>
      <c r="F90" s="74"/>
      <c r="G90" s="74"/>
      <c r="H90" s="74"/>
      <c r="I90" s="191"/>
      <c r="J90" s="74"/>
      <c r="K90" s="74"/>
      <c r="L90" s="72"/>
    </row>
    <row r="91" s="1" customFormat="1" ht="14.4" customHeight="1">
      <c r="B91" s="46"/>
      <c r="C91" s="76" t="s">
        <v>18</v>
      </c>
      <c r="D91" s="74"/>
      <c r="E91" s="74"/>
      <c r="F91" s="74"/>
      <c r="G91" s="74"/>
      <c r="H91" s="74"/>
      <c r="I91" s="191"/>
      <c r="J91" s="74"/>
      <c r="K91" s="74"/>
      <c r="L91" s="72"/>
    </row>
    <row r="92" s="1" customFormat="1" ht="16.5" customHeight="1">
      <c r="B92" s="46"/>
      <c r="C92" s="74"/>
      <c r="D92" s="74"/>
      <c r="E92" s="192" t="str">
        <f>E7</f>
        <v>Skatepark ve Frýdku - Místku</v>
      </c>
      <c r="F92" s="76"/>
      <c r="G92" s="76"/>
      <c r="H92" s="76"/>
      <c r="I92" s="191"/>
      <c r="J92" s="74"/>
      <c r="K92" s="74"/>
      <c r="L92" s="72"/>
    </row>
    <row r="93" s="1" customFormat="1" ht="14.4" customHeight="1">
      <c r="B93" s="46"/>
      <c r="C93" s="76" t="s">
        <v>104</v>
      </c>
      <c r="D93" s="74"/>
      <c r="E93" s="74"/>
      <c r="F93" s="74"/>
      <c r="G93" s="74"/>
      <c r="H93" s="74"/>
      <c r="I93" s="191"/>
      <c r="J93" s="74"/>
      <c r="K93" s="74"/>
      <c r="L93" s="72"/>
    </row>
    <row r="94" s="1" customFormat="1" ht="17.25" customHeight="1">
      <c r="B94" s="46"/>
      <c r="C94" s="74"/>
      <c r="D94" s="74"/>
      <c r="E94" s="82" t="str">
        <f>E9</f>
        <v>02 - Skatepark</v>
      </c>
      <c r="F94" s="74"/>
      <c r="G94" s="74"/>
      <c r="H94" s="74"/>
      <c r="I94" s="191"/>
      <c r="J94" s="74"/>
      <c r="K94" s="74"/>
      <c r="L94" s="72"/>
    </row>
    <row r="95" s="1" customFormat="1" ht="6.96" customHeight="1">
      <c r="B95" s="46"/>
      <c r="C95" s="74"/>
      <c r="D95" s="74"/>
      <c r="E95" s="74"/>
      <c r="F95" s="74"/>
      <c r="G95" s="74"/>
      <c r="H95" s="74"/>
      <c r="I95" s="191"/>
      <c r="J95" s="74"/>
      <c r="K95" s="74"/>
      <c r="L95" s="72"/>
    </row>
    <row r="96" s="1" customFormat="1" ht="18" customHeight="1">
      <c r="B96" s="46"/>
      <c r="C96" s="76" t="s">
        <v>24</v>
      </c>
      <c r="D96" s="74"/>
      <c r="E96" s="74"/>
      <c r="F96" s="193" t="str">
        <f>F12</f>
        <v>Frýdek - Místek, na p. č.p. 3070, 3066 a 3059</v>
      </c>
      <c r="G96" s="74"/>
      <c r="H96" s="74"/>
      <c r="I96" s="194" t="s">
        <v>26</v>
      </c>
      <c r="J96" s="85" t="str">
        <f>IF(J12="","",J12)</f>
        <v>1. 2. 2018</v>
      </c>
      <c r="K96" s="74"/>
      <c r="L96" s="72"/>
    </row>
    <row r="97" s="1" customFormat="1" ht="6.96" customHeight="1">
      <c r="B97" s="46"/>
      <c r="C97" s="74"/>
      <c r="D97" s="74"/>
      <c r="E97" s="74"/>
      <c r="F97" s="74"/>
      <c r="G97" s="74"/>
      <c r="H97" s="74"/>
      <c r="I97" s="191"/>
      <c r="J97" s="74"/>
      <c r="K97" s="74"/>
      <c r="L97" s="72"/>
    </row>
    <row r="98" s="1" customFormat="1">
      <c r="B98" s="46"/>
      <c r="C98" s="76" t="s">
        <v>32</v>
      </c>
      <c r="D98" s="74"/>
      <c r="E98" s="74"/>
      <c r="F98" s="193" t="str">
        <f>E15</f>
        <v>Statutární město Frýdek - Místek, Radniční 1148</v>
      </c>
      <c r="G98" s="74"/>
      <c r="H98" s="74"/>
      <c r="I98" s="194" t="s">
        <v>39</v>
      </c>
      <c r="J98" s="193" t="str">
        <f>E21</f>
        <v>Luboš Kocourek</v>
      </c>
      <c r="K98" s="74"/>
      <c r="L98" s="72"/>
    </row>
    <row r="99" s="1" customFormat="1" ht="14.4" customHeight="1">
      <c r="B99" s="46"/>
      <c r="C99" s="76" t="s">
        <v>37</v>
      </c>
      <c r="D99" s="74"/>
      <c r="E99" s="74"/>
      <c r="F99" s="193" t="str">
        <f>IF(E18="","",E18)</f>
        <v/>
      </c>
      <c r="G99" s="74"/>
      <c r="H99" s="74"/>
      <c r="I99" s="191"/>
      <c r="J99" s="74"/>
      <c r="K99" s="74"/>
      <c r="L99" s="72"/>
    </row>
    <row r="100" s="1" customFormat="1" ht="10.32" customHeight="1">
      <c r="B100" s="46"/>
      <c r="C100" s="74"/>
      <c r="D100" s="74"/>
      <c r="E100" s="74"/>
      <c r="F100" s="74"/>
      <c r="G100" s="74"/>
      <c r="H100" s="74"/>
      <c r="I100" s="191"/>
      <c r="J100" s="74"/>
      <c r="K100" s="74"/>
      <c r="L100" s="72"/>
    </row>
    <row r="101" s="9" customFormat="1" ht="29.28" customHeight="1">
      <c r="B101" s="195"/>
      <c r="C101" s="196" t="s">
        <v>117</v>
      </c>
      <c r="D101" s="197" t="s">
        <v>63</v>
      </c>
      <c r="E101" s="197" t="s">
        <v>59</v>
      </c>
      <c r="F101" s="197" t="s">
        <v>118</v>
      </c>
      <c r="G101" s="197" t="s">
        <v>119</v>
      </c>
      <c r="H101" s="197" t="s">
        <v>120</v>
      </c>
      <c r="I101" s="198" t="s">
        <v>121</v>
      </c>
      <c r="J101" s="197" t="s">
        <v>108</v>
      </c>
      <c r="K101" s="199" t="s">
        <v>122</v>
      </c>
      <c r="L101" s="200"/>
      <c r="M101" s="102" t="s">
        <v>123</v>
      </c>
      <c r="N101" s="103" t="s">
        <v>48</v>
      </c>
      <c r="O101" s="103" t="s">
        <v>124</v>
      </c>
      <c r="P101" s="103" t="s">
        <v>125</v>
      </c>
      <c r="Q101" s="103" t="s">
        <v>126</v>
      </c>
      <c r="R101" s="103" t="s">
        <v>127</v>
      </c>
      <c r="S101" s="103" t="s">
        <v>128</v>
      </c>
      <c r="T101" s="104" t="s">
        <v>129</v>
      </c>
    </row>
    <row r="102" s="1" customFormat="1" ht="29.28" customHeight="1">
      <c r="B102" s="46"/>
      <c r="C102" s="108" t="s">
        <v>109</v>
      </c>
      <c r="D102" s="74"/>
      <c r="E102" s="74"/>
      <c r="F102" s="74"/>
      <c r="G102" s="74"/>
      <c r="H102" s="74"/>
      <c r="I102" s="191"/>
      <c r="J102" s="201">
        <f>BK102</f>
        <v>0</v>
      </c>
      <c r="K102" s="74"/>
      <c r="L102" s="72"/>
      <c r="M102" s="105"/>
      <c r="N102" s="106"/>
      <c r="O102" s="106"/>
      <c r="P102" s="202">
        <f>P103+P328</f>
        <v>0</v>
      </c>
      <c r="Q102" s="106"/>
      <c r="R102" s="202">
        <f>R103+R328</f>
        <v>1054.7608152099997</v>
      </c>
      <c r="S102" s="106"/>
      <c r="T102" s="203">
        <f>T103+T328</f>
        <v>81.619920000000008</v>
      </c>
      <c r="AT102" s="23" t="s">
        <v>77</v>
      </c>
      <c r="AU102" s="23" t="s">
        <v>110</v>
      </c>
      <c r="BK102" s="204">
        <f>BK103+BK328</f>
        <v>0</v>
      </c>
    </row>
    <row r="103" s="10" customFormat="1" ht="37.44" customHeight="1">
      <c r="B103" s="205"/>
      <c r="C103" s="206"/>
      <c r="D103" s="207" t="s">
        <v>77</v>
      </c>
      <c r="E103" s="208" t="s">
        <v>226</v>
      </c>
      <c r="F103" s="208" t="s">
        <v>227</v>
      </c>
      <c r="G103" s="206"/>
      <c r="H103" s="206"/>
      <c r="I103" s="209"/>
      <c r="J103" s="210">
        <f>BK103</f>
        <v>0</v>
      </c>
      <c r="K103" s="206"/>
      <c r="L103" s="211"/>
      <c r="M103" s="212"/>
      <c r="N103" s="213"/>
      <c r="O103" s="213"/>
      <c r="P103" s="214">
        <f>P104+P213+P251+P260+P276+P284+P313+P325</f>
        <v>0</v>
      </c>
      <c r="Q103" s="213"/>
      <c r="R103" s="214">
        <f>R104+R213+R251+R260+R276+R284+R313+R325</f>
        <v>1053.1110702299998</v>
      </c>
      <c r="S103" s="213"/>
      <c r="T103" s="215">
        <f>T104+T213+T251+T260+T276+T284+T313+T325</f>
        <v>81.619920000000008</v>
      </c>
      <c r="AR103" s="216" t="s">
        <v>86</v>
      </c>
      <c r="AT103" s="217" t="s">
        <v>77</v>
      </c>
      <c r="AU103" s="217" t="s">
        <v>78</v>
      </c>
      <c r="AY103" s="216" t="s">
        <v>132</v>
      </c>
      <c r="BK103" s="218">
        <f>BK104+BK213+BK251+BK260+BK276+BK284+BK313+BK325</f>
        <v>0</v>
      </c>
    </row>
    <row r="104" s="10" customFormat="1" ht="19.92" customHeight="1">
      <c r="B104" s="205"/>
      <c r="C104" s="206"/>
      <c r="D104" s="207" t="s">
        <v>77</v>
      </c>
      <c r="E104" s="219" t="s">
        <v>86</v>
      </c>
      <c r="F104" s="219" t="s">
        <v>228</v>
      </c>
      <c r="G104" s="206"/>
      <c r="H104" s="206"/>
      <c r="I104" s="209"/>
      <c r="J104" s="220">
        <f>BK104</f>
        <v>0</v>
      </c>
      <c r="K104" s="206"/>
      <c r="L104" s="211"/>
      <c r="M104" s="212"/>
      <c r="N104" s="213"/>
      <c r="O104" s="213"/>
      <c r="P104" s="214">
        <f>P105+P112+P132+P164+P187+P202</f>
        <v>0</v>
      </c>
      <c r="Q104" s="213"/>
      <c r="R104" s="214">
        <f>R105+R112+R132+R164+R187+R202</f>
        <v>0.0293688</v>
      </c>
      <c r="S104" s="213"/>
      <c r="T104" s="215">
        <f>T105+T112+T132+T164+T187+T202</f>
        <v>81.619920000000008</v>
      </c>
      <c r="AR104" s="216" t="s">
        <v>86</v>
      </c>
      <c r="AT104" s="217" t="s">
        <v>77</v>
      </c>
      <c r="AU104" s="217" t="s">
        <v>86</v>
      </c>
      <c r="AY104" s="216" t="s">
        <v>132</v>
      </c>
      <c r="BK104" s="218">
        <f>BK105+BK112+BK132+BK164+BK187+BK202</f>
        <v>0</v>
      </c>
    </row>
    <row r="105" s="10" customFormat="1" ht="14.88" customHeight="1">
      <c r="B105" s="205"/>
      <c r="C105" s="206"/>
      <c r="D105" s="207" t="s">
        <v>77</v>
      </c>
      <c r="E105" s="219" t="s">
        <v>181</v>
      </c>
      <c r="F105" s="219" t="s">
        <v>229</v>
      </c>
      <c r="G105" s="206"/>
      <c r="H105" s="206"/>
      <c r="I105" s="209"/>
      <c r="J105" s="220">
        <f>BK105</f>
        <v>0</v>
      </c>
      <c r="K105" s="206"/>
      <c r="L105" s="211"/>
      <c r="M105" s="212"/>
      <c r="N105" s="213"/>
      <c r="O105" s="213"/>
      <c r="P105" s="214">
        <f>SUM(P106:P111)</f>
        <v>0</v>
      </c>
      <c r="Q105" s="213"/>
      <c r="R105" s="214">
        <f>SUM(R106:R111)</f>
        <v>0.0173688</v>
      </c>
      <c r="S105" s="213"/>
      <c r="T105" s="215">
        <f>SUM(T106:T111)</f>
        <v>81.619920000000008</v>
      </c>
      <c r="AR105" s="216" t="s">
        <v>86</v>
      </c>
      <c r="AT105" s="217" t="s">
        <v>77</v>
      </c>
      <c r="AU105" s="217" t="s">
        <v>88</v>
      </c>
      <c r="AY105" s="216" t="s">
        <v>132</v>
      </c>
      <c r="BK105" s="218">
        <f>SUM(BK106:BK111)</f>
        <v>0</v>
      </c>
    </row>
    <row r="106" s="1" customFormat="1" ht="16.5" customHeight="1">
      <c r="B106" s="46"/>
      <c r="C106" s="221" t="s">
        <v>86</v>
      </c>
      <c r="D106" s="221" t="s">
        <v>135</v>
      </c>
      <c r="E106" s="222" t="s">
        <v>230</v>
      </c>
      <c r="F106" s="223" t="s">
        <v>231</v>
      </c>
      <c r="G106" s="224" t="s">
        <v>232</v>
      </c>
      <c r="H106" s="225">
        <v>48</v>
      </c>
      <c r="I106" s="226"/>
      <c r="J106" s="227">
        <f>ROUND(I106*H106,2)</f>
        <v>0</v>
      </c>
      <c r="K106" s="223" t="s">
        <v>34</v>
      </c>
      <c r="L106" s="72"/>
      <c r="M106" s="228" t="s">
        <v>34</v>
      </c>
      <c r="N106" s="229" t="s">
        <v>49</v>
      </c>
      <c r="O106" s="47"/>
      <c r="P106" s="230">
        <f>O106*H106</f>
        <v>0</v>
      </c>
      <c r="Q106" s="230">
        <v>5.0000000000000002E-05</v>
      </c>
      <c r="R106" s="230">
        <f>Q106*H106</f>
        <v>0.0024000000000000002</v>
      </c>
      <c r="S106" s="230">
        <v>0.90000000000000002</v>
      </c>
      <c r="T106" s="231">
        <f>S106*H106</f>
        <v>43.200000000000003</v>
      </c>
      <c r="AR106" s="23" t="s">
        <v>148</v>
      </c>
      <c r="AT106" s="23" t="s">
        <v>135</v>
      </c>
      <c r="AU106" s="23" t="s">
        <v>144</v>
      </c>
      <c r="AY106" s="23" t="s">
        <v>132</v>
      </c>
      <c r="BE106" s="232">
        <f>IF(N106="základní",J106,0)</f>
        <v>0</v>
      </c>
      <c r="BF106" s="232">
        <f>IF(N106="snížená",J106,0)</f>
        <v>0</v>
      </c>
      <c r="BG106" s="232">
        <f>IF(N106="zákl. přenesená",J106,0)</f>
        <v>0</v>
      </c>
      <c r="BH106" s="232">
        <f>IF(N106="sníž. přenesená",J106,0)</f>
        <v>0</v>
      </c>
      <c r="BI106" s="232">
        <f>IF(N106="nulová",J106,0)</f>
        <v>0</v>
      </c>
      <c r="BJ106" s="23" t="s">
        <v>86</v>
      </c>
      <c r="BK106" s="232">
        <f>ROUND(I106*H106,2)</f>
        <v>0</v>
      </c>
      <c r="BL106" s="23" t="s">
        <v>148</v>
      </c>
      <c r="BM106" s="23" t="s">
        <v>233</v>
      </c>
    </row>
    <row r="107" s="1" customFormat="1">
      <c r="B107" s="46"/>
      <c r="C107" s="74"/>
      <c r="D107" s="237" t="s">
        <v>234</v>
      </c>
      <c r="E107" s="74"/>
      <c r="F107" s="238" t="s">
        <v>235</v>
      </c>
      <c r="G107" s="74"/>
      <c r="H107" s="74"/>
      <c r="I107" s="191"/>
      <c r="J107" s="74"/>
      <c r="K107" s="74"/>
      <c r="L107" s="72"/>
      <c r="M107" s="239"/>
      <c r="N107" s="47"/>
      <c r="O107" s="47"/>
      <c r="P107" s="47"/>
      <c r="Q107" s="47"/>
      <c r="R107" s="47"/>
      <c r="S107" s="47"/>
      <c r="T107" s="95"/>
      <c r="AT107" s="23" t="s">
        <v>234</v>
      </c>
      <c r="AU107" s="23" t="s">
        <v>144</v>
      </c>
    </row>
    <row r="108" s="11" customFormat="1">
      <c r="B108" s="240"/>
      <c r="C108" s="241"/>
      <c r="D108" s="237" t="s">
        <v>236</v>
      </c>
      <c r="E108" s="242" t="s">
        <v>34</v>
      </c>
      <c r="F108" s="243" t="s">
        <v>237</v>
      </c>
      <c r="G108" s="241"/>
      <c r="H108" s="244">
        <v>48</v>
      </c>
      <c r="I108" s="245"/>
      <c r="J108" s="241"/>
      <c r="K108" s="241"/>
      <c r="L108" s="246"/>
      <c r="M108" s="247"/>
      <c r="N108" s="248"/>
      <c r="O108" s="248"/>
      <c r="P108" s="248"/>
      <c r="Q108" s="248"/>
      <c r="R108" s="248"/>
      <c r="S108" s="248"/>
      <c r="T108" s="249"/>
      <c r="AT108" s="250" t="s">
        <v>236</v>
      </c>
      <c r="AU108" s="250" t="s">
        <v>144</v>
      </c>
      <c r="AV108" s="11" t="s">
        <v>88</v>
      </c>
      <c r="AW108" s="11" t="s">
        <v>41</v>
      </c>
      <c r="AX108" s="11" t="s">
        <v>86</v>
      </c>
      <c r="AY108" s="250" t="s">
        <v>132</v>
      </c>
    </row>
    <row r="109" s="1" customFormat="1" ht="38.25" customHeight="1">
      <c r="B109" s="46"/>
      <c r="C109" s="221" t="s">
        <v>88</v>
      </c>
      <c r="D109" s="221" t="s">
        <v>135</v>
      </c>
      <c r="E109" s="222" t="s">
        <v>238</v>
      </c>
      <c r="F109" s="223" t="s">
        <v>239</v>
      </c>
      <c r="G109" s="224" t="s">
        <v>232</v>
      </c>
      <c r="H109" s="225">
        <v>498.95999999999998</v>
      </c>
      <c r="I109" s="226"/>
      <c r="J109" s="227">
        <f>ROUND(I109*H109,2)</f>
        <v>0</v>
      </c>
      <c r="K109" s="223" t="s">
        <v>169</v>
      </c>
      <c r="L109" s="72"/>
      <c r="M109" s="228" t="s">
        <v>34</v>
      </c>
      <c r="N109" s="229" t="s">
        <v>49</v>
      </c>
      <c r="O109" s="47"/>
      <c r="P109" s="230">
        <f>O109*H109</f>
        <v>0</v>
      </c>
      <c r="Q109" s="230">
        <v>3.0000000000000001E-05</v>
      </c>
      <c r="R109" s="230">
        <f>Q109*H109</f>
        <v>0.014968799999999999</v>
      </c>
      <c r="S109" s="230">
        <v>0.076999999999999999</v>
      </c>
      <c r="T109" s="231">
        <f>S109*H109</f>
        <v>38.419919999999998</v>
      </c>
      <c r="AR109" s="23" t="s">
        <v>148</v>
      </c>
      <c r="AT109" s="23" t="s">
        <v>135</v>
      </c>
      <c r="AU109" s="23" t="s">
        <v>144</v>
      </c>
      <c r="AY109" s="23" t="s">
        <v>132</v>
      </c>
      <c r="BE109" s="232">
        <f>IF(N109="základní",J109,0)</f>
        <v>0</v>
      </c>
      <c r="BF109" s="232">
        <f>IF(N109="snížená",J109,0)</f>
        <v>0</v>
      </c>
      <c r="BG109" s="232">
        <f>IF(N109="zákl. přenesená",J109,0)</f>
        <v>0</v>
      </c>
      <c r="BH109" s="232">
        <f>IF(N109="sníž. přenesená",J109,0)</f>
        <v>0</v>
      </c>
      <c r="BI109" s="232">
        <f>IF(N109="nulová",J109,0)</f>
        <v>0</v>
      </c>
      <c r="BJ109" s="23" t="s">
        <v>86</v>
      </c>
      <c r="BK109" s="232">
        <f>ROUND(I109*H109,2)</f>
        <v>0</v>
      </c>
      <c r="BL109" s="23" t="s">
        <v>148</v>
      </c>
      <c r="BM109" s="23" t="s">
        <v>240</v>
      </c>
    </row>
    <row r="110" s="1" customFormat="1">
      <c r="B110" s="46"/>
      <c r="C110" s="74"/>
      <c r="D110" s="237" t="s">
        <v>234</v>
      </c>
      <c r="E110" s="74"/>
      <c r="F110" s="238" t="s">
        <v>241</v>
      </c>
      <c r="G110" s="74"/>
      <c r="H110" s="74"/>
      <c r="I110" s="191"/>
      <c r="J110" s="74"/>
      <c r="K110" s="74"/>
      <c r="L110" s="72"/>
      <c r="M110" s="239"/>
      <c r="N110" s="47"/>
      <c r="O110" s="47"/>
      <c r="P110" s="47"/>
      <c r="Q110" s="47"/>
      <c r="R110" s="47"/>
      <c r="S110" s="47"/>
      <c r="T110" s="95"/>
      <c r="AT110" s="23" t="s">
        <v>234</v>
      </c>
      <c r="AU110" s="23" t="s">
        <v>144</v>
      </c>
    </row>
    <row r="111" s="11" customFormat="1">
      <c r="B111" s="240"/>
      <c r="C111" s="241"/>
      <c r="D111" s="237" t="s">
        <v>236</v>
      </c>
      <c r="E111" s="242" t="s">
        <v>34</v>
      </c>
      <c r="F111" s="243" t="s">
        <v>242</v>
      </c>
      <c r="G111" s="241"/>
      <c r="H111" s="244">
        <v>498.95999999999998</v>
      </c>
      <c r="I111" s="245"/>
      <c r="J111" s="241"/>
      <c r="K111" s="241"/>
      <c r="L111" s="246"/>
      <c r="M111" s="247"/>
      <c r="N111" s="248"/>
      <c r="O111" s="248"/>
      <c r="P111" s="248"/>
      <c r="Q111" s="248"/>
      <c r="R111" s="248"/>
      <c r="S111" s="248"/>
      <c r="T111" s="249"/>
      <c r="AT111" s="250" t="s">
        <v>236</v>
      </c>
      <c r="AU111" s="250" t="s">
        <v>144</v>
      </c>
      <c r="AV111" s="11" t="s">
        <v>88</v>
      </c>
      <c r="AW111" s="11" t="s">
        <v>41</v>
      </c>
      <c r="AX111" s="11" t="s">
        <v>86</v>
      </c>
      <c r="AY111" s="250" t="s">
        <v>132</v>
      </c>
    </row>
    <row r="112" s="10" customFormat="1" ht="22.32" customHeight="1">
      <c r="B112" s="205"/>
      <c r="C112" s="206"/>
      <c r="D112" s="207" t="s">
        <v>77</v>
      </c>
      <c r="E112" s="219" t="s">
        <v>187</v>
      </c>
      <c r="F112" s="219" t="s">
        <v>243</v>
      </c>
      <c r="G112" s="206"/>
      <c r="H112" s="206"/>
      <c r="I112" s="209"/>
      <c r="J112" s="220">
        <f>BK112</f>
        <v>0</v>
      </c>
      <c r="K112" s="206"/>
      <c r="L112" s="211"/>
      <c r="M112" s="212"/>
      <c r="N112" s="213"/>
      <c r="O112" s="213"/>
      <c r="P112" s="214">
        <f>SUM(P113:P131)</f>
        <v>0</v>
      </c>
      <c r="Q112" s="213"/>
      <c r="R112" s="214">
        <f>SUM(R113:R131)</f>
        <v>0</v>
      </c>
      <c r="S112" s="213"/>
      <c r="T112" s="215">
        <f>SUM(T113:T131)</f>
        <v>0</v>
      </c>
      <c r="AR112" s="216" t="s">
        <v>86</v>
      </c>
      <c r="AT112" s="217" t="s">
        <v>77</v>
      </c>
      <c r="AU112" s="217" t="s">
        <v>88</v>
      </c>
      <c r="AY112" s="216" t="s">
        <v>132</v>
      </c>
      <c r="BK112" s="218">
        <f>SUM(BK113:BK131)</f>
        <v>0</v>
      </c>
    </row>
    <row r="113" s="1" customFormat="1" ht="38.25" customHeight="1">
      <c r="B113" s="46"/>
      <c r="C113" s="221" t="s">
        <v>144</v>
      </c>
      <c r="D113" s="221" t="s">
        <v>135</v>
      </c>
      <c r="E113" s="222" t="s">
        <v>244</v>
      </c>
      <c r="F113" s="223" t="s">
        <v>245</v>
      </c>
      <c r="G113" s="224" t="s">
        <v>246</v>
      </c>
      <c r="H113" s="225">
        <v>263.67599999999999</v>
      </c>
      <c r="I113" s="226"/>
      <c r="J113" s="227">
        <f>ROUND(I113*H113,2)</f>
        <v>0</v>
      </c>
      <c r="K113" s="223" t="s">
        <v>169</v>
      </c>
      <c r="L113" s="72"/>
      <c r="M113" s="228" t="s">
        <v>34</v>
      </c>
      <c r="N113" s="229" t="s">
        <v>49</v>
      </c>
      <c r="O113" s="47"/>
      <c r="P113" s="230">
        <f>O113*H113</f>
        <v>0</v>
      </c>
      <c r="Q113" s="230">
        <v>0</v>
      </c>
      <c r="R113" s="230">
        <f>Q113*H113</f>
        <v>0</v>
      </c>
      <c r="S113" s="230">
        <v>0</v>
      </c>
      <c r="T113" s="231">
        <f>S113*H113</f>
        <v>0</v>
      </c>
      <c r="AR113" s="23" t="s">
        <v>148</v>
      </c>
      <c r="AT113" s="23" t="s">
        <v>135</v>
      </c>
      <c r="AU113" s="23" t="s">
        <v>144</v>
      </c>
      <c r="AY113" s="23" t="s">
        <v>132</v>
      </c>
      <c r="BE113" s="232">
        <f>IF(N113="základní",J113,0)</f>
        <v>0</v>
      </c>
      <c r="BF113" s="232">
        <f>IF(N113="snížená",J113,0)</f>
        <v>0</v>
      </c>
      <c r="BG113" s="232">
        <f>IF(N113="zákl. přenesená",J113,0)</f>
        <v>0</v>
      </c>
      <c r="BH113" s="232">
        <f>IF(N113="sníž. přenesená",J113,0)</f>
        <v>0</v>
      </c>
      <c r="BI113" s="232">
        <f>IF(N113="nulová",J113,0)</f>
        <v>0</v>
      </c>
      <c r="BJ113" s="23" t="s">
        <v>86</v>
      </c>
      <c r="BK113" s="232">
        <f>ROUND(I113*H113,2)</f>
        <v>0</v>
      </c>
      <c r="BL113" s="23" t="s">
        <v>148</v>
      </c>
      <c r="BM113" s="23" t="s">
        <v>247</v>
      </c>
    </row>
    <row r="114" s="1" customFormat="1">
      <c r="B114" s="46"/>
      <c r="C114" s="74"/>
      <c r="D114" s="237" t="s">
        <v>234</v>
      </c>
      <c r="E114" s="74"/>
      <c r="F114" s="238" t="s">
        <v>248</v>
      </c>
      <c r="G114" s="74"/>
      <c r="H114" s="74"/>
      <c r="I114" s="191"/>
      <c r="J114" s="74"/>
      <c r="K114" s="74"/>
      <c r="L114" s="72"/>
      <c r="M114" s="239"/>
      <c r="N114" s="47"/>
      <c r="O114" s="47"/>
      <c r="P114" s="47"/>
      <c r="Q114" s="47"/>
      <c r="R114" s="47"/>
      <c r="S114" s="47"/>
      <c r="T114" s="95"/>
      <c r="AT114" s="23" t="s">
        <v>234</v>
      </c>
      <c r="AU114" s="23" t="s">
        <v>144</v>
      </c>
    </row>
    <row r="115" s="12" customFormat="1">
      <c r="B115" s="251"/>
      <c r="C115" s="252"/>
      <c r="D115" s="237" t="s">
        <v>236</v>
      </c>
      <c r="E115" s="253" t="s">
        <v>34</v>
      </c>
      <c r="F115" s="254" t="s">
        <v>249</v>
      </c>
      <c r="G115" s="252"/>
      <c r="H115" s="253" t="s">
        <v>34</v>
      </c>
      <c r="I115" s="255"/>
      <c r="J115" s="252"/>
      <c r="K115" s="252"/>
      <c r="L115" s="256"/>
      <c r="M115" s="257"/>
      <c r="N115" s="258"/>
      <c r="O115" s="258"/>
      <c r="P115" s="258"/>
      <c r="Q115" s="258"/>
      <c r="R115" s="258"/>
      <c r="S115" s="258"/>
      <c r="T115" s="259"/>
      <c r="AT115" s="260" t="s">
        <v>236</v>
      </c>
      <c r="AU115" s="260" t="s">
        <v>144</v>
      </c>
      <c r="AV115" s="12" t="s">
        <v>86</v>
      </c>
      <c r="AW115" s="12" t="s">
        <v>41</v>
      </c>
      <c r="AX115" s="12" t="s">
        <v>78</v>
      </c>
      <c r="AY115" s="260" t="s">
        <v>132</v>
      </c>
    </row>
    <row r="116" s="11" customFormat="1">
      <c r="B116" s="240"/>
      <c r="C116" s="241"/>
      <c r="D116" s="237" t="s">
        <v>236</v>
      </c>
      <c r="E116" s="242" t="s">
        <v>34</v>
      </c>
      <c r="F116" s="243" t="s">
        <v>250</v>
      </c>
      <c r="G116" s="241"/>
      <c r="H116" s="244">
        <v>49.084000000000003</v>
      </c>
      <c r="I116" s="245"/>
      <c r="J116" s="241"/>
      <c r="K116" s="241"/>
      <c r="L116" s="246"/>
      <c r="M116" s="247"/>
      <c r="N116" s="248"/>
      <c r="O116" s="248"/>
      <c r="P116" s="248"/>
      <c r="Q116" s="248"/>
      <c r="R116" s="248"/>
      <c r="S116" s="248"/>
      <c r="T116" s="249"/>
      <c r="AT116" s="250" t="s">
        <v>236</v>
      </c>
      <c r="AU116" s="250" t="s">
        <v>144</v>
      </c>
      <c r="AV116" s="11" t="s">
        <v>88</v>
      </c>
      <c r="AW116" s="11" t="s">
        <v>41</v>
      </c>
      <c r="AX116" s="11" t="s">
        <v>78</v>
      </c>
      <c r="AY116" s="250" t="s">
        <v>132</v>
      </c>
    </row>
    <row r="117" s="11" customFormat="1">
      <c r="B117" s="240"/>
      <c r="C117" s="241"/>
      <c r="D117" s="237" t="s">
        <v>236</v>
      </c>
      <c r="E117" s="242" t="s">
        <v>34</v>
      </c>
      <c r="F117" s="243" t="s">
        <v>251</v>
      </c>
      <c r="G117" s="241"/>
      <c r="H117" s="244">
        <v>29.713999999999999</v>
      </c>
      <c r="I117" s="245"/>
      <c r="J117" s="241"/>
      <c r="K117" s="241"/>
      <c r="L117" s="246"/>
      <c r="M117" s="247"/>
      <c r="N117" s="248"/>
      <c r="O117" s="248"/>
      <c r="P117" s="248"/>
      <c r="Q117" s="248"/>
      <c r="R117" s="248"/>
      <c r="S117" s="248"/>
      <c r="T117" s="249"/>
      <c r="AT117" s="250" t="s">
        <v>236</v>
      </c>
      <c r="AU117" s="250" t="s">
        <v>144</v>
      </c>
      <c r="AV117" s="11" t="s">
        <v>88</v>
      </c>
      <c r="AW117" s="11" t="s">
        <v>41</v>
      </c>
      <c r="AX117" s="11" t="s">
        <v>78</v>
      </c>
      <c r="AY117" s="250" t="s">
        <v>132</v>
      </c>
    </row>
    <row r="118" s="11" customFormat="1">
      <c r="B118" s="240"/>
      <c r="C118" s="241"/>
      <c r="D118" s="237" t="s">
        <v>236</v>
      </c>
      <c r="E118" s="242" t="s">
        <v>34</v>
      </c>
      <c r="F118" s="243" t="s">
        <v>252</v>
      </c>
      <c r="G118" s="241"/>
      <c r="H118" s="244">
        <v>2.2589999999999999</v>
      </c>
      <c r="I118" s="245"/>
      <c r="J118" s="241"/>
      <c r="K118" s="241"/>
      <c r="L118" s="246"/>
      <c r="M118" s="247"/>
      <c r="N118" s="248"/>
      <c r="O118" s="248"/>
      <c r="P118" s="248"/>
      <c r="Q118" s="248"/>
      <c r="R118" s="248"/>
      <c r="S118" s="248"/>
      <c r="T118" s="249"/>
      <c r="AT118" s="250" t="s">
        <v>236</v>
      </c>
      <c r="AU118" s="250" t="s">
        <v>144</v>
      </c>
      <c r="AV118" s="11" t="s">
        <v>88</v>
      </c>
      <c r="AW118" s="11" t="s">
        <v>41</v>
      </c>
      <c r="AX118" s="11" t="s">
        <v>78</v>
      </c>
      <c r="AY118" s="250" t="s">
        <v>132</v>
      </c>
    </row>
    <row r="119" s="11" customFormat="1">
      <c r="B119" s="240"/>
      <c r="C119" s="241"/>
      <c r="D119" s="237" t="s">
        <v>236</v>
      </c>
      <c r="E119" s="242" t="s">
        <v>34</v>
      </c>
      <c r="F119" s="243" t="s">
        <v>253</v>
      </c>
      <c r="G119" s="241"/>
      <c r="H119" s="244">
        <v>32.735999999999997</v>
      </c>
      <c r="I119" s="245"/>
      <c r="J119" s="241"/>
      <c r="K119" s="241"/>
      <c r="L119" s="246"/>
      <c r="M119" s="247"/>
      <c r="N119" s="248"/>
      <c r="O119" s="248"/>
      <c r="P119" s="248"/>
      <c r="Q119" s="248"/>
      <c r="R119" s="248"/>
      <c r="S119" s="248"/>
      <c r="T119" s="249"/>
      <c r="AT119" s="250" t="s">
        <v>236</v>
      </c>
      <c r="AU119" s="250" t="s">
        <v>144</v>
      </c>
      <c r="AV119" s="11" t="s">
        <v>88</v>
      </c>
      <c r="AW119" s="11" t="s">
        <v>41</v>
      </c>
      <c r="AX119" s="11" t="s">
        <v>78</v>
      </c>
      <c r="AY119" s="250" t="s">
        <v>132</v>
      </c>
    </row>
    <row r="120" s="11" customFormat="1">
      <c r="B120" s="240"/>
      <c r="C120" s="241"/>
      <c r="D120" s="237" t="s">
        <v>236</v>
      </c>
      <c r="E120" s="242" t="s">
        <v>34</v>
      </c>
      <c r="F120" s="243" t="s">
        <v>254</v>
      </c>
      <c r="G120" s="241"/>
      <c r="H120" s="244">
        <v>41.896999999999998</v>
      </c>
      <c r="I120" s="245"/>
      <c r="J120" s="241"/>
      <c r="K120" s="241"/>
      <c r="L120" s="246"/>
      <c r="M120" s="247"/>
      <c r="N120" s="248"/>
      <c r="O120" s="248"/>
      <c r="P120" s="248"/>
      <c r="Q120" s="248"/>
      <c r="R120" s="248"/>
      <c r="S120" s="248"/>
      <c r="T120" s="249"/>
      <c r="AT120" s="250" t="s">
        <v>236</v>
      </c>
      <c r="AU120" s="250" t="s">
        <v>144</v>
      </c>
      <c r="AV120" s="11" t="s">
        <v>88</v>
      </c>
      <c r="AW120" s="11" t="s">
        <v>41</v>
      </c>
      <c r="AX120" s="11" t="s">
        <v>78</v>
      </c>
      <c r="AY120" s="250" t="s">
        <v>132</v>
      </c>
    </row>
    <row r="121" s="11" customFormat="1">
      <c r="B121" s="240"/>
      <c r="C121" s="241"/>
      <c r="D121" s="237" t="s">
        <v>236</v>
      </c>
      <c r="E121" s="242" t="s">
        <v>34</v>
      </c>
      <c r="F121" s="243" t="s">
        <v>255</v>
      </c>
      <c r="G121" s="241"/>
      <c r="H121" s="244">
        <v>25.536999999999999</v>
      </c>
      <c r="I121" s="245"/>
      <c r="J121" s="241"/>
      <c r="K121" s="241"/>
      <c r="L121" s="246"/>
      <c r="M121" s="247"/>
      <c r="N121" s="248"/>
      <c r="O121" s="248"/>
      <c r="P121" s="248"/>
      <c r="Q121" s="248"/>
      <c r="R121" s="248"/>
      <c r="S121" s="248"/>
      <c r="T121" s="249"/>
      <c r="AT121" s="250" t="s">
        <v>236</v>
      </c>
      <c r="AU121" s="250" t="s">
        <v>144</v>
      </c>
      <c r="AV121" s="11" t="s">
        <v>88</v>
      </c>
      <c r="AW121" s="11" t="s">
        <v>41</v>
      </c>
      <c r="AX121" s="11" t="s">
        <v>78</v>
      </c>
      <c r="AY121" s="250" t="s">
        <v>132</v>
      </c>
    </row>
    <row r="122" s="11" customFormat="1">
      <c r="B122" s="240"/>
      <c r="C122" s="241"/>
      <c r="D122" s="237" t="s">
        <v>236</v>
      </c>
      <c r="E122" s="242" t="s">
        <v>34</v>
      </c>
      <c r="F122" s="243" t="s">
        <v>256</v>
      </c>
      <c r="G122" s="241"/>
      <c r="H122" s="244">
        <v>10.640000000000001</v>
      </c>
      <c r="I122" s="245"/>
      <c r="J122" s="241"/>
      <c r="K122" s="241"/>
      <c r="L122" s="246"/>
      <c r="M122" s="247"/>
      <c r="N122" s="248"/>
      <c r="O122" s="248"/>
      <c r="P122" s="248"/>
      <c r="Q122" s="248"/>
      <c r="R122" s="248"/>
      <c r="S122" s="248"/>
      <c r="T122" s="249"/>
      <c r="AT122" s="250" t="s">
        <v>236</v>
      </c>
      <c r="AU122" s="250" t="s">
        <v>144</v>
      </c>
      <c r="AV122" s="11" t="s">
        <v>88</v>
      </c>
      <c r="AW122" s="11" t="s">
        <v>41</v>
      </c>
      <c r="AX122" s="11" t="s">
        <v>78</v>
      </c>
      <c r="AY122" s="250" t="s">
        <v>132</v>
      </c>
    </row>
    <row r="123" s="11" customFormat="1">
      <c r="B123" s="240"/>
      <c r="C123" s="241"/>
      <c r="D123" s="237" t="s">
        <v>236</v>
      </c>
      <c r="E123" s="242" t="s">
        <v>34</v>
      </c>
      <c r="F123" s="243" t="s">
        <v>257</v>
      </c>
      <c r="G123" s="241"/>
      <c r="H123" s="244">
        <v>6.5</v>
      </c>
      <c r="I123" s="245"/>
      <c r="J123" s="241"/>
      <c r="K123" s="241"/>
      <c r="L123" s="246"/>
      <c r="M123" s="247"/>
      <c r="N123" s="248"/>
      <c r="O123" s="248"/>
      <c r="P123" s="248"/>
      <c r="Q123" s="248"/>
      <c r="R123" s="248"/>
      <c r="S123" s="248"/>
      <c r="T123" s="249"/>
      <c r="AT123" s="250" t="s">
        <v>236</v>
      </c>
      <c r="AU123" s="250" t="s">
        <v>144</v>
      </c>
      <c r="AV123" s="11" t="s">
        <v>88</v>
      </c>
      <c r="AW123" s="11" t="s">
        <v>41</v>
      </c>
      <c r="AX123" s="11" t="s">
        <v>78</v>
      </c>
      <c r="AY123" s="250" t="s">
        <v>132</v>
      </c>
    </row>
    <row r="124" s="11" customFormat="1">
      <c r="B124" s="240"/>
      <c r="C124" s="241"/>
      <c r="D124" s="237" t="s">
        <v>236</v>
      </c>
      <c r="E124" s="242" t="s">
        <v>34</v>
      </c>
      <c r="F124" s="243" t="s">
        <v>258</v>
      </c>
      <c r="G124" s="241"/>
      <c r="H124" s="244">
        <v>51.527999999999999</v>
      </c>
      <c r="I124" s="245"/>
      <c r="J124" s="241"/>
      <c r="K124" s="241"/>
      <c r="L124" s="246"/>
      <c r="M124" s="247"/>
      <c r="N124" s="248"/>
      <c r="O124" s="248"/>
      <c r="P124" s="248"/>
      <c r="Q124" s="248"/>
      <c r="R124" s="248"/>
      <c r="S124" s="248"/>
      <c r="T124" s="249"/>
      <c r="AT124" s="250" t="s">
        <v>236</v>
      </c>
      <c r="AU124" s="250" t="s">
        <v>144</v>
      </c>
      <c r="AV124" s="11" t="s">
        <v>88</v>
      </c>
      <c r="AW124" s="11" t="s">
        <v>41</v>
      </c>
      <c r="AX124" s="11" t="s">
        <v>78</v>
      </c>
      <c r="AY124" s="250" t="s">
        <v>132</v>
      </c>
    </row>
    <row r="125" s="11" customFormat="1">
      <c r="B125" s="240"/>
      <c r="C125" s="241"/>
      <c r="D125" s="237" t="s">
        <v>236</v>
      </c>
      <c r="E125" s="242" t="s">
        <v>34</v>
      </c>
      <c r="F125" s="243" t="s">
        <v>259</v>
      </c>
      <c r="G125" s="241"/>
      <c r="H125" s="244">
        <v>0.54700000000000004</v>
      </c>
      <c r="I125" s="245"/>
      <c r="J125" s="241"/>
      <c r="K125" s="241"/>
      <c r="L125" s="246"/>
      <c r="M125" s="247"/>
      <c r="N125" s="248"/>
      <c r="O125" s="248"/>
      <c r="P125" s="248"/>
      <c r="Q125" s="248"/>
      <c r="R125" s="248"/>
      <c r="S125" s="248"/>
      <c r="T125" s="249"/>
      <c r="AT125" s="250" t="s">
        <v>236</v>
      </c>
      <c r="AU125" s="250" t="s">
        <v>144</v>
      </c>
      <c r="AV125" s="11" t="s">
        <v>88</v>
      </c>
      <c r="AW125" s="11" t="s">
        <v>41</v>
      </c>
      <c r="AX125" s="11" t="s">
        <v>78</v>
      </c>
      <c r="AY125" s="250" t="s">
        <v>132</v>
      </c>
    </row>
    <row r="126" s="11" customFormat="1">
      <c r="B126" s="240"/>
      <c r="C126" s="241"/>
      <c r="D126" s="237" t="s">
        <v>236</v>
      </c>
      <c r="E126" s="242" t="s">
        <v>34</v>
      </c>
      <c r="F126" s="243" t="s">
        <v>260</v>
      </c>
      <c r="G126" s="241"/>
      <c r="H126" s="244">
        <v>6.9589999999999996</v>
      </c>
      <c r="I126" s="245"/>
      <c r="J126" s="241"/>
      <c r="K126" s="241"/>
      <c r="L126" s="246"/>
      <c r="M126" s="247"/>
      <c r="N126" s="248"/>
      <c r="O126" s="248"/>
      <c r="P126" s="248"/>
      <c r="Q126" s="248"/>
      <c r="R126" s="248"/>
      <c r="S126" s="248"/>
      <c r="T126" s="249"/>
      <c r="AT126" s="250" t="s">
        <v>236</v>
      </c>
      <c r="AU126" s="250" t="s">
        <v>144</v>
      </c>
      <c r="AV126" s="11" t="s">
        <v>88</v>
      </c>
      <c r="AW126" s="11" t="s">
        <v>41</v>
      </c>
      <c r="AX126" s="11" t="s">
        <v>78</v>
      </c>
      <c r="AY126" s="250" t="s">
        <v>132</v>
      </c>
    </row>
    <row r="127" s="11" customFormat="1">
      <c r="B127" s="240"/>
      <c r="C127" s="241"/>
      <c r="D127" s="237" t="s">
        <v>236</v>
      </c>
      <c r="E127" s="242" t="s">
        <v>34</v>
      </c>
      <c r="F127" s="243" t="s">
        <v>261</v>
      </c>
      <c r="G127" s="241"/>
      <c r="H127" s="244">
        <v>6.2750000000000004</v>
      </c>
      <c r="I127" s="245"/>
      <c r="J127" s="241"/>
      <c r="K127" s="241"/>
      <c r="L127" s="246"/>
      <c r="M127" s="247"/>
      <c r="N127" s="248"/>
      <c r="O127" s="248"/>
      <c r="P127" s="248"/>
      <c r="Q127" s="248"/>
      <c r="R127" s="248"/>
      <c r="S127" s="248"/>
      <c r="T127" s="249"/>
      <c r="AT127" s="250" t="s">
        <v>236</v>
      </c>
      <c r="AU127" s="250" t="s">
        <v>144</v>
      </c>
      <c r="AV127" s="11" t="s">
        <v>88</v>
      </c>
      <c r="AW127" s="11" t="s">
        <v>41</v>
      </c>
      <c r="AX127" s="11" t="s">
        <v>78</v>
      </c>
      <c r="AY127" s="250" t="s">
        <v>132</v>
      </c>
    </row>
    <row r="128" s="13" customFormat="1">
      <c r="B128" s="261"/>
      <c r="C128" s="262"/>
      <c r="D128" s="237" t="s">
        <v>236</v>
      </c>
      <c r="E128" s="263" t="s">
        <v>34</v>
      </c>
      <c r="F128" s="264" t="s">
        <v>262</v>
      </c>
      <c r="G128" s="262"/>
      <c r="H128" s="265">
        <v>263.67599999999999</v>
      </c>
      <c r="I128" s="266"/>
      <c r="J128" s="262"/>
      <c r="K128" s="262"/>
      <c r="L128" s="267"/>
      <c r="M128" s="268"/>
      <c r="N128" s="269"/>
      <c r="O128" s="269"/>
      <c r="P128" s="269"/>
      <c r="Q128" s="269"/>
      <c r="R128" s="269"/>
      <c r="S128" s="269"/>
      <c r="T128" s="270"/>
      <c r="AT128" s="271" t="s">
        <v>236</v>
      </c>
      <c r="AU128" s="271" t="s">
        <v>144</v>
      </c>
      <c r="AV128" s="13" t="s">
        <v>148</v>
      </c>
      <c r="AW128" s="13" t="s">
        <v>41</v>
      </c>
      <c r="AX128" s="13" t="s">
        <v>86</v>
      </c>
      <c r="AY128" s="271" t="s">
        <v>132</v>
      </c>
    </row>
    <row r="129" s="1" customFormat="1" ht="38.25" customHeight="1">
      <c r="B129" s="46"/>
      <c r="C129" s="221" t="s">
        <v>148</v>
      </c>
      <c r="D129" s="221" t="s">
        <v>135</v>
      </c>
      <c r="E129" s="222" t="s">
        <v>263</v>
      </c>
      <c r="F129" s="223" t="s">
        <v>264</v>
      </c>
      <c r="G129" s="224" t="s">
        <v>246</v>
      </c>
      <c r="H129" s="225">
        <v>169.69499999999999</v>
      </c>
      <c r="I129" s="226"/>
      <c r="J129" s="227">
        <f>ROUND(I129*H129,2)</f>
        <v>0</v>
      </c>
      <c r="K129" s="223" t="s">
        <v>169</v>
      </c>
      <c r="L129" s="72"/>
      <c r="M129" s="228" t="s">
        <v>34</v>
      </c>
      <c r="N129" s="229" t="s">
        <v>49</v>
      </c>
      <c r="O129" s="47"/>
      <c r="P129" s="230">
        <f>O129*H129</f>
        <v>0</v>
      </c>
      <c r="Q129" s="230">
        <v>0</v>
      </c>
      <c r="R129" s="230">
        <f>Q129*H129</f>
        <v>0</v>
      </c>
      <c r="S129" s="230">
        <v>0</v>
      </c>
      <c r="T129" s="231">
        <f>S129*H129</f>
        <v>0</v>
      </c>
      <c r="AR129" s="23" t="s">
        <v>148</v>
      </c>
      <c r="AT129" s="23" t="s">
        <v>135</v>
      </c>
      <c r="AU129" s="23" t="s">
        <v>144</v>
      </c>
      <c r="AY129" s="23" t="s">
        <v>132</v>
      </c>
      <c r="BE129" s="232">
        <f>IF(N129="základní",J129,0)</f>
        <v>0</v>
      </c>
      <c r="BF129" s="232">
        <f>IF(N129="snížená",J129,0)</f>
        <v>0</v>
      </c>
      <c r="BG129" s="232">
        <f>IF(N129="zákl. přenesená",J129,0)</f>
        <v>0</v>
      </c>
      <c r="BH129" s="232">
        <f>IF(N129="sníž. přenesená",J129,0)</f>
        <v>0</v>
      </c>
      <c r="BI129" s="232">
        <f>IF(N129="nulová",J129,0)</f>
        <v>0</v>
      </c>
      <c r="BJ129" s="23" t="s">
        <v>86</v>
      </c>
      <c r="BK129" s="232">
        <f>ROUND(I129*H129,2)</f>
        <v>0</v>
      </c>
      <c r="BL129" s="23" t="s">
        <v>148</v>
      </c>
      <c r="BM129" s="23" t="s">
        <v>265</v>
      </c>
    </row>
    <row r="130" s="1" customFormat="1">
      <c r="B130" s="46"/>
      <c r="C130" s="74"/>
      <c r="D130" s="237" t="s">
        <v>234</v>
      </c>
      <c r="E130" s="74"/>
      <c r="F130" s="238" t="s">
        <v>248</v>
      </c>
      <c r="G130" s="74"/>
      <c r="H130" s="74"/>
      <c r="I130" s="191"/>
      <c r="J130" s="74"/>
      <c r="K130" s="74"/>
      <c r="L130" s="72"/>
      <c r="M130" s="239"/>
      <c r="N130" s="47"/>
      <c r="O130" s="47"/>
      <c r="P130" s="47"/>
      <c r="Q130" s="47"/>
      <c r="R130" s="47"/>
      <c r="S130" s="47"/>
      <c r="T130" s="95"/>
      <c r="AT130" s="23" t="s">
        <v>234</v>
      </c>
      <c r="AU130" s="23" t="s">
        <v>144</v>
      </c>
    </row>
    <row r="131" s="11" customFormat="1">
      <c r="B131" s="240"/>
      <c r="C131" s="241"/>
      <c r="D131" s="237" t="s">
        <v>236</v>
      </c>
      <c r="E131" s="241"/>
      <c r="F131" s="243" t="s">
        <v>266</v>
      </c>
      <c r="G131" s="241"/>
      <c r="H131" s="244">
        <v>169.69499999999999</v>
      </c>
      <c r="I131" s="245"/>
      <c r="J131" s="241"/>
      <c r="K131" s="241"/>
      <c r="L131" s="246"/>
      <c r="M131" s="247"/>
      <c r="N131" s="248"/>
      <c r="O131" s="248"/>
      <c r="P131" s="248"/>
      <c r="Q131" s="248"/>
      <c r="R131" s="248"/>
      <c r="S131" s="248"/>
      <c r="T131" s="249"/>
      <c r="AT131" s="250" t="s">
        <v>236</v>
      </c>
      <c r="AU131" s="250" t="s">
        <v>144</v>
      </c>
      <c r="AV131" s="11" t="s">
        <v>88</v>
      </c>
      <c r="AW131" s="11" t="s">
        <v>6</v>
      </c>
      <c r="AX131" s="11" t="s">
        <v>86</v>
      </c>
      <c r="AY131" s="250" t="s">
        <v>132</v>
      </c>
    </row>
    <row r="132" s="10" customFormat="1" ht="22.32" customHeight="1">
      <c r="B132" s="205"/>
      <c r="C132" s="206"/>
      <c r="D132" s="207" t="s">
        <v>77</v>
      </c>
      <c r="E132" s="219" t="s">
        <v>191</v>
      </c>
      <c r="F132" s="219" t="s">
        <v>267</v>
      </c>
      <c r="G132" s="206"/>
      <c r="H132" s="206"/>
      <c r="I132" s="209"/>
      <c r="J132" s="220">
        <f>BK132</f>
        <v>0</v>
      </c>
      <c r="K132" s="206"/>
      <c r="L132" s="211"/>
      <c r="M132" s="212"/>
      <c r="N132" s="213"/>
      <c r="O132" s="213"/>
      <c r="P132" s="214">
        <f>SUM(P133:P163)</f>
        <v>0</v>
      </c>
      <c r="Q132" s="213"/>
      <c r="R132" s="214">
        <f>SUM(R133:R163)</f>
        <v>0</v>
      </c>
      <c r="S132" s="213"/>
      <c r="T132" s="215">
        <f>SUM(T133:T163)</f>
        <v>0</v>
      </c>
      <c r="AR132" s="216" t="s">
        <v>86</v>
      </c>
      <c r="AT132" s="217" t="s">
        <v>77</v>
      </c>
      <c r="AU132" s="217" t="s">
        <v>88</v>
      </c>
      <c r="AY132" s="216" t="s">
        <v>132</v>
      </c>
      <c r="BK132" s="218">
        <f>SUM(BK133:BK163)</f>
        <v>0</v>
      </c>
    </row>
    <row r="133" s="1" customFormat="1" ht="25.5" customHeight="1">
      <c r="B133" s="46"/>
      <c r="C133" s="221" t="s">
        <v>131</v>
      </c>
      <c r="D133" s="221" t="s">
        <v>135</v>
      </c>
      <c r="E133" s="222" t="s">
        <v>268</v>
      </c>
      <c r="F133" s="223" t="s">
        <v>269</v>
      </c>
      <c r="G133" s="224" t="s">
        <v>246</v>
      </c>
      <c r="H133" s="225">
        <v>324.57799999999997</v>
      </c>
      <c r="I133" s="226"/>
      <c r="J133" s="227">
        <f>ROUND(I133*H133,2)</f>
        <v>0</v>
      </c>
      <c r="K133" s="223" t="s">
        <v>169</v>
      </c>
      <c r="L133" s="72"/>
      <c r="M133" s="228" t="s">
        <v>34</v>
      </c>
      <c r="N133" s="229" t="s">
        <v>49</v>
      </c>
      <c r="O133" s="47"/>
      <c r="P133" s="230">
        <f>O133*H133</f>
        <v>0</v>
      </c>
      <c r="Q133" s="230">
        <v>0</v>
      </c>
      <c r="R133" s="230">
        <f>Q133*H133</f>
        <v>0</v>
      </c>
      <c r="S133" s="230">
        <v>0</v>
      </c>
      <c r="T133" s="231">
        <f>S133*H133</f>
        <v>0</v>
      </c>
      <c r="AR133" s="23" t="s">
        <v>148</v>
      </c>
      <c r="AT133" s="23" t="s">
        <v>135</v>
      </c>
      <c r="AU133" s="23" t="s">
        <v>144</v>
      </c>
      <c r="AY133" s="23" t="s">
        <v>132</v>
      </c>
      <c r="BE133" s="232">
        <f>IF(N133="základní",J133,0)</f>
        <v>0</v>
      </c>
      <c r="BF133" s="232">
        <f>IF(N133="snížená",J133,0)</f>
        <v>0</v>
      </c>
      <c r="BG133" s="232">
        <f>IF(N133="zákl. přenesená",J133,0)</f>
        <v>0</v>
      </c>
      <c r="BH133" s="232">
        <f>IF(N133="sníž. přenesená",J133,0)</f>
        <v>0</v>
      </c>
      <c r="BI133" s="232">
        <f>IF(N133="nulová",J133,0)</f>
        <v>0</v>
      </c>
      <c r="BJ133" s="23" t="s">
        <v>86</v>
      </c>
      <c r="BK133" s="232">
        <f>ROUND(I133*H133,2)</f>
        <v>0</v>
      </c>
      <c r="BL133" s="23" t="s">
        <v>148</v>
      </c>
      <c r="BM133" s="23" t="s">
        <v>270</v>
      </c>
    </row>
    <row r="134" s="1" customFormat="1">
      <c r="B134" s="46"/>
      <c r="C134" s="74"/>
      <c r="D134" s="237" t="s">
        <v>234</v>
      </c>
      <c r="E134" s="74"/>
      <c r="F134" s="238" t="s">
        <v>271</v>
      </c>
      <c r="G134" s="74"/>
      <c r="H134" s="74"/>
      <c r="I134" s="191"/>
      <c r="J134" s="74"/>
      <c r="K134" s="74"/>
      <c r="L134" s="72"/>
      <c r="M134" s="239"/>
      <c r="N134" s="47"/>
      <c r="O134" s="47"/>
      <c r="P134" s="47"/>
      <c r="Q134" s="47"/>
      <c r="R134" s="47"/>
      <c r="S134" s="47"/>
      <c r="T134" s="95"/>
      <c r="AT134" s="23" t="s">
        <v>234</v>
      </c>
      <c r="AU134" s="23" t="s">
        <v>144</v>
      </c>
    </row>
    <row r="135" s="12" customFormat="1">
      <c r="B135" s="251"/>
      <c r="C135" s="252"/>
      <c r="D135" s="237" t="s">
        <v>236</v>
      </c>
      <c r="E135" s="253" t="s">
        <v>34</v>
      </c>
      <c r="F135" s="254" t="s">
        <v>272</v>
      </c>
      <c r="G135" s="252"/>
      <c r="H135" s="253" t="s">
        <v>34</v>
      </c>
      <c r="I135" s="255"/>
      <c r="J135" s="252"/>
      <c r="K135" s="252"/>
      <c r="L135" s="256"/>
      <c r="M135" s="257"/>
      <c r="N135" s="258"/>
      <c r="O135" s="258"/>
      <c r="P135" s="258"/>
      <c r="Q135" s="258"/>
      <c r="R135" s="258"/>
      <c r="S135" s="258"/>
      <c r="T135" s="259"/>
      <c r="AT135" s="260" t="s">
        <v>236</v>
      </c>
      <c r="AU135" s="260" t="s">
        <v>144</v>
      </c>
      <c r="AV135" s="12" t="s">
        <v>86</v>
      </c>
      <c r="AW135" s="12" t="s">
        <v>41</v>
      </c>
      <c r="AX135" s="12" t="s">
        <v>78</v>
      </c>
      <c r="AY135" s="260" t="s">
        <v>132</v>
      </c>
    </row>
    <row r="136" s="11" customFormat="1">
      <c r="B136" s="240"/>
      <c r="C136" s="241"/>
      <c r="D136" s="237" t="s">
        <v>236</v>
      </c>
      <c r="E136" s="242" t="s">
        <v>34</v>
      </c>
      <c r="F136" s="243" t="s">
        <v>273</v>
      </c>
      <c r="G136" s="241"/>
      <c r="H136" s="244">
        <v>117.50100000000001</v>
      </c>
      <c r="I136" s="245"/>
      <c r="J136" s="241"/>
      <c r="K136" s="241"/>
      <c r="L136" s="246"/>
      <c r="M136" s="247"/>
      <c r="N136" s="248"/>
      <c r="O136" s="248"/>
      <c r="P136" s="248"/>
      <c r="Q136" s="248"/>
      <c r="R136" s="248"/>
      <c r="S136" s="248"/>
      <c r="T136" s="249"/>
      <c r="AT136" s="250" t="s">
        <v>236</v>
      </c>
      <c r="AU136" s="250" t="s">
        <v>144</v>
      </c>
      <c r="AV136" s="11" t="s">
        <v>88</v>
      </c>
      <c r="AW136" s="11" t="s">
        <v>41</v>
      </c>
      <c r="AX136" s="11" t="s">
        <v>78</v>
      </c>
      <c r="AY136" s="250" t="s">
        <v>132</v>
      </c>
    </row>
    <row r="137" s="11" customFormat="1">
      <c r="B137" s="240"/>
      <c r="C137" s="241"/>
      <c r="D137" s="237" t="s">
        <v>236</v>
      </c>
      <c r="E137" s="242" t="s">
        <v>34</v>
      </c>
      <c r="F137" s="243" t="s">
        <v>274</v>
      </c>
      <c r="G137" s="241"/>
      <c r="H137" s="244">
        <v>28.300999999999998</v>
      </c>
      <c r="I137" s="245"/>
      <c r="J137" s="241"/>
      <c r="K137" s="241"/>
      <c r="L137" s="246"/>
      <c r="M137" s="247"/>
      <c r="N137" s="248"/>
      <c r="O137" s="248"/>
      <c r="P137" s="248"/>
      <c r="Q137" s="248"/>
      <c r="R137" s="248"/>
      <c r="S137" s="248"/>
      <c r="T137" s="249"/>
      <c r="AT137" s="250" t="s">
        <v>236</v>
      </c>
      <c r="AU137" s="250" t="s">
        <v>144</v>
      </c>
      <c r="AV137" s="11" t="s">
        <v>88</v>
      </c>
      <c r="AW137" s="11" t="s">
        <v>41</v>
      </c>
      <c r="AX137" s="11" t="s">
        <v>78</v>
      </c>
      <c r="AY137" s="250" t="s">
        <v>132</v>
      </c>
    </row>
    <row r="138" s="11" customFormat="1">
      <c r="B138" s="240"/>
      <c r="C138" s="241"/>
      <c r="D138" s="237" t="s">
        <v>236</v>
      </c>
      <c r="E138" s="242" t="s">
        <v>34</v>
      </c>
      <c r="F138" s="243" t="s">
        <v>275</v>
      </c>
      <c r="G138" s="241"/>
      <c r="H138" s="244">
        <v>53.113999999999997</v>
      </c>
      <c r="I138" s="245"/>
      <c r="J138" s="241"/>
      <c r="K138" s="241"/>
      <c r="L138" s="246"/>
      <c r="M138" s="247"/>
      <c r="N138" s="248"/>
      <c r="O138" s="248"/>
      <c r="P138" s="248"/>
      <c r="Q138" s="248"/>
      <c r="R138" s="248"/>
      <c r="S138" s="248"/>
      <c r="T138" s="249"/>
      <c r="AT138" s="250" t="s">
        <v>236</v>
      </c>
      <c r="AU138" s="250" t="s">
        <v>144</v>
      </c>
      <c r="AV138" s="11" t="s">
        <v>88</v>
      </c>
      <c r="AW138" s="11" t="s">
        <v>41</v>
      </c>
      <c r="AX138" s="11" t="s">
        <v>78</v>
      </c>
      <c r="AY138" s="250" t="s">
        <v>132</v>
      </c>
    </row>
    <row r="139" s="11" customFormat="1">
      <c r="B139" s="240"/>
      <c r="C139" s="241"/>
      <c r="D139" s="237" t="s">
        <v>236</v>
      </c>
      <c r="E139" s="242" t="s">
        <v>34</v>
      </c>
      <c r="F139" s="243" t="s">
        <v>276</v>
      </c>
      <c r="G139" s="241"/>
      <c r="H139" s="244">
        <v>17.978000000000002</v>
      </c>
      <c r="I139" s="245"/>
      <c r="J139" s="241"/>
      <c r="K139" s="241"/>
      <c r="L139" s="246"/>
      <c r="M139" s="247"/>
      <c r="N139" s="248"/>
      <c r="O139" s="248"/>
      <c r="P139" s="248"/>
      <c r="Q139" s="248"/>
      <c r="R139" s="248"/>
      <c r="S139" s="248"/>
      <c r="T139" s="249"/>
      <c r="AT139" s="250" t="s">
        <v>236</v>
      </c>
      <c r="AU139" s="250" t="s">
        <v>144</v>
      </c>
      <c r="AV139" s="11" t="s">
        <v>88</v>
      </c>
      <c r="AW139" s="11" t="s">
        <v>41</v>
      </c>
      <c r="AX139" s="11" t="s">
        <v>78</v>
      </c>
      <c r="AY139" s="250" t="s">
        <v>132</v>
      </c>
    </row>
    <row r="140" s="11" customFormat="1">
      <c r="B140" s="240"/>
      <c r="C140" s="241"/>
      <c r="D140" s="237" t="s">
        <v>236</v>
      </c>
      <c r="E140" s="242" t="s">
        <v>34</v>
      </c>
      <c r="F140" s="243" t="s">
        <v>277</v>
      </c>
      <c r="G140" s="241"/>
      <c r="H140" s="244">
        <v>107.684</v>
      </c>
      <c r="I140" s="245"/>
      <c r="J140" s="241"/>
      <c r="K140" s="241"/>
      <c r="L140" s="246"/>
      <c r="M140" s="247"/>
      <c r="N140" s="248"/>
      <c r="O140" s="248"/>
      <c r="P140" s="248"/>
      <c r="Q140" s="248"/>
      <c r="R140" s="248"/>
      <c r="S140" s="248"/>
      <c r="T140" s="249"/>
      <c r="AT140" s="250" t="s">
        <v>236</v>
      </c>
      <c r="AU140" s="250" t="s">
        <v>144</v>
      </c>
      <c r="AV140" s="11" t="s">
        <v>88</v>
      </c>
      <c r="AW140" s="11" t="s">
        <v>41</v>
      </c>
      <c r="AX140" s="11" t="s">
        <v>78</v>
      </c>
      <c r="AY140" s="250" t="s">
        <v>132</v>
      </c>
    </row>
    <row r="141" s="13" customFormat="1">
      <c r="B141" s="261"/>
      <c r="C141" s="262"/>
      <c r="D141" s="237" t="s">
        <v>236</v>
      </c>
      <c r="E141" s="263" t="s">
        <v>34</v>
      </c>
      <c r="F141" s="264" t="s">
        <v>262</v>
      </c>
      <c r="G141" s="262"/>
      <c r="H141" s="265">
        <v>324.57799999999997</v>
      </c>
      <c r="I141" s="266"/>
      <c r="J141" s="262"/>
      <c r="K141" s="262"/>
      <c r="L141" s="267"/>
      <c r="M141" s="268"/>
      <c r="N141" s="269"/>
      <c r="O141" s="269"/>
      <c r="P141" s="269"/>
      <c r="Q141" s="269"/>
      <c r="R141" s="269"/>
      <c r="S141" s="269"/>
      <c r="T141" s="270"/>
      <c r="AT141" s="271" t="s">
        <v>236</v>
      </c>
      <c r="AU141" s="271" t="s">
        <v>144</v>
      </c>
      <c r="AV141" s="13" t="s">
        <v>148</v>
      </c>
      <c r="AW141" s="13" t="s">
        <v>41</v>
      </c>
      <c r="AX141" s="13" t="s">
        <v>86</v>
      </c>
      <c r="AY141" s="271" t="s">
        <v>132</v>
      </c>
    </row>
    <row r="142" s="1" customFormat="1" ht="25.5" customHeight="1">
      <c r="B142" s="46"/>
      <c r="C142" s="221" t="s">
        <v>157</v>
      </c>
      <c r="D142" s="221" t="s">
        <v>135</v>
      </c>
      <c r="E142" s="222" t="s">
        <v>278</v>
      </c>
      <c r="F142" s="223" t="s">
        <v>279</v>
      </c>
      <c r="G142" s="224" t="s">
        <v>246</v>
      </c>
      <c r="H142" s="225">
        <v>162.28899999999999</v>
      </c>
      <c r="I142" s="226"/>
      <c r="J142" s="227">
        <f>ROUND(I142*H142,2)</f>
        <v>0</v>
      </c>
      <c r="K142" s="223" t="s">
        <v>169</v>
      </c>
      <c r="L142" s="72"/>
      <c r="M142" s="228" t="s">
        <v>34</v>
      </c>
      <c r="N142" s="229" t="s">
        <v>49</v>
      </c>
      <c r="O142" s="47"/>
      <c r="P142" s="230">
        <f>O142*H142</f>
        <v>0</v>
      </c>
      <c r="Q142" s="230">
        <v>0</v>
      </c>
      <c r="R142" s="230">
        <f>Q142*H142</f>
        <v>0</v>
      </c>
      <c r="S142" s="230">
        <v>0</v>
      </c>
      <c r="T142" s="231">
        <f>S142*H142</f>
        <v>0</v>
      </c>
      <c r="AR142" s="23" t="s">
        <v>148</v>
      </c>
      <c r="AT142" s="23" t="s">
        <v>135</v>
      </c>
      <c r="AU142" s="23" t="s">
        <v>144</v>
      </c>
      <c r="AY142" s="23" t="s">
        <v>132</v>
      </c>
      <c r="BE142" s="232">
        <f>IF(N142="základní",J142,0)</f>
        <v>0</v>
      </c>
      <c r="BF142" s="232">
        <f>IF(N142="snížená",J142,0)</f>
        <v>0</v>
      </c>
      <c r="BG142" s="232">
        <f>IF(N142="zákl. přenesená",J142,0)</f>
        <v>0</v>
      </c>
      <c r="BH142" s="232">
        <f>IF(N142="sníž. přenesená",J142,0)</f>
        <v>0</v>
      </c>
      <c r="BI142" s="232">
        <f>IF(N142="nulová",J142,0)</f>
        <v>0</v>
      </c>
      <c r="BJ142" s="23" t="s">
        <v>86</v>
      </c>
      <c r="BK142" s="232">
        <f>ROUND(I142*H142,2)</f>
        <v>0</v>
      </c>
      <c r="BL142" s="23" t="s">
        <v>148</v>
      </c>
      <c r="BM142" s="23" t="s">
        <v>280</v>
      </c>
    </row>
    <row r="143" s="1" customFormat="1">
      <c r="B143" s="46"/>
      <c r="C143" s="74"/>
      <c r="D143" s="237" t="s">
        <v>234</v>
      </c>
      <c r="E143" s="74"/>
      <c r="F143" s="238" t="s">
        <v>271</v>
      </c>
      <c r="G143" s="74"/>
      <c r="H143" s="74"/>
      <c r="I143" s="191"/>
      <c r="J143" s="74"/>
      <c r="K143" s="74"/>
      <c r="L143" s="72"/>
      <c r="M143" s="239"/>
      <c r="N143" s="47"/>
      <c r="O143" s="47"/>
      <c r="P143" s="47"/>
      <c r="Q143" s="47"/>
      <c r="R143" s="47"/>
      <c r="S143" s="47"/>
      <c r="T143" s="95"/>
      <c r="AT143" s="23" t="s">
        <v>234</v>
      </c>
      <c r="AU143" s="23" t="s">
        <v>144</v>
      </c>
    </row>
    <row r="144" s="11" customFormat="1">
      <c r="B144" s="240"/>
      <c r="C144" s="241"/>
      <c r="D144" s="237" t="s">
        <v>236</v>
      </c>
      <c r="E144" s="241"/>
      <c r="F144" s="243" t="s">
        <v>281</v>
      </c>
      <c r="G144" s="241"/>
      <c r="H144" s="244">
        <v>162.28899999999999</v>
      </c>
      <c r="I144" s="245"/>
      <c r="J144" s="241"/>
      <c r="K144" s="241"/>
      <c r="L144" s="246"/>
      <c r="M144" s="247"/>
      <c r="N144" s="248"/>
      <c r="O144" s="248"/>
      <c r="P144" s="248"/>
      <c r="Q144" s="248"/>
      <c r="R144" s="248"/>
      <c r="S144" s="248"/>
      <c r="T144" s="249"/>
      <c r="AT144" s="250" t="s">
        <v>236</v>
      </c>
      <c r="AU144" s="250" t="s">
        <v>144</v>
      </c>
      <c r="AV144" s="11" t="s">
        <v>88</v>
      </c>
      <c r="AW144" s="11" t="s">
        <v>6</v>
      </c>
      <c r="AX144" s="11" t="s">
        <v>86</v>
      </c>
      <c r="AY144" s="250" t="s">
        <v>132</v>
      </c>
    </row>
    <row r="145" s="1" customFormat="1" ht="25.5" customHeight="1">
      <c r="B145" s="46"/>
      <c r="C145" s="221" t="s">
        <v>161</v>
      </c>
      <c r="D145" s="221" t="s">
        <v>135</v>
      </c>
      <c r="E145" s="222" t="s">
        <v>282</v>
      </c>
      <c r="F145" s="223" t="s">
        <v>283</v>
      </c>
      <c r="G145" s="224" t="s">
        <v>246</v>
      </c>
      <c r="H145" s="225">
        <v>25.648</v>
      </c>
      <c r="I145" s="226"/>
      <c r="J145" s="227">
        <f>ROUND(I145*H145,2)</f>
        <v>0</v>
      </c>
      <c r="K145" s="223" t="s">
        <v>169</v>
      </c>
      <c r="L145" s="72"/>
      <c r="M145" s="228" t="s">
        <v>34</v>
      </c>
      <c r="N145" s="229" t="s">
        <v>49</v>
      </c>
      <c r="O145" s="47"/>
      <c r="P145" s="230">
        <f>O145*H145</f>
        <v>0</v>
      </c>
      <c r="Q145" s="230">
        <v>0</v>
      </c>
      <c r="R145" s="230">
        <f>Q145*H145</f>
        <v>0</v>
      </c>
      <c r="S145" s="230">
        <v>0</v>
      </c>
      <c r="T145" s="231">
        <f>S145*H145</f>
        <v>0</v>
      </c>
      <c r="AR145" s="23" t="s">
        <v>148</v>
      </c>
      <c r="AT145" s="23" t="s">
        <v>135</v>
      </c>
      <c r="AU145" s="23" t="s">
        <v>144</v>
      </c>
      <c r="AY145" s="23" t="s">
        <v>132</v>
      </c>
      <c r="BE145" s="232">
        <f>IF(N145="základní",J145,0)</f>
        <v>0</v>
      </c>
      <c r="BF145" s="232">
        <f>IF(N145="snížená",J145,0)</f>
        <v>0</v>
      </c>
      <c r="BG145" s="232">
        <f>IF(N145="zákl. přenesená",J145,0)</f>
        <v>0</v>
      </c>
      <c r="BH145" s="232">
        <f>IF(N145="sníž. přenesená",J145,0)</f>
        <v>0</v>
      </c>
      <c r="BI145" s="232">
        <f>IF(N145="nulová",J145,0)</f>
        <v>0</v>
      </c>
      <c r="BJ145" s="23" t="s">
        <v>86</v>
      </c>
      <c r="BK145" s="232">
        <f>ROUND(I145*H145,2)</f>
        <v>0</v>
      </c>
      <c r="BL145" s="23" t="s">
        <v>148</v>
      </c>
      <c r="BM145" s="23" t="s">
        <v>284</v>
      </c>
    </row>
    <row r="146" s="1" customFormat="1">
      <c r="B146" s="46"/>
      <c r="C146" s="74"/>
      <c r="D146" s="237" t="s">
        <v>234</v>
      </c>
      <c r="E146" s="74"/>
      <c r="F146" s="238" t="s">
        <v>285</v>
      </c>
      <c r="G146" s="74"/>
      <c r="H146" s="74"/>
      <c r="I146" s="191"/>
      <c r="J146" s="74"/>
      <c r="K146" s="74"/>
      <c r="L146" s="72"/>
      <c r="M146" s="239"/>
      <c r="N146" s="47"/>
      <c r="O146" s="47"/>
      <c r="P146" s="47"/>
      <c r="Q146" s="47"/>
      <c r="R146" s="47"/>
      <c r="S146" s="47"/>
      <c r="T146" s="95"/>
      <c r="AT146" s="23" t="s">
        <v>234</v>
      </c>
      <c r="AU146" s="23" t="s">
        <v>144</v>
      </c>
    </row>
    <row r="147" s="12" customFormat="1">
      <c r="B147" s="251"/>
      <c r="C147" s="252"/>
      <c r="D147" s="237" t="s">
        <v>236</v>
      </c>
      <c r="E147" s="253" t="s">
        <v>34</v>
      </c>
      <c r="F147" s="254" t="s">
        <v>286</v>
      </c>
      <c r="G147" s="252"/>
      <c r="H147" s="253" t="s">
        <v>34</v>
      </c>
      <c r="I147" s="255"/>
      <c r="J147" s="252"/>
      <c r="K147" s="252"/>
      <c r="L147" s="256"/>
      <c r="M147" s="257"/>
      <c r="N147" s="258"/>
      <c r="O147" s="258"/>
      <c r="P147" s="258"/>
      <c r="Q147" s="258"/>
      <c r="R147" s="258"/>
      <c r="S147" s="258"/>
      <c r="T147" s="259"/>
      <c r="AT147" s="260" t="s">
        <v>236</v>
      </c>
      <c r="AU147" s="260" t="s">
        <v>144</v>
      </c>
      <c r="AV147" s="12" t="s">
        <v>86</v>
      </c>
      <c r="AW147" s="12" t="s">
        <v>41</v>
      </c>
      <c r="AX147" s="12" t="s">
        <v>78</v>
      </c>
      <c r="AY147" s="260" t="s">
        <v>132</v>
      </c>
    </row>
    <row r="148" s="11" customFormat="1">
      <c r="B148" s="240"/>
      <c r="C148" s="241"/>
      <c r="D148" s="237" t="s">
        <v>236</v>
      </c>
      <c r="E148" s="242" t="s">
        <v>34</v>
      </c>
      <c r="F148" s="243" t="s">
        <v>287</v>
      </c>
      <c r="G148" s="241"/>
      <c r="H148" s="244">
        <v>6.8899999999999997</v>
      </c>
      <c r="I148" s="245"/>
      <c r="J148" s="241"/>
      <c r="K148" s="241"/>
      <c r="L148" s="246"/>
      <c r="M148" s="247"/>
      <c r="N148" s="248"/>
      <c r="O148" s="248"/>
      <c r="P148" s="248"/>
      <c r="Q148" s="248"/>
      <c r="R148" s="248"/>
      <c r="S148" s="248"/>
      <c r="T148" s="249"/>
      <c r="AT148" s="250" t="s">
        <v>236</v>
      </c>
      <c r="AU148" s="250" t="s">
        <v>144</v>
      </c>
      <c r="AV148" s="11" t="s">
        <v>88</v>
      </c>
      <c r="AW148" s="11" t="s">
        <v>41</v>
      </c>
      <c r="AX148" s="11" t="s">
        <v>78</v>
      </c>
      <c r="AY148" s="250" t="s">
        <v>132</v>
      </c>
    </row>
    <row r="149" s="12" customFormat="1">
      <c r="B149" s="251"/>
      <c r="C149" s="252"/>
      <c r="D149" s="237" t="s">
        <v>236</v>
      </c>
      <c r="E149" s="253" t="s">
        <v>34</v>
      </c>
      <c r="F149" s="254" t="s">
        <v>288</v>
      </c>
      <c r="G149" s="252"/>
      <c r="H149" s="253" t="s">
        <v>34</v>
      </c>
      <c r="I149" s="255"/>
      <c r="J149" s="252"/>
      <c r="K149" s="252"/>
      <c r="L149" s="256"/>
      <c r="M149" s="257"/>
      <c r="N149" s="258"/>
      <c r="O149" s="258"/>
      <c r="P149" s="258"/>
      <c r="Q149" s="258"/>
      <c r="R149" s="258"/>
      <c r="S149" s="258"/>
      <c r="T149" s="259"/>
      <c r="AT149" s="260" t="s">
        <v>236</v>
      </c>
      <c r="AU149" s="260" t="s">
        <v>144</v>
      </c>
      <c r="AV149" s="12" t="s">
        <v>86</v>
      </c>
      <c r="AW149" s="12" t="s">
        <v>41</v>
      </c>
      <c r="AX149" s="12" t="s">
        <v>78</v>
      </c>
      <c r="AY149" s="260" t="s">
        <v>132</v>
      </c>
    </row>
    <row r="150" s="11" customFormat="1">
      <c r="B150" s="240"/>
      <c r="C150" s="241"/>
      <c r="D150" s="237" t="s">
        <v>236</v>
      </c>
      <c r="E150" s="242" t="s">
        <v>34</v>
      </c>
      <c r="F150" s="243" t="s">
        <v>289</v>
      </c>
      <c r="G150" s="241"/>
      <c r="H150" s="244">
        <v>15.526</v>
      </c>
      <c r="I150" s="245"/>
      <c r="J150" s="241"/>
      <c r="K150" s="241"/>
      <c r="L150" s="246"/>
      <c r="M150" s="247"/>
      <c r="N150" s="248"/>
      <c r="O150" s="248"/>
      <c r="P150" s="248"/>
      <c r="Q150" s="248"/>
      <c r="R150" s="248"/>
      <c r="S150" s="248"/>
      <c r="T150" s="249"/>
      <c r="AT150" s="250" t="s">
        <v>236</v>
      </c>
      <c r="AU150" s="250" t="s">
        <v>144</v>
      </c>
      <c r="AV150" s="11" t="s">
        <v>88</v>
      </c>
      <c r="AW150" s="11" t="s">
        <v>41</v>
      </c>
      <c r="AX150" s="11" t="s">
        <v>78</v>
      </c>
      <c r="AY150" s="250" t="s">
        <v>132</v>
      </c>
    </row>
    <row r="151" s="12" customFormat="1">
      <c r="B151" s="251"/>
      <c r="C151" s="252"/>
      <c r="D151" s="237" t="s">
        <v>236</v>
      </c>
      <c r="E151" s="253" t="s">
        <v>34</v>
      </c>
      <c r="F151" s="254" t="s">
        <v>290</v>
      </c>
      <c r="G151" s="252"/>
      <c r="H151" s="253" t="s">
        <v>34</v>
      </c>
      <c r="I151" s="255"/>
      <c r="J151" s="252"/>
      <c r="K151" s="252"/>
      <c r="L151" s="256"/>
      <c r="M151" s="257"/>
      <c r="N151" s="258"/>
      <c r="O151" s="258"/>
      <c r="P151" s="258"/>
      <c r="Q151" s="258"/>
      <c r="R151" s="258"/>
      <c r="S151" s="258"/>
      <c r="T151" s="259"/>
      <c r="AT151" s="260" t="s">
        <v>236</v>
      </c>
      <c r="AU151" s="260" t="s">
        <v>144</v>
      </c>
      <c r="AV151" s="12" t="s">
        <v>86</v>
      </c>
      <c r="AW151" s="12" t="s">
        <v>41</v>
      </c>
      <c r="AX151" s="12" t="s">
        <v>78</v>
      </c>
      <c r="AY151" s="260" t="s">
        <v>132</v>
      </c>
    </row>
    <row r="152" s="11" customFormat="1">
      <c r="B152" s="240"/>
      <c r="C152" s="241"/>
      <c r="D152" s="237" t="s">
        <v>236</v>
      </c>
      <c r="E152" s="242" t="s">
        <v>34</v>
      </c>
      <c r="F152" s="243" t="s">
        <v>291</v>
      </c>
      <c r="G152" s="241"/>
      <c r="H152" s="244">
        <v>3.2320000000000002</v>
      </c>
      <c r="I152" s="245"/>
      <c r="J152" s="241"/>
      <c r="K152" s="241"/>
      <c r="L152" s="246"/>
      <c r="M152" s="247"/>
      <c r="N152" s="248"/>
      <c r="O152" s="248"/>
      <c r="P152" s="248"/>
      <c r="Q152" s="248"/>
      <c r="R152" s="248"/>
      <c r="S152" s="248"/>
      <c r="T152" s="249"/>
      <c r="AT152" s="250" t="s">
        <v>236</v>
      </c>
      <c r="AU152" s="250" t="s">
        <v>144</v>
      </c>
      <c r="AV152" s="11" t="s">
        <v>88</v>
      </c>
      <c r="AW152" s="11" t="s">
        <v>41</v>
      </c>
      <c r="AX152" s="11" t="s">
        <v>78</v>
      </c>
      <c r="AY152" s="250" t="s">
        <v>132</v>
      </c>
    </row>
    <row r="153" s="13" customFormat="1">
      <c r="B153" s="261"/>
      <c r="C153" s="262"/>
      <c r="D153" s="237" t="s">
        <v>236</v>
      </c>
      <c r="E153" s="263" t="s">
        <v>34</v>
      </c>
      <c r="F153" s="264" t="s">
        <v>262</v>
      </c>
      <c r="G153" s="262"/>
      <c r="H153" s="265">
        <v>25.648</v>
      </c>
      <c r="I153" s="266"/>
      <c r="J153" s="262"/>
      <c r="K153" s="262"/>
      <c r="L153" s="267"/>
      <c r="M153" s="268"/>
      <c r="N153" s="269"/>
      <c r="O153" s="269"/>
      <c r="P153" s="269"/>
      <c r="Q153" s="269"/>
      <c r="R153" s="269"/>
      <c r="S153" s="269"/>
      <c r="T153" s="270"/>
      <c r="AT153" s="271" t="s">
        <v>236</v>
      </c>
      <c r="AU153" s="271" t="s">
        <v>144</v>
      </c>
      <c r="AV153" s="13" t="s">
        <v>148</v>
      </c>
      <c r="AW153" s="13" t="s">
        <v>41</v>
      </c>
      <c r="AX153" s="13" t="s">
        <v>86</v>
      </c>
      <c r="AY153" s="271" t="s">
        <v>132</v>
      </c>
    </row>
    <row r="154" s="1" customFormat="1" ht="38.25" customHeight="1">
      <c r="B154" s="46"/>
      <c r="C154" s="221" t="s">
        <v>165</v>
      </c>
      <c r="D154" s="221" t="s">
        <v>135</v>
      </c>
      <c r="E154" s="222" t="s">
        <v>292</v>
      </c>
      <c r="F154" s="223" t="s">
        <v>293</v>
      </c>
      <c r="G154" s="224" t="s">
        <v>246</v>
      </c>
      <c r="H154" s="225">
        <v>12.824</v>
      </c>
      <c r="I154" s="226"/>
      <c r="J154" s="227">
        <f>ROUND(I154*H154,2)</f>
        <v>0</v>
      </c>
      <c r="K154" s="223" t="s">
        <v>169</v>
      </c>
      <c r="L154" s="72"/>
      <c r="M154" s="228" t="s">
        <v>34</v>
      </c>
      <c r="N154" s="229" t="s">
        <v>49</v>
      </c>
      <c r="O154" s="47"/>
      <c r="P154" s="230">
        <f>O154*H154</f>
        <v>0</v>
      </c>
      <c r="Q154" s="230">
        <v>0</v>
      </c>
      <c r="R154" s="230">
        <f>Q154*H154</f>
        <v>0</v>
      </c>
      <c r="S154" s="230">
        <v>0</v>
      </c>
      <c r="T154" s="231">
        <f>S154*H154</f>
        <v>0</v>
      </c>
      <c r="AR154" s="23" t="s">
        <v>148</v>
      </c>
      <c r="AT154" s="23" t="s">
        <v>135</v>
      </c>
      <c r="AU154" s="23" t="s">
        <v>144</v>
      </c>
      <c r="AY154" s="23" t="s">
        <v>132</v>
      </c>
      <c r="BE154" s="232">
        <f>IF(N154="základní",J154,0)</f>
        <v>0</v>
      </c>
      <c r="BF154" s="232">
        <f>IF(N154="snížená",J154,0)</f>
        <v>0</v>
      </c>
      <c r="BG154" s="232">
        <f>IF(N154="zákl. přenesená",J154,0)</f>
        <v>0</v>
      </c>
      <c r="BH154" s="232">
        <f>IF(N154="sníž. přenesená",J154,0)</f>
        <v>0</v>
      </c>
      <c r="BI154" s="232">
        <f>IF(N154="nulová",J154,0)</f>
        <v>0</v>
      </c>
      <c r="BJ154" s="23" t="s">
        <v>86</v>
      </c>
      <c r="BK154" s="232">
        <f>ROUND(I154*H154,2)</f>
        <v>0</v>
      </c>
      <c r="BL154" s="23" t="s">
        <v>148</v>
      </c>
      <c r="BM154" s="23" t="s">
        <v>294</v>
      </c>
    </row>
    <row r="155" s="1" customFormat="1">
      <c r="B155" s="46"/>
      <c r="C155" s="74"/>
      <c r="D155" s="237" t="s">
        <v>234</v>
      </c>
      <c r="E155" s="74"/>
      <c r="F155" s="238" t="s">
        <v>285</v>
      </c>
      <c r="G155" s="74"/>
      <c r="H155" s="74"/>
      <c r="I155" s="191"/>
      <c r="J155" s="74"/>
      <c r="K155" s="74"/>
      <c r="L155" s="72"/>
      <c r="M155" s="239"/>
      <c r="N155" s="47"/>
      <c r="O155" s="47"/>
      <c r="P155" s="47"/>
      <c r="Q155" s="47"/>
      <c r="R155" s="47"/>
      <c r="S155" s="47"/>
      <c r="T155" s="95"/>
      <c r="AT155" s="23" t="s">
        <v>234</v>
      </c>
      <c r="AU155" s="23" t="s">
        <v>144</v>
      </c>
    </row>
    <row r="156" s="11" customFormat="1">
      <c r="B156" s="240"/>
      <c r="C156" s="241"/>
      <c r="D156" s="237" t="s">
        <v>236</v>
      </c>
      <c r="E156" s="241"/>
      <c r="F156" s="243" t="s">
        <v>295</v>
      </c>
      <c r="G156" s="241"/>
      <c r="H156" s="244">
        <v>12.824</v>
      </c>
      <c r="I156" s="245"/>
      <c r="J156" s="241"/>
      <c r="K156" s="241"/>
      <c r="L156" s="246"/>
      <c r="M156" s="247"/>
      <c r="N156" s="248"/>
      <c r="O156" s="248"/>
      <c r="P156" s="248"/>
      <c r="Q156" s="248"/>
      <c r="R156" s="248"/>
      <c r="S156" s="248"/>
      <c r="T156" s="249"/>
      <c r="AT156" s="250" t="s">
        <v>236</v>
      </c>
      <c r="AU156" s="250" t="s">
        <v>144</v>
      </c>
      <c r="AV156" s="11" t="s">
        <v>88</v>
      </c>
      <c r="AW156" s="11" t="s">
        <v>6</v>
      </c>
      <c r="AX156" s="11" t="s">
        <v>86</v>
      </c>
      <c r="AY156" s="250" t="s">
        <v>132</v>
      </c>
    </row>
    <row r="157" s="1" customFormat="1" ht="25.5" customHeight="1">
      <c r="B157" s="46"/>
      <c r="C157" s="221" t="s">
        <v>171</v>
      </c>
      <c r="D157" s="221" t="s">
        <v>135</v>
      </c>
      <c r="E157" s="222" t="s">
        <v>296</v>
      </c>
      <c r="F157" s="223" t="s">
        <v>297</v>
      </c>
      <c r="G157" s="224" t="s">
        <v>246</v>
      </c>
      <c r="H157" s="225">
        <v>1.5</v>
      </c>
      <c r="I157" s="226"/>
      <c r="J157" s="227">
        <f>ROUND(I157*H157,2)</f>
        <v>0</v>
      </c>
      <c r="K157" s="223" t="s">
        <v>169</v>
      </c>
      <c r="L157" s="72"/>
      <c r="M157" s="228" t="s">
        <v>34</v>
      </c>
      <c r="N157" s="229" t="s">
        <v>49</v>
      </c>
      <c r="O157" s="47"/>
      <c r="P157" s="230">
        <f>O157*H157</f>
        <v>0</v>
      </c>
      <c r="Q157" s="230">
        <v>0</v>
      </c>
      <c r="R157" s="230">
        <f>Q157*H157</f>
        <v>0</v>
      </c>
      <c r="S157" s="230">
        <v>0</v>
      </c>
      <c r="T157" s="231">
        <f>S157*H157</f>
        <v>0</v>
      </c>
      <c r="AR157" s="23" t="s">
        <v>148</v>
      </c>
      <c r="AT157" s="23" t="s">
        <v>135</v>
      </c>
      <c r="AU157" s="23" t="s">
        <v>144</v>
      </c>
      <c r="AY157" s="23" t="s">
        <v>132</v>
      </c>
      <c r="BE157" s="232">
        <f>IF(N157="základní",J157,0)</f>
        <v>0</v>
      </c>
      <c r="BF157" s="232">
        <f>IF(N157="snížená",J157,0)</f>
        <v>0</v>
      </c>
      <c r="BG157" s="232">
        <f>IF(N157="zákl. přenesená",J157,0)</f>
        <v>0</v>
      </c>
      <c r="BH157" s="232">
        <f>IF(N157="sníž. přenesená",J157,0)</f>
        <v>0</v>
      </c>
      <c r="BI157" s="232">
        <f>IF(N157="nulová",J157,0)</f>
        <v>0</v>
      </c>
      <c r="BJ157" s="23" t="s">
        <v>86</v>
      </c>
      <c r="BK157" s="232">
        <f>ROUND(I157*H157,2)</f>
        <v>0</v>
      </c>
      <c r="BL157" s="23" t="s">
        <v>148</v>
      </c>
      <c r="BM157" s="23" t="s">
        <v>298</v>
      </c>
    </row>
    <row r="158" s="1" customFormat="1">
      <c r="B158" s="46"/>
      <c r="C158" s="74"/>
      <c r="D158" s="237" t="s">
        <v>234</v>
      </c>
      <c r="E158" s="74"/>
      <c r="F158" s="238" t="s">
        <v>299</v>
      </c>
      <c r="G158" s="74"/>
      <c r="H158" s="74"/>
      <c r="I158" s="191"/>
      <c r="J158" s="74"/>
      <c r="K158" s="74"/>
      <c r="L158" s="72"/>
      <c r="M158" s="239"/>
      <c r="N158" s="47"/>
      <c r="O158" s="47"/>
      <c r="P158" s="47"/>
      <c r="Q158" s="47"/>
      <c r="R158" s="47"/>
      <c r="S158" s="47"/>
      <c r="T158" s="95"/>
      <c r="AT158" s="23" t="s">
        <v>234</v>
      </c>
      <c r="AU158" s="23" t="s">
        <v>144</v>
      </c>
    </row>
    <row r="159" s="12" customFormat="1">
      <c r="B159" s="251"/>
      <c r="C159" s="252"/>
      <c r="D159" s="237" t="s">
        <v>236</v>
      </c>
      <c r="E159" s="253" t="s">
        <v>34</v>
      </c>
      <c r="F159" s="254" t="s">
        <v>300</v>
      </c>
      <c r="G159" s="252"/>
      <c r="H159" s="253" t="s">
        <v>34</v>
      </c>
      <c r="I159" s="255"/>
      <c r="J159" s="252"/>
      <c r="K159" s="252"/>
      <c r="L159" s="256"/>
      <c r="M159" s="257"/>
      <c r="N159" s="258"/>
      <c r="O159" s="258"/>
      <c r="P159" s="258"/>
      <c r="Q159" s="258"/>
      <c r="R159" s="258"/>
      <c r="S159" s="258"/>
      <c r="T159" s="259"/>
      <c r="AT159" s="260" t="s">
        <v>236</v>
      </c>
      <c r="AU159" s="260" t="s">
        <v>144</v>
      </c>
      <c r="AV159" s="12" t="s">
        <v>86</v>
      </c>
      <c r="AW159" s="12" t="s">
        <v>41</v>
      </c>
      <c r="AX159" s="12" t="s">
        <v>78</v>
      </c>
      <c r="AY159" s="260" t="s">
        <v>132</v>
      </c>
    </row>
    <row r="160" s="11" customFormat="1">
      <c r="B160" s="240"/>
      <c r="C160" s="241"/>
      <c r="D160" s="237" t="s">
        <v>236</v>
      </c>
      <c r="E160" s="242" t="s">
        <v>34</v>
      </c>
      <c r="F160" s="243" t="s">
        <v>301</v>
      </c>
      <c r="G160" s="241"/>
      <c r="H160" s="244">
        <v>1.5</v>
      </c>
      <c r="I160" s="245"/>
      <c r="J160" s="241"/>
      <c r="K160" s="241"/>
      <c r="L160" s="246"/>
      <c r="M160" s="247"/>
      <c r="N160" s="248"/>
      <c r="O160" s="248"/>
      <c r="P160" s="248"/>
      <c r="Q160" s="248"/>
      <c r="R160" s="248"/>
      <c r="S160" s="248"/>
      <c r="T160" s="249"/>
      <c r="AT160" s="250" t="s">
        <v>236</v>
      </c>
      <c r="AU160" s="250" t="s">
        <v>144</v>
      </c>
      <c r="AV160" s="11" t="s">
        <v>88</v>
      </c>
      <c r="AW160" s="11" t="s">
        <v>41</v>
      </c>
      <c r="AX160" s="11" t="s">
        <v>86</v>
      </c>
      <c r="AY160" s="250" t="s">
        <v>132</v>
      </c>
    </row>
    <row r="161" s="1" customFormat="1" ht="38.25" customHeight="1">
      <c r="B161" s="46"/>
      <c r="C161" s="221" t="s">
        <v>175</v>
      </c>
      <c r="D161" s="221" t="s">
        <v>135</v>
      </c>
      <c r="E161" s="222" t="s">
        <v>302</v>
      </c>
      <c r="F161" s="223" t="s">
        <v>303</v>
      </c>
      <c r="G161" s="224" t="s">
        <v>246</v>
      </c>
      <c r="H161" s="225">
        <v>0.75</v>
      </c>
      <c r="I161" s="226"/>
      <c r="J161" s="227">
        <f>ROUND(I161*H161,2)</f>
        <v>0</v>
      </c>
      <c r="K161" s="223" t="s">
        <v>169</v>
      </c>
      <c r="L161" s="72"/>
      <c r="M161" s="228" t="s">
        <v>34</v>
      </c>
      <c r="N161" s="229" t="s">
        <v>49</v>
      </c>
      <c r="O161" s="47"/>
      <c r="P161" s="230">
        <f>O161*H161</f>
        <v>0</v>
      </c>
      <c r="Q161" s="230">
        <v>0</v>
      </c>
      <c r="R161" s="230">
        <f>Q161*H161</f>
        <v>0</v>
      </c>
      <c r="S161" s="230">
        <v>0</v>
      </c>
      <c r="T161" s="231">
        <f>S161*H161</f>
        <v>0</v>
      </c>
      <c r="AR161" s="23" t="s">
        <v>148</v>
      </c>
      <c r="AT161" s="23" t="s">
        <v>135</v>
      </c>
      <c r="AU161" s="23" t="s">
        <v>144</v>
      </c>
      <c r="AY161" s="23" t="s">
        <v>132</v>
      </c>
      <c r="BE161" s="232">
        <f>IF(N161="základní",J161,0)</f>
        <v>0</v>
      </c>
      <c r="BF161" s="232">
        <f>IF(N161="snížená",J161,0)</f>
        <v>0</v>
      </c>
      <c r="BG161" s="232">
        <f>IF(N161="zákl. přenesená",J161,0)</f>
        <v>0</v>
      </c>
      <c r="BH161" s="232">
        <f>IF(N161="sníž. přenesená",J161,0)</f>
        <v>0</v>
      </c>
      <c r="BI161" s="232">
        <f>IF(N161="nulová",J161,0)</f>
        <v>0</v>
      </c>
      <c r="BJ161" s="23" t="s">
        <v>86</v>
      </c>
      <c r="BK161" s="232">
        <f>ROUND(I161*H161,2)</f>
        <v>0</v>
      </c>
      <c r="BL161" s="23" t="s">
        <v>148</v>
      </c>
      <c r="BM161" s="23" t="s">
        <v>304</v>
      </c>
    </row>
    <row r="162" s="1" customFormat="1">
      <c r="B162" s="46"/>
      <c r="C162" s="74"/>
      <c r="D162" s="237" t="s">
        <v>234</v>
      </c>
      <c r="E162" s="74"/>
      <c r="F162" s="238" t="s">
        <v>299</v>
      </c>
      <c r="G162" s="74"/>
      <c r="H162" s="74"/>
      <c r="I162" s="191"/>
      <c r="J162" s="74"/>
      <c r="K162" s="74"/>
      <c r="L162" s="72"/>
      <c r="M162" s="239"/>
      <c r="N162" s="47"/>
      <c r="O162" s="47"/>
      <c r="P162" s="47"/>
      <c r="Q162" s="47"/>
      <c r="R162" s="47"/>
      <c r="S162" s="47"/>
      <c r="T162" s="95"/>
      <c r="AT162" s="23" t="s">
        <v>234</v>
      </c>
      <c r="AU162" s="23" t="s">
        <v>144</v>
      </c>
    </row>
    <row r="163" s="11" customFormat="1">
      <c r="B163" s="240"/>
      <c r="C163" s="241"/>
      <c r="D163" s="237" t="s">
        <v>236</v>
      </c>
      <c r="E163" s="241"/>
      <c r="F163" s="243" t="s">
        <v>305</v>
      </c>
      <c r="G163" s="241"/>
      <c r="H163" s="244">
        <v>0.75</v>
      </c>
      <c r="I163" s="245"/>
      <c r="J163" s="241"/>
      <c r="K163" s="241"/>
      <c r="L163" s="246"/>
      <c r="M163" s="247"/>
      <c r="N163" s="248"/>
      <c r="O163" s="248"/>
      <c r="P163" s="248"/>
      <c r="Q163" s="248"/>
      <c r="R163" s="248"/>
      <c r="S163" s="248"/>
      <c r="T163" s="249"/>
      <c r="AT163" s="250" t="s">
        <v>236</v>
      </c>
      <c r="AU163" s="250" t="s">
        <v>144</v>
      </c>
      <c r="AV163" s="11" t="s">
        <v>88</v>
      </c>
      <c r="AW163" s="11" t="s">
        <v>6</v>
      </c>
      <c r="AX163" s="11" t="s">
        <v>86</v>
      </c>
      <c r="AY163" s="250" t="s">
        <v>132</v>
      </c>
    </row>
    <row r="164" s="10" customFormat="1" ht="22.32" customHeight="1">
      <c r="B164" s="205"/>
      <c r="C164" s="206"/>
      <c r="D164" s="207" t="s">
        <v>77</v>
      </c>
      <c r="E164" s="219" t="s">
        <v>306</v>
      </c>
      <c r="F164" s="219" t="s">
        <v>307</v>
      </c>
      <c r="G164" s="206"/>
      <c r="H164" s="206"/>
      <c r="I164" s="209"/>
      <c r="J164" s="220">
        <f>BK164</f>
        <v>0</v>
      </c>
      <c r="K164" s="206"/>
      <c r="L164" s="211"/>
      <c r="M164" s="212"/>
      <c r="N164" s="213"/>
      <c r="O164" s="213"/>
      <c r="P164" s="214">
        <f>SUM(P165:P186)</f>
        <v>0</v>
      </c>
      <c r="Q164" s="213"/>
      <c r="R164" s="214">
        <f>SUM(R165:R186)</f>
        <v>0</v>
      </c>
      <c r="S164" s="213"/>
      <c r="T164" s="215">
        <f>SUM(T165:T186)</f>
        <v>0</v>
      </c>
      <c r="AR164" s="216" t="s">
        <v>86</v>
      </c>
      <c r="AT164" s="217" t="s">
        <v>77</v>
      </c>
      <c r="AU164" s="217" t="s">
        <v>88</v>
      </c>
      <c r="AY164" s="216" t="s">
        <v>132</v>
      </c>
      <c r="BK164" s="218">
        <f>SUM(BK165:BK186)</f>
        <v>0</v>
      </c>
    </row>
    <row r="165" s="1" customFormat="1" ht="25.5" customHeight="1">
      <c r="B165" s="46"/>
      <c r="C165" s="221" t="s">
        <v>181</v>
      </c>
      <c r="D165" s="221" t="s">
        <v>135</v>
      </c>
      <c r="E165" s="222" t="s">
        <v>308</v>
      </c>
      <c r="F165" s="223" t="s">
        <v>309</v>
      </c>
      <c r="G165" s="224" t="s">
        <v>246</v>
      </c>
      <c r="H165" s="225">
        <v>615.40200000000004</v>
      </c>
      <c r="I165" s="226"/>
      <c r="J165" s="227">
        <f>ROUND(I165*H165,2)</f>
        <v>0</v>
      </c>
      <c r="K165" s="223" t="s">
        <v>169</v>
      </c>
      <c r="L165" s="72"/>
      <c r="M165" s="228" t="s">
        <v>34</v>
      </c>
      <c r="N165" s="229" t="s">
        <v>49</v>
      </c>
      <c r="O165" s="47"/>
      <c r="P165" s="230">
        <f>O165*H165</f>
        <v>0</v>
      </c>
      <c r="Q165" s="230">
        <v>0</v>
      </c>
      <c r="R165" s="230">
        <f>Q165*H165</f>
        <v>0</v>
      </c>
      <c r="S165" s="230">
        <v>0</v>
      </c>
      <c r="T165" s="231">
        <f>S165*H165</f>
        <v>0</v>
      </c>
      <c r="AR165" s="23" t="s">
        <v>148</v>
      </c>
      <c r="AT165" s="23" t="s">
        <v>135</v>
      </c>
      <c r="AU165" s="23" t="s">
        <v>144</v>
      </c>
      <c r="AY165" s="23" t="s">
        <v>132</v>
      </c>
      <c r="BE165" s="232">
        <f>IF(N165="základní",J165,0)</f>
        <v>0</v>
      </c>
      <c r="BF165" s="232">
        <f>IF(N165="snížená",J165,0)</f>
        <v>0</v>
      </c>
      <c r="BG165" s="232">
        <f>IF(N165="zákl. přenesená",J165,0)</f>
        <v>0</v>
      </c>
      <c r="BH165" s="232">
        <f>IF(N165="sníž. přenesená",J165,0)</f>
        <v>0</v>
      </c>
      <c r="BI165" s="232">
        <f>IF(N165="nulová",J165,0)</f>
        <v>0</v>
      </c>
      <c r="BJ165" s="23" t="s">
        <v>86</v>
      </c>
      <c r="BK165" s="232">
        <f>ROUND(I165*H165,2)</f>
        <v>0</v>
      </c>
      <c r="BL165" s="23" t="s">
        <v>148</v>
      </c>
      <c r="BM165" s="23" t="s">
        <v>310</v>
      </c>
    </row>
    <row r="166" s="1" customFormat="1">
      <c r="B166" s="46"/>
      <c r="C166" s="74"/>
      <c r="D166" s="237" t="s">
        <v>234</v>
      </c>
      <c r="E166" s="74"/>
      <c r="F166" s="238" t="s">
        <v>311</v>
      </c>
      <c r="G166" s="74"/>
      <c r="H166" s="74"/>
      <c r="I166" s="191"/>
      <c r="J166" s="74"/>
      <c r="K166" s="74"/>
      <c r="L166" s="72"/>
      <c r="M166" s="239"/>
      <c r="N166" s="47"/>
      <c r="O166" s="47"/>
      <c r="P166" s="47"/>
      <c r="Q166" s="47"/>
      <c r="R166" s="47"/>
      <c r="S166" s="47"/>
      <c r="T166" s="95"/>
      <c r="AT166" s="23" t="s">
        <v>234</v>
      </c>
      <c r="AU166" s="23" t="s">
        <v>144</v>
      </c>
    </row>
    <row r="167" s="11" customFormat="1">
      <c r="B167" s="240"/>
      <c r="C167" s="241"/>
      <c r="D167" s="237" t="s">
        <v>236</v>
      </c>
      <c r="E167" s="242" t="s">
        <v>34</v>
      </c>
      <c r="F167" s="243" t="s">
        <v>312</v>
      </c>
      <c r="G167" s="241"/>
      <c r="H167" s="244">
        <v>263.67599999999999</v>
      </c>
      <c r="I167" s="245"/>
      <c r="J167" s="241"/>
      <c r="K167" s="241"/>
      <c r="L167" s="246"/>
      <c r="M167" s="247"/>
      <c r="N167" s="248"/>
      <c r="O167" s="248"/>
      <c r="P167" s="248"/>
      <c r="Q167" s="248"/>
      <c r="R167" s="248"/>
      <c r="S167" s="248"/>
      <c r="T167" s="249"/>
      <c r="AT167" s="250" t="s">
        <v>236</v>
      </c>
      <c r="AU167" s="250" t="s">
        <v>144</v>
      </c>
      <c r="AV167" s="11" t="s">
        <v>88</v>
      </c>
      <c r="AW167" s="11" t="s">
        <v>41</v>
      </c>
      <c r="AX167" s="11" t="s">
        <v>78</v>
      </c>
      <c r="AY167" s="250" t="s">
        <v>132</v>
      </c>
    </row>
    <row r="168" s="11" customFormat="1">
      <c r="B168" s="240"/>
      <c r="C168" s="241"/>
      <c r="D168" s="237" t="s">
        <v>236</v>
      </c>
      <c r="E168" s="242" t="s">
        <v>34</v>
      </c>
      <c r="F168" s="243" t="s">
        <v>313</v>
      </c>
      <c r="G168" s="241"/>
      <c r="H168" s="244">
        <v>324.57799999999997</v>
      </c>
      <c r="I168" s="245"/>
      <c r="J168" s="241"/>
      <c r="K168" s="241"/>
      <c r="L168" s="246"/>
      <c r="M168" s="247"/>
      <c r="N168" s="248"/>
      <c r="O168" s="248"/>
      <c r="P168" s="248"/>
      <c r="Q168" s="248"/>
      <c r="R168" s="248"/>
      <c r="S168" s="248"/>
      <c r="T168" s="249"/>
      <c r="AT168" s="250" t="s">
        <v>236</v>
      </c>
      <c r="AU168" s="250" t="s">
        <v>144</v>
      </c>
      <c r="AV168" s="11" t="s">
        <v>88</v>
      </c>
      <c r="AW168" s="11" t="s">
        <v>41</v>
      </c>
      <c r="AX168" s="11" t="s">
        <v>78</v>
      </c>
      <c r="AY168" s="250" t="s">
        <v>132</v>
      </c>
    </row>
    <row r="169" s="11" customFormat="1">
      <c r="B169" s="240"/>
      <c r="C169" s="241"/>
      <c r="D169" s="237" t="s">
        <v>236</v>
      </c>
      <c r="E169" s="242" t="s">
        <v>34</v>
      </c>
      <c r="F169" s="243" t="s">
        <v>314</v>
      </c>
      <c r="G169" s="241"/>
      <c r="H169" s="244">
        <v>25.648</v>
      </c>
      <c r="I169" s="245"/>
      <c r="J169" s="241"/>
      <c r="K169" s="241"/>
      <c r="L169" s="246"/>
      <c r="M169" s="247"/>
      <c r="N169" s="248"/>
      <c r="O169" s="248"/>
      <c r="P169" s="248"/>
      <c r="Q169" s="248"/>
      <c r="R169" s="248"/>
      <c r="S169" s="248"/>
      <c r="T169" s="249"/>
      <c r="AT169" s="250" t="s">
        <v>236</v>
      </c>
      <c r="AU169" s="250" t="s">
        <v>144</v>
      </c>
      <c r="AV169" s="11" t="s">
        <v>88</v>
      </c>
      <c r="AW169" s="11" t="s">
        <v>41</v>
      </c>
      <c r="AX169" s="11" t="s">
        <v>78</v>
      </c>
      <c r="AY169" s="250" t="s">
        <v>132</v>
      </c>
    </row>
    <row r="170" s="11" customFormat="1">
      <c r="B170" s="240"/>
      <c r="C170" s="241"/>
      <c r="D170" s="237" t="s">
        <v>236</v>
      </c>
      <c r="E170" s="242" t="s">
        <v>34</v>
      </c>
      <c r="F170" s="243" t="s">
        <v>315</v>
      </c>
      <c r="G170" s="241"/>
      <c r="H170" s="244">
        <v>1.5</v>
      </c>
      <c r="I170" s="245"/>
      <c r="J170" s="241"/>
      <c r="K170" s="241"/>
      <c r="L170" s="246"/>
      <c r="M170" s="247"/>
      <c r="N170" s="248"/>
      <c r="O170" s="248"/>
      <c r="P170" s="248"/>
      <c r="Q170" s="248"/>
      <c r="R170" s="248"/>
      <c r="S170" s="248"/>
      <c r="T170" s="249"/>
      <c r="AT170" s="250" t="s">
        <v>236</v>
      </c>
      <c r="AU170" s="250" t="s">
        <v>144</v>
      </c>
      <c r="AV170" s="11" t="s">
        <v>88</v>
      </c>
      <c r="AW170" s="11" t="s">
        <v>41</v>
      </c>
      <c r="AX170" s="11" t="s">
        <v>78</v>
      </c>
      <c r="AY170" s="250" t="s">
        <v>132</v>
      </c>
    </row>
    <row r="171" s="13" customFormat="1">
      <c r="B171" s="261"/>
      <c r="C171" s="262"/>
      <c r="D171" s="237" t="s">
        <v>236</v>
      </c>
      <c r="E171" s="263" t="s">
        <v>34</v>
      </c>
      <c r="F171" s="264" t="s">
        <v>262</v>
      </c>
      <c r="G171" s="262"/>
      <c r="H171" s="265">
        <v>615.40200000000004</v>
      </c>
      <c r="I171" s="266"/>
      <c r="J171" s="262"/>
      <c r="K171" s="262"/>
      <c r="L171" s="267"/>
      <c r="M171" s="268"/>
      <c r="N171" s="269"/>
      <c r="O171" s="269"/>
      <c r="P171" s="269"/>
      <c r="Q171" s="269"/>
      <c r="R171" s="269"/>
      <c r="S171" s="269"/>
      <c r="T171" s="270"/>
      <c r="AT171" s="271" t="s">
        <v>236</v>
      </c>
      <c r="AU171" s="271" t="s">
        <v>144</v>
      </c>
      <c r="AV171" s="13" t="s">
        <v>148</v>
      </c>
      <c r="AW171" s="13" t="s">
        <v>41</v>
      </c>
      <c r="AX171" s="13" t="s">
        <v>86</v>
      </c>
      <c r="AY171" s="271" t="s">
        <v>132</v>
      </c>
    </row>
    <row r="172" s="1" customFormat="1" ht="38.25" customHeight="1">
      <c r="B172" s="46"/>
      <c r="C172" s="221" t="s">
        <v>187</v>
      </c>
      <c r="D172" s="221" t="s">
        <v>135</v>
      </c>
      <c r="E172" s="222" t="s">
        <v>316</v>
      </c>
      <c r="F172" s="223" t="s">
        <v>317</v>
      </c>
      <c r="G172" s="224" t="s">
        <v>246</v>
      </c>
      <c r="H172" s="225">
        <v>505.291</v>
      </c>
      <c r="I172" s="226"/>
      <c r="J172" s="227">
        <f>ROUND(I172*H172,2)</f>
        <v>0</v>
      </c>
      <c r="K172" s="223" t="s">
        <v>169</v>
      </c>
      <c r="L172" s="72"/>
      <c r="M172" s="228" t="s">
        <v>34</v>
      </c>
      <c r="N172" s="229" t="s">
        <v>49</v>
      </c>
      <c r="O172" s="47"/>
      <c r="P172" s="230">
        <f>O172*H172</f>
        <v>0</v>
      </c>
      <c r="Q172" s="230">
        <v>0</v>
      </c>
      <c r="R172" s="230">
        <f>Q172*H172</f>
        <v>0</v>
      </c>
      <c r="S172" s="230">
        <v>0</v>
      </c>
      <c r="T172" s="231">
        <f>S172*H172</f>
        <v>0</v>
      </c>
      <c r="AR172" s="23" t="s">
        <v>148</v>
      </c>
      <c r="AT172" s="23" t="s">
        <v>135</v>
      </c>
      <c r="AU172" s="23" t="s">
        <v>144</v>
      </c>
      <c r="AY172" s="23" t="s">
        <v>132</v>
      </c>
      <c r="BE172" s="232">
        <f>IF(N172="základní",J172,0)</f>
        <v>0</v>
      </c>
      <c r="BF172" s="232">
        <f>IF(N172="snížená",J172,0)</f>
        <v>0</v>
      </c>
      <c r="BG172" s="232">
        <f>IF(N172="zákl. přenesená",J172,0)</f>
        <v>0</v>
      </c>
      <c r="BH172" s="232">
        <f>IF(N172="sníž. přenesená",J172,0)</f>
        <v>0</v>
      </c>
      <c r="BI172" s="232">
        <f>IF(N172="nulová",J172,0)</f>
        <v>0</v>
      </c>
      <c r="BJ172" s="23" t="s">
        <v>86</v>
      </c>
      <c r="BK172" s="232">
        <f>ROUND(I172*H172,2)</f>
        <v>0</v>
      </c>
      <c r="BL172" s="23" t="s">
        <v>148</v>
      </c>
      <c r="BM172" s="23" t="s">
        <v>318</v>
      </c>
    </row>
    <row r="173" s="1" customFormat="1">
      <c r="B173" s="46"/>
      <c r="C173" s="74"/>
      <c r="D173" s="237" t="s">
        <v>234</v>
      </c>
      <c r="E173" s="74"/>
      <c r="F173" s="238" t="s">
        <v>319</v>
      </c>
      <c r="G173" s="74"/>
      <c r="H173" s="74"/>
      <c r="I173" s="191"/>
      <c r="J173" s="74"/>
      <c r="K173" s="74"/>
      <c r="L173" s="72"/>
      <c r="M173" s="239"/>
      <c r="N173" s="47"/>
      <c r="O173" s="47"/>
      <c r="P173" s="47"/>
      <c r="Q173" s="47"/>
      <c r="R173" s="47"/>
      <c r="S173" s="47"/>
      <c r="T173" s="95"/>
      <c r="AT173" s="23" t="s">
        <v>234</v>
      </c>
      <c r="AU173" s="23" t="s">
        <v>144</v>
      </c>
    </row>
    <row r="174" s="12" customFormat="1">
      <c r="B174" s="251"/>
      <c r="C174" s="252"/>
      <c r="D174" s="237" t="s">
        <v>236</v>
      </c>
      <c r="E174" s="253" t="s">
        <v>34</v>
      </c>
      <c r="F174" s="254" t="s">
        <v>320</v>
      </c>
      <c r="G174" s="252"/>
      <c r="H174" s="253" t="s">
        <v>34</v>
      </c>
      <c r="I174" s="255"/>
      <c r="J174" s="252"/>
      <c r="K174" s="252"/>
      <c r="L174" s="256"/>
      <c r="M174" s="257"/>
      <c r="N174" s="258"/>
      <c r="O174" s="258"/>
      <c r="P174" s="258"/>
      <c r="Q174" s="258"/>
      <c r="R174" s="258"/>
      <c r="S174" s="258"/>
      <c r="T174" s="259"/>
      <c r="AT174" s="260" t="s">
        <v>236</v>
      </c>
      <c r="AU174" s="260" t="s">
        <v>144</v>
      </c>
      <c r="AV174" s="12" t="s">
        <v>86</v>
      </c>
      <c r="AW174" s="12" t="s">
        <v>41</v>
      </c>
      <c r="AX174" s="12" t="s">
        <v>78</v>
      </c>
      <c r="AY174" s="260" t="s">
        <v>132</v>
      </c>
    </row>
    <row r="175" s="11" customFormat="1">
      <c r="B175" s="240"/>
      <c r="C175" s="241"/>
      <c r="D175" s="237" t="s">
        <v>236</v>
      </c>
      <c r="E175" s="242" t="s">
        <v>34</v>
      </c>
      <c r="F175" s="243" t="s">
        <v>321</v>
      </c>
      <c r="G175" s="241"/>
      <c r="H175" s="244">
        <v>505.291</v>
      </c>
      <c r="I175" s="245"/>
      <c r="J175" s="241"/>
      <c r="K175" s="241"/>
      <c r="L175" s="246"/>
      <c r="M175" s="247"/>
      <c r="N175" s="248"/>
      <c r="O175" s="248"/>
      <c r="P175" s="248"/>
      <c r="Q175" s="248"/>
      <c r="R175" s="248"/>
      <c r="S175" s="248"/>
      <c r="T175" s="249"/>
      <c r="AT175" s="250" t="s">
        <v>236</v>
      </c>
      <c r="AU175" s="250" t="s">
        <v>144</v>
      </c>
      <c r="AV175" s="11" t="s">
        <v>88</v>
      </c>
      <c r="AW175" s="11" t="s">
        <v>41</v>
      </c>
      <c r="AX175" s="11" t="s">
        <v>86</v>
      </c>
      <c r="AY175" s="250" t="s">
        <v>132</v>
      </c>
    </row>
    <row r="176" s="1" customFormat="1" ht="38.25" customHeight="1">
      <c r="B176" s="46"/>
      <c r="C176" s="221" t="s">
        <v>191</v>
      </c>
      <c r="D176" s="221" t="s">
        <v>135</v>
      </c>
      <c r="E176" s="222" t="s">
        <v>322</v>
      </c>
      <c r="F176" s="223" t="s">
        <v>323</v>
      </c>
      <c r="G176" s="224" t="s">
        <v>246</v>
      </c>
      <c r="H176" s="225">
        <v>110.111</v>
      </c>
      <c r="I176" s="226"/>
      <c r="J176" s="227">
        <f>ROUND(I176*H176,2)</f>
        <v>0</v>
      </c>
      <c r="K176" s="223" t="s">
        <v>169</v>
      </c>
      <c r="L176" s="72"/>
      <c r="M176" s="228" t="s">
        <v>34</v>
      </c>
      <c r="N176" s="229" t="s">
        <v>49</v>
      </c>
      <c r="O176" s="47"/>
      <c r="P176" s="230">
        <f>O176*H176</f>
        <v>0</v>
      </c>
      <c r="Q176" s="230">
        <v>0</v>
      </c>
      <c r="R176" s="230">
        <f>Q176*H176</f>
        <v>0</v>
      </c>
      <c r="S176" s="230">
        <v>0</v>
      </c>
      <c r="T176" s="231">
        <f>S176*H176</f>
        <v>0</v>
      </c>
      <c r="AR176" s="23" t="s">
        <v>148</v>
      </c>
      <c r="AT176" s="23" t="s">
        <v>135</v>
      </c>
      <c r="AU176" s="23" t="s">
        <v>144</v>
      </c>
      <c r="AY176" s="23" t="s">
        <v>132</v>
      </c>
      <c r="BE176" s="232">
        <f>IF(N176="základní",J176,0)</f>
        <v>0</v>
      </c>
      <c r="BF176" s="232">
        <f>IF(N176="snížená",J176,0)</f>
        <v>0</v>
      </c>
      <c r="BG176" s="232">
        <f>IF(N176="zákl. přenesená",J176,0)</f>
        <v>0</v>
      </c>
      <c r="BH176" s="232">
        <f>IF(N176="sníž. přenesená",J176,0)</f>
        <v>0</v>
      </c>
      <c r="BI176" s="232">
        <f>IF(N176="nulová",J176,0)</f>
        <v>0</v>
      </c>
      <c r="BJ176" s="23" t="s">
        <v>86</v>
      </c>
      <c r="BK176" s="232">
        <f>ROUND(I176*H176,2)</f>
        <v>0</v>
      </c>
      <c r="BL176" s="23" t="s">
        <v>148</v>
      </c>
      <c r="BM176" s="23" t="s">
        <v>324</v>
      </c>
    </row>
    <row r="177" s="1" customFormat="1">
      <c r="B177" s="46"/>
      <c r="C177" s="74"/>
      <c r="D177" s="237" t="s">
        <v>234</v>
      </c>
      <c r="E177" s="74"/>
      <c r="F177" s="238" t="s">
        <v>319</v>
      </c>
      <c r="G177" s="74"/>
      <c r="H177" s="74"/>
      <c r="I177" s="191"/>
      <c r="J177" s="74"/>
      <c r="K177" s="74"/>
      <c r="L177" s="72"/>
      <c r="M177" s="239"/>
      <c r="N177" s="47"/>
      <c r="O177" s="47"/>
      <c r="P177" s="47"/>
      <c r="Q177" s="47"/>
      <c r="R177" s="47"/>
      <c r="S177" s="47"/>
      <c r="T177" s="95"/>
      <c r="AT177" s="23" t="s">
        <v>234</v>
      </c>
      <c r="AU177" s="23" t="s">
        <v>144</v>
      </c>
    </row>
    <row r="178" s="11" customFormat="1">
      <c r="B178" s="240"/>
      <c r="C178" s="241"/>
      <c r="D178" s="237" t="s">
        <v>236</v>
      </c>
      <c r="E178" s="242" t="s">
        <v>34</v>
      </c>
      <c r="F178" s="243" t="s">
        <v>312</v>
      </c>
      <c r="G178" s="241"/>
      <c r="H178" s="244">
        <v>263.67599999999999</v>
      </c>
      <c r="I178" s="245"/>
      <c r="J178" s="241"/>
      <c r="K178" s="241"/>
      <c r="L178" s="246"/>
      <c r="M178" s="247"/>
      <c r="N178" s="248"/>
      <c r="O178" s="248"/>
      <c r="P178" s="248"/>
      <c r="Q178" s="248"/>
      <c r="R178" s="248"/>
      <c r="S178" s="248"/>
      <c r="T178" s="249"/>
      <c r="AT178" s="250" t="s">
        <v>236</v>
      </c>
      <c r="AU178" s="250" t="s">
        <v>144</v>
      </c>
      <c r="AV178" s="11" t="s">
        <v>88</v>
      </c>
      <c r="AW178" s="11" t="s">
        <v>41</v>
      </c>
      <c r="AX178" s="11" t="s">
        <v>78</v>
      </c>
      <c r="AY178" s="250" t="s">
        <v>132</v>
      </c>
    </row>
    <row r="179" s="11" customFormat="1">
      <c r="B179" s="240"/>
      <c r="C179" s="241"/>
      <c r="D179" s="237" t="s">
        <v>236</v>
      </c>
      <c r="E179" s="242" t="s">
        <v>34</v>
      </c>
      <c r="F179" s="243" t="s">
        <v>313</v>
      </c>
      <c r="G179" s="241"/>
      <c r="H179" s="244">
        <v>324.57799999999997</v>
      </c>
      <c r="I179" s="245"/>
      <c r="J179" s="241"/>
      <c r="K179" s="241"/>
      <c r="L179" s="246"/>
      <c r="M179" s="247"/>
      <c r="N179" s="248"/>
      <c r="O179" s="248"/>
      <c r="P179" s="248"/>
      <c r="Q179" s="248"/>
      <c r="R179" s="248"/>
      <c r="S179" s="248"/>
      <c r="T179" s="249"/>
      <c r="AT179" s="250" t="s">
        <v>236</v>
      </c>
      <c r="AU179" s="250" t="s">
        <v>144</v>
      </c>
      <c r="AV179" s="11" t="s">
        <v>88</v>
      </c>
      <c r="AW179" s="11" t="s">
        <v>41</v>
      </c>
      <c r="AX179" s="11" t="s">
        <v>78</v>
      </c>
      <c r="AY179" s="250" t="s">
        <v>132</v>
      </c>
    </row>
    <row r="180" s="11" customFormat="1">
      <c r="B180" s="240"/>
      <c r="C180" s="241"/>
      <c r="D180" s="237" t="s">
        <v>236</v>
      </c>
      <c r="E180" s="242" t="s">
        <v>34</v>
      </c>
      <c r="F180" s="243" t="s">
        <v>314</v>
      </c>
      <c r="G180" s="241"/>
      <c r="H180" s="244">
        <v>25.648</v>
      </c>
      <c r="I180" s="245"/>
      <c r="J180" s="241"/>
      <c r="K180" s="241"/>
      <c r="L180" s="246"/>
      <c r="M180" s="247"/>
      <c r="N180" s="248"/>
      <c r="O180" s="248"/>
      <c r="P180" s="248"/>
      <c r="Q180" s="248"/>
      <c r="R180" s="248"/>
      <c r="S180" s="248"/>
      <c r="T180" s="249"/>
      <c r="AT180" s="250" t="s">
        <v>236</v>
      </c>
      <c r="AU180" s="250" t="s">
        <v>144</v>
      </c>
      <c r="AV180" s="11" t="s">
        <v>88</v>
      </c>
      <c r="AW180" s="11" t="s">
        <v>41</v>
      </c>
      <c r="AX180" s="11" t="s">
        <v>78</v>
      </c>
      <c r="AY180" s="250" t="s">
        <v>132</v>
      </c>
    </row>
    <row r="181" s="11" customFormat="1">
      <c r="B181" s="240"/>
      <c r="C181" s="241"/>
      <c r="D181" s="237" t="s">
        <v>236</v>
      </c>
      <c r="E181" s="242" t="s">
        <v>34</v>
      </c>
      <c r="F181" s="243" t="s">
        <v>315</v>
      </c>
      <c r="G181" s="241"/>
      <c r="H181" s="244">
        <v>1.5</v>
      </c>
      <c r="I181" s="245"/>
      <c r="J181" s="241"/>
      <c r="K181" s="241"/>
      <c r="L181" s="246"/>
      <c r="M181" s="247"/>
      <c r="N181" s="248"/>
      <c r="O181" s="248"/>
      <c r="P181" s="248"/>
      <c r="Q181" s="248"/>
      <c r="R181" s="248"/>
      <c r="S181" s="248"/>
      <c r="T181" s="249"/>
      <c r="AT181" s="250" t="s">
        <v>236</v>
      </c>
      <c r="AU181" s="250" t="s">
        <v>144</v>
      </c>
      <c r="AV181" s="11" t="s">
        <v>88</v>
      </c>
      <c r="AW181" s="11" t="s">
        <v>41</v>
      </c>
      <c r="AX181" s="11" t="s">
        <v>78</v>
      </c>
      <c r="AY181" s="250" t="s">
        <v>132</v>
      </c>
    </row>
    <row r="182" s="11" customFormat="1">
      <c r="B182" s="240"/>
      <c r="C182" s="241"/>
      <c r="D182" s="237" t="s">
        <v>236</v>
      </c>
      <c r="E182" s="242" t="s">
        <v>34</v>
      </c>
      <c r="F182" s="243" t="s">
        <v>325</v>
      </c>
      <c r="G182" s="241"/>
      <c r="H182" s="244">
        <v>-505.291</v>
      </c>
      <c r="I182" s="245"/>
      <c r="J182" s="241"/>
      <c r="K182" s="241"/>
      <c r="L182" s="246"/>
      <c r="M182" s="247"/>
      <c r="N182" s="248"/>
      <c r="O182" s="248"/>
      <c r="P182" s="248"/>
      <c r="Q182" s="248"/>
      <c r="R182" s="248"/>
      <c r="S182" s="248"/>
      <c r="T182" s="249"/>
      <c r="AT182" s="250" t="s">
        <v>236</v>
      </c>
      <c r="AU182" s="250" t="s">
        <v>144</v>
      </c>
      <c r="AV182" s="11" t="s">
        <v>88</v>
      </c>
      <c r="AW182" s="11" t="s">
        <v>41</v>
      </c>
      <c r="AX182" s="11" t="s">
        <v>78</v>
      </c>
      <c r="AY182" s="250" t="s">
        <v>132</v>
      </c>
    </row>
    <row r="183" s="13" customFormat="1">
      <c r="B183" s="261"/>
      <c r="C183" s="262"/>
      <c r="D183" s="237" t="s">
        <v>236</v>
      </c>
      <c r="E183" s="263" t="s">
        <v>34</v>
      </c>
      <c r="F183" s="264" t="s">
        <v>262</v>
      </c>
      <c r="G183" s="262"/>
      <c r="H183" s="265">
        <v>110.111</v>
      </c>
      <c r="I183" s="266"/>
      <c r="J183" s="262"/>
      <c r="K183" s="262"/>
      <c r="L183" s="267"/>
      <c r="M183" s="268"/>
      <c r="N183" s="269"/>
      <c r="O183" s="269"/>
      <c r="P183" s="269"/>
      <c r="Q183" s="269"/>
      <c r="R183" s="269"/>
      <c r="S183" s="269"/>
      <c r="T183" s="270"/>
      <c r="AT183" s="271" t="s">
        <v>236</v>
      </c>
      <c r="AU183" s="271" t="s">
        <v>144</v>
      </c>
      <c r="AV183" s="13" t="s">
        <v>148</v>
      </c>
      <c r="AW183" s="13" t="s">
        <v>41</v>
      </c>
      <c r="AX183" s="13" t="s">
        <v>86</v>
      </c>
      <c r="AY183" s="271" t="s">
        <v>132</v>
      </c>
    </row>
    <row r="184" s="1" customFormat="1" ht="51" customHeight="1">
      <c r="B184" s="46"/>
      <c r="C184" s="221" t="s">
        <v>195</v>
      </c>
      <c r="D184" s="221" t="s">
        <v>135</v>
      </c>
      <c r="E184" s="222" t="s">
        <v>326</v>
      </c>
      <c r="F184" s="223" t="s">
        <v>327</v>
      </c>
      <c r="G184" s="224" t="s">
        <v>246</v>
      </c>
      <c r="H184" s="225">
        <v>550.55499999999995</v>
      </c>
      <c r="I184" s="226"/>
      <c r="J184" s="227">
        <f>ROUND(I184*H184,2)</f>
        <v>0</v>
      </c>
      <c r="K184" s="223" t="s">
        <v>169</v>
      </c>
      <c r="L184" s="72"/>
      <c r="M184" s="228" t="s">
        <v>34</v>
      </c>
      <c r="N184" s="229" t="s">
        <v>49</v>
      </c>
      <c r="O184" s="47"/>
      <c r="P184" s="230">
        <f>O184*H184</f>
        <v>0</v>
      </c>
      <c r="Q184" s="230">
        <v>0</v>
      </c>
      <c r="R184" s="230">
        <f>Q184*H184</f>
        <v>0</v>
      </c>
      <c r="S184" s="230">
        <v>0</v>
      </c>
      <c r="T184" s="231">
        <f>S184*H184</f>
        <v>0</v>
      </c>
      <c r="AR184" s="23" t="s">
        <v>148</v>
      </c>
      <c r="AT184" s="23" t="s">
        <v>135</v>
      </c>
      <c r="AU184" s="23" t="s">
        <v>144</v>
      </c>
      <c r="AY184" s="23" t="s">
        <v>132</v>
      </c>
      <c r="BE184" s="232">
        <f>IF(N184="základní",J184,0)</f>
        <v>0</v>
      </c>
      <c r="BF184" s="232">
        <f>IF(N184="snížená",J184,0)</f>
        <v>0</v>
      </c>
      <c r="BG184" s="232">
        <f>IF(N184="zákl. přenesená",J184,0)</f>
        <v>0</v>
      </c>
      <c r="BH184" s="232">
        <f>IF(N184="sníž. přenesená",J184,0)</f>
        <v>0</v>
      </c>
      <c r="BI184" s="232">
        <f>IF(N184="nulová",J184,0)</f>
        <v>0</v>
      </c>
      <c r="BJ184" s="23" t="s">
        <v>86</v>
      </c>
      <c r="BK184" s="232">
        <f>ROUND(I184*H184,2)</f>
        <v>0</v>
      </c>
      <c r="BL184" s="23" t="s">
        <v>148</v>
      </c>
      <c r="BM184" s="23" t="s">
        <v>328</v>
      </c>
    </row>
    <row r="185" s="1" customFormat="1">
      <c r="B185" s="46"/>
      <c r="C185" s="74"/>
      <c r="D185" s="237" t="s">
        <v>234</v>
      </c>
      <c r="E185" s="74"/>
      <c r="F185" s="238" t="s">
        <v>319</v>
      </c>
      <c r="G185" s="74"/>
      <c r="H185" s="74"/>
      <c r="I185" s="191"/>
      <c r="J185" s="74"/>
      <c r="K185" s="74"/>
      <c r="L185" s="72"/>
      <c r="M185" s="239"/>
      <c r="N185" s="47"/>
      <c r="O185" s="47"/>
      <c r="P185" s="47"/>
      <c r="Q185" s="47"/>
      <c r="R185" s="47"/>
      <c r="S185" s="47"/>
      <c r="T185" s="95"/>
      <c r="AT185" s="23" t="s">
        <v>234</v>
      </c>
      <c r="AU185" s="23" t="s">
        <v>144</v>
      </c>
    </row>
    <row r="186" s="11" customFormat="1">
      <c r="B186" s="240"/>
      <c r="C186" s="241"/>
      <c r="D186" s="237" t="s">
        <v>236</v>
      </c>
      <c r="E186" s="241"/>
      <c r="F186" s="243" t="s">
        <v>329</v>
      </c>
      <c r="G186" s="241"/>
      <c r="H186" s="244">
        <v>550.55499999999995</v>
      </c>
      <c r="I186" s="245"/>
      <c r="J186" s="241"/>
      <c r="K186" s="241"/>
      <c r="L186" s="246"/>
      <c r="M186" s="247"/>
      <c r="N186" s="248"/>
      <c r="O186" s="248"/>
      <c r="P186" s="248"/>
      <c r="Q186" s="248"/>
      <c r="R186" s="248"/>
      <c r="S186" s="248"/>
      <c r="T186" s="249"/>
      <c r="AT186" s="250" t="s">
        <v>236</v>
      </c>
      <c r="AU186" s="250" t="s">
        <v>144</v>
      </c>
      <c r="AV186" s="11" t="s">
        <v>88</v>
      </c>
      <c r="AW186" s="11" t="s">
        <v>6</v>
      </c>
      <c r="AX186" s="11" t="s">
        <v>86</v>
      </c>
      <c r="AY186" s="250" t="s">
        <v>132</v>
      </c>
    </row>
    <row r="187" s="10" customFormat="1" ht="22.32" customHeight="1">
      <c r="B187" s="205"/>
      <c r="C187" s="206"/>
      <c r="D187" s="207" t="s">
        <v>77</v>
      </c>
      <c r="E187" s="219" t="s">
        <v>330</v>
      </c>
      <c r="F187" s="219" t="s">
        <v>331</v>
      </c>
      <c r="G187" s="206"/>
      <c r="H187" s="206"/>
      <c r="I187" s="209"/>
      <c r="J187" s="220">
        <f>BK187</f>
        <v>0</v>
      </c>
      <c r="K187" s="206"/>
      <c r="L187" s="211"/>
      <c r="M187" s="212"/>
      <c r="N187" s="213"/>
      <c r="O187" s="213"/>
      <c r="P187" s="214">
        <f>SUM(P188:P201)</f>
        <v>0</v>
      </c>
      <c r="Q187" s="213"/>
      <c r="R187" s="214">
        <f>SUM(R188:R201)</f>
        <v>0</v>
      </c>
      <c r="S187" s="213"/>
      <c r="T187" s="215">
        <f>SUM(T188:T201)</f>
        <v>0</v>
      </c>
      <c r="AR187" s="216" t="s">
        <v>86</v>
      </c>
      <c r="AT187" s="217" t="s">
        <v>77</v>
      </c>
      <c r="AU187" s="217" t="s">
        <v>88</v>
      </c>
      <c r="AY187" s="216" t="s">
        <v>132</v>
      </c>
      <c r="BK187" s="218">
        <f>SUM(BK188:BK201)</f>
        <v>0</v>
      </c>
    </row>
    <row r="188" s="1" customFormat="1" ht="25.5" customHeight="1">
      <c r="B188" s="46"/>
      <c r="C188" s="221" t="s">
        <v>10</v>
      </c>
      <c r="D188" s="221" t="s">
        <v>135</v>
      </c>
      <c r="E188" s="222" t="s">
        <v>332</v>
      </c>
      <c r="F188" s="223" t="s">
        <v>333</v>
      </c>
      <c r="G188" s="224" t="s">
        <v>334</v>
      </c>
      <c r="H188" s="225">
        <v>198.19999999999999</v>
      </c>
      <c r="I188" s="226"/>
      <c r="J188" s="227">
        <f>ROUND(I188*H188,2)</f>
        <v>0</v>
      </c>
      <c r="K188" s="223" t="s">
        <v>169</v>
      </c>
      <c r="L188" s="72"/>
      <c r="M188" s="228" t="s">
        <v>34</v>
      </c>
      <c r="N188" s="229" t="s">
        <v>49</v>
      </c>
      <c r="O188" s="47"/>
      <c r="P188" s="230">
        <f>O188*H188</f>
        <v>0</v>
      </c>
      <c r="Q188" s="230">
        <v>0</v>
      </c>
      <c r="R188" s="230">
        <f>Q188*H188</f>
        <v>0</v>
      </c>
      <c r="S188" s="230">
        <v>0</v>
      </c>
      <c r="T188" s="231">
        <f>S188*H188</f>
        <v>0</v>
      </c>
      <c r="AR188" s="23" t="s">
        <v>148</v>
      </c>
      <c r="AT188" s="23" t="s">
        <v>135</v>
      </c>
      <c r="AU188" s="23" t="s">
        <v>144</v>
      </c>
      <c r="AY188" s="23" t="s">
        <v>132</v>
      </c>
      <c r="BE188" s="232">
        <f>IF(N188="základní",J188,0)</f>
        <v>0</v>
      </c>
      <c r="BF188" s="232">
        <f>IF(N188="snížená",J188,0)</f>
        <v>0</v>
      </c>
      <c r="BG188" s="232">
        <f>IF(N188="zákl. přenesená",J188,0)</f>
        <v>0</v>
      </c>
      <c r="BH188" s="232">
        <f>IF(N188="sníž. přenesená",J188,0)</f>
        <v>0</v>
      </c>
      <c r="BI188" s="232">
        <f>IF(N188="nulová",J188,0)</f>
        <v>0</v>
      </c>
      <c r="BJ188" s="23" t="s">
        <v>86</v>
      </c>
      <c r="BK188" s="232">
        <f>ROUND(I188*H188,2)</f>
        <v>0</v>
      </c>
      <c r="BL188" s="23" t="s">
        <v>148</v>
      </c>
      <c r="BM188" s="23" t="s">
        <v>335</v>
      </c>
    </row>
    <row r="189" s="1" customFormat="1">
      <c r="B189" s="46"/>
      <c r="C189" s="74"/>
      <c r="D189" s="237" t="s">
        <v>234</v>
      </c>
      <c r="E189" s="74"/>
      <c r="F189" s="238" t="s">
        <v>336</v>
      </c>
      <c r="G189" s="74"/>
      <c r="H189" s="74"/>
      <c r="I189" s="191"/>
      <c r="J189" s="74"/>
      <c r="K189" s="74"/>
      <c r="L189" s="72"/>
      <c r="M189" s="239"/>
      <c r="N189" s="47"/>
      <c r="O189" s="47"/>
      <c r="P189" s="47"/>
      <c r="Q189" s="47"/>
      <c r="R189" s="47"/>
      <c r="S189" s="47"/>
      <c r="T189" s="95"/>
      <c r="AT189" s="23" t="s">
        <v>234</v>
      </c>
      <c r="AU189" s="23" t="s">
        <v>144</v>
      </c>
    </row>
    <row r="190" s="11" customFormat="1">
      <c r="B190" s="240"/>
      <c r="C190" s="241"/>
      <c r="D190" s="237" t="s">
        <v>236</v>
      </c>
      <c r="E190" s="241"/>
      <c r="F190" s="243" t="s">
        <v>337</v>
      </c>
      <c r="G190" s="241"/>
      <c r="H190" s="244">
        <v>198.19999999999999</v>
      </c>
      <c r="I190" s="245"/>
      <c r="J190" s="241"/>
      <c r="K190" s="241"/>
      <c r="L190" s="246"/>
      <c r="M190" s="247"/>
      <c r="N190" s="248"/>
      <c r="O190" s="248"/>
      <c r="P190" s="248"/>
      <c r="Q190" s="248"/>
      <c r="R190" s="248"/>
      <c r="S190" s="248"/>
      <c r="T190" s="249"/>
      <c r="AT190" s="250" t="s">
        <v>236</v>
      </c>
      <c r="AU190" s="250" t="s">
        <v>144</v>
      </c>
      <c r="AV190" s="11" t="s">
        <v>88</v>
      </c>
      <c r="AW190" s="11" t="s">
        <v>6</v>
      </c>
      <c r="AX190" s="11" t="s">
        <v>86</v>
      </c>
      <c r="AY190" s="250" t="s">
        <v>132</v>
      </c>
    </row>
    <row r="191" s="1" customFormat="1" ht="51" customHeight="1">
      <c r="B191" s="46"/>
      <c r="C191" s="221" t="s">
        <v>306</v>
      </c>
      <c r="D191" s="221" t="s">
        <v>135</v>
      </c>
      <c r="E191" s="222" t="s">
        <v>338</v>
      </c>
      <c r="F191" s="223" t="s">
        <v>339</v>
      </c>
      <c r="G191" s="224" t="s">
        <v>246</v>
      </c>
      <c r="H191" s="225">
        <v>505.291</v>
      </c>
      <c r="I191" s="226"/>
      <c r="J191" s="227">
        <f>ROUND(I191*H191,2)</f>
        <v>0</v>
      </c>
      <c r="K191" s="223" t="s">
        <v>169</v>
      </c>
      <c r="L191" s="72"/>
      <c r="M191" s="228" t="s">
        <v>34</v>
      </c>
      <c r="N191" s="229" t="s">
        <v>49</v>
      </c>
      <c r="O191" s="47"/>
      <c r="P191" s="230">
        <f>O191*H191</f>
        <v>0</v>
      </c>
      <c r="Q191" s="230">
        <v>0</v>
      </c>
      <c r="R191" s="230">
        <f>Q191*H191</f>
        <v>0</v>
      </c>
      <c r="S191" s="230">
        <v>0</v>
      </c>
      <c r="T191" s="231">
        <f>S191*H191</f>
        <v>0</v>
      </c>
      <c r="AR191" s="23" t="s">
        <v>148</v>
      </c>
      <c r="AT191" s="23" t="s">
        <v>135</v>
      </c>
      <c r="AU191" s="23" t="s">
        <v>144</v>
      </c>
      <c r="AY191" s="23" t="s">
        <v>132</v>
      </c>
      <c r="BE191" s="232">
        <f>IF(N191="základní",J191,0)</f>
        <v>0</v>
      </c>
      <c r="BF191" s="232">
        <f>IF(N191="snížená",J191,0)</f>
        <v>0</v>
      </c>
      <c r="BG191" s="232">
        <f>IF(N191="zákl. přenesená",J191,0)</f>
        <v>0</v>
      </c>
      <c r="BH191" s="232">
        <f>IF(N191="sníž. přenesená",J191,0)</f>
        <v>0</v>
      </c>
      <c r="BI191" s="232">
        <f>IF(N191="nulová",J191,0)</f>
        <v>0</v>
      </c>
      <c r="BJ191" s="23" t="s">
        <v>86</v>
      </c>
      <c r="BK191" s="232">
        <f>ROUND(I191*H191,2)</f>
        <v>0</v>
      </c>
      <c r="BL191" s="23" t="s">
        <v>148</v>
      </c>
      <c r="BM191" s="23" t="s">
        <v>340</v>
      </c>
    </row>
    <row r="192" s="1" customFormat="1">
      <c r="B192" s="46"/>
      <c r="C192" s="74"/>
      <c r="D192" s="237" t="s">
        <v>234</v>
      </c>
      <c r="E192" s="74"/>
      <c r="F192" s="238" t="s">
        <v>341</v>
      </c>
      <c r="G192" s="74"/>
      <c r="H192" s="74"/>
      <c r="I192" s="191"/>
      <c r="J192" s="74"/>
      <c r="K192" s="74"/>
      <c r="L192" s="72"/>
      <c r="M192" s="239"/>
      <c r="N192" s="47"/>
      <c r="O192" s="47"/>
      <c r="P192" s="47"/>
      <c r="Q192" s="47"/>
      <c r="R192" s="47"/>
      <c r="S192" s="47"/>
      <c r="T192" s="95"/>
      <c r="AT192" s="23" t="s">
        <v>234</v>
      </c>
      <c r="AU192" s="23" t="s">
        <v>144</v>
      </c>
    </row>
    <row r="193" s="12" customFormat="1">
      <c r="B193" s="251"/>
      <c r="C193" s="252"/>
      <c r="D193" s="237" t="s">
        <v>236</v>
      </c>
      <c r="E193" s="253" t="s">
        <v>34</v>
      </c>
      <c r="F193" s="254" t="s">
        <v>342</v>
      </c>
      <c r="G193" s="252"/>
      <c r="H193" s="253" t="s">
        <v>34</v>
      </c>
      <c r="I193" s="255"/>
      <c r="J193" s="252"/>
      <c r="K193" s="252"/>
      <c r="L193" s="256"/>
      <c r="M193" s="257"/>
      <c r="N193" s="258"/>
      <c r="O193" s="258"/>
      <c r="P193" s="258"/>
      <c r="Q193" s="258"/>
      <c r="R193" s="258"/>
      <c r="S193" s="258"/>
      <c r="T193" s="259"/>
      <c r="AT193" s="260" t="s">
        <v>236</v>
      </c>
      <c r="AU193" s="260" t="s">
        <v>144</v>
      </c>
      <c r="AV193" s="12" t="s">
        <v>86</v>
      </c>
      <c r="AW193" s="12" t="s">
        <v>41</v>
      </c>
      <c r="AX193" s="12" t="s">
        <v>78</v>
      </c>
      <c r="AY193" s="260" t="s">
        <v>132</v>
      </c>
    </row>
    <row r="194" s="11" customFormat="1">
      <c r="B194" s="240"/>
      <c r="C194" s="241"/>
      <c r="D194" s="237" t="s">
        <v>236</v>
      </c>
      <c r="E194" s="242" t="s">
        <v>34</v>
      </c>
      <c r="F194" s="243" t="s">
        <v>343</v>
      </c>
      <c r="G194" s="241"/>
      <c r="H194" s="244">
        <v>108.612</v>
      </c>
      <c r="I194" s="245"/>
      <c r="J194" s="241"/>
      <c r="K194" s="241"/>
      <c r="L194" s="246"/>
      <c r="M194" s="247"/>
      <c r="N194" s="248"/>
      <c r="O194" s="248"/>
      <c r="P194" s="248"/>
      <c r="Q194" s="248"/>
      <c r="R194" s="248"/>
      <c r="S194" s="248"/>
      <c r="T194" s="249"/>
      <c r="AT194" s="250" t="s">
        <v>236</v>
      </c>
      <c r="AU194" s="250" t="s">
        <v>144</v>
      </c>
      <c r="AV194" s="11" t="s">
        <v>88</v>
      </c>
      <c r="AW194" s="11" t="s">
        <v>41</v>
      </c>
      <c r="AX194" s="11" t="s">
        <v>78</v>
      </c>
      <c r="AY194" s="250" t="s">
        <v>132</v>
      </c>
    </row>
    <row r="195" s="11" customFormat="1">
      <c r="B195" s="240"/>
      <c r="C195" s="241"/>
      <c r="D195" s="237" t="s">
        <v>236</v>
      </c>
      <c r="E195" s="242" t="s">
        <v>34</v>
      </c>
      <c r="F195" s="243" t="s">
        <v>344</v>
      </c>
      <c r="G195" s="241"/>
      <c r="H195" s="244">
        <v>84.447999999999993</v>
      </c>
      <c r="I195" s="245"/>
      <c r="J195" s="241"/>
      <c r="K195" s="241"/>
      <c r="L195" s="246"/>
      <c r="M195" s="247"/>
      <c r="N195" s="248"/>
      <c r="O195" s="248"/>
      <c r="P195" s="248"/>
      <c r="Q195" s="248"/>
      <c r="R195" s="248"/>
      <c r="S195" s="248"/>
      <c r="T195" s="249"/>
      <c r="AT195" s="250" t="s">
        <v>236</v>
      </c>
      <c r="AU195" s="250" t="s">
        <v>144</v>
      </c>
      <c r="AV195" s="11" t="s">
        <v>88</v>
      </c>
      <c r="AW195" s="11" t="s">
        <v>41</v>
      </c>
      <c r="AX195" s="11" t="s">
        <v>78</v>
      </c>
      <c r="AY195" s="250" t="s">
        <v>132</v>
      </c>
    </row>
    <row r="196" s="11" customFormat="1">
      <c r="B196" s="240"/>
      <c r="C196" s="241"/>
      <c r="D196" s="237" t="s">
        <v>236</v>
      </c>
      <c r="E196" s="242" t="s">
        <v>34</v>
      </c>
      <c r="F196" s="243" t="s">
        <v>345</v>
      </c>
      <c r="G196" s="241"/>
      <c r="H196" s="244">
        <v>185.03100000000001</v>
      </c>
      <c r="I196" s="245"/>
      <c r="J196" s="241"/>
      <c r="K196" s="241"/>
      <c r="L196" s="246"/>
      <c r="M196" s="247"/>
      <c r="N196" s="248"/>
      <c r="O196" s="248"/>
      <c r="P196" s="248"/>
      <c r="Q196" s="248"/>
      <c r="R196" s="248"/>
      <c r="S196" s="248"/>
      <c r="T196" s="249"/>
      <c r="AT196" s="250" t="s">
        <v>236</v>
      </c>
      <c r="AU196" s="250" t="s">
        <v>144</v>
      </c>
      <c r="AV196" s="11" t="s">
        <v>88</v>
      </c>
      <c r="AW196" s="11" t="s">
        <v>41</v>
      </c>
      <c r="AX196" s="11" t="s">
        <v>78</v>
      </c>
      <c r="AY196" s="250" t="s">
        <v>132</v>
      </c>
    </row>
    <row r="197" s="12" customFormat="1">
      <c r="B197" s="251"/>
      <c r="C197" s="252"/>
      <c r="D197" s="237" t="s">
        <v>236</v>
      </c>
      <c r="E197" s="253" t="s">
        <v>34</v>
      </c>
      <c r="F197" s="254" t="s">
        <v>346</v>
      </c>
      <c r="G197" s="252"/>
      <c r="H197" s="253" t="s">
        <v>34</v>
      </c>
      <c r="I197" s="255"/>
      <c r="J197" s="252"/>
      <c r="K197" s="252"/>
      <c r="L197" s="256"/>
      <c r="M197" s="257"/>
      <c r="N197" s="258"/>
      <c r="O197" s="258"/>
      <c r="P197" s="258"/>
      <c r="Q197" s="258"/>
      <c r="R197" s="258"/>
      <c r="S197" s="258"/>
      <c r="T197" s="259"/>
      <c r="AT197" s="260" t="s">
        <v>236</v>
      </c>
      <c r="AU197" s="260" t="s">
        <v>144</v>
      </c>
      <c r="AV197" s="12" t="s">
        <v>86</v>
      </c>
      <c r="AW197" s="12" t="s">
        <v>41</v>
      </c>
      <c r="AX197" s="12" t="s">
        <v>78</v>
      </c>
      <c r="AY197" s="260" t="s">
        <v>132</v>
      </c>
    </row>
    <row r="198" s="11" customFormat="1">
      <c r="B198" s="240"/>
      <c r="C198" s="241"/>
      <c r="D198" s="237" t="s">
        <v>236</v>
      </c>
      <c r="E198" s="242" t="s">
        <v>34</v>
      </c>
      <c r="F198" s="243" t="s">
        <v>347</v>
      </c>
      <c r="G198" s="241"/>
      <c r="H198" s="244">
        <v>65.599999999999994</v>
      </c>
      <c r="I198" s="245"/>
      <c r="J198" s="241"/>
      <c r="K198" s="241"/>
      <c r="L198" s="246"/>
      <c r="M198" s="247"/>
      <c r="N198" s="248"/>
      <c r="O198" s="248"/>
      <c r="P198" s="248"/>
      <c r="Q198" s="248"/>
      <c r="R198" s="248"/>
      <c r="S198" s="248"/>
      <c r="T198" s="249"/>
      <c r="AT198" s="250" t="s">
        <v>236</v>
      </c>
      <c r="AU198" s="250" t="s">
        <v>144</v>
      </c>
      <c r="AV198" s="11" t="s">
        <v>88</v>
      </c>
      <c r="AW198" s="11" t="s">
        <v>41</v>
      </c>
      <c r="AX198" s="11" t="s">
        <v>78</v>
      </c>
      <c r="AY198" s="250" t="s">
        <v>132</v>
      </c>
    </row>
    <row r="199" s="11" customFormat="1">
      <c r="B199" s="240"/>
      <c r="C199" s="241"/>
      <c r="D199" s="237" t="s">
        <v>236</v>
      </c>
      <c r="E199" s="242" t="s">
        <v>34</v>
      </c>
      <c r="F199" s="243" t="s">
        <v>348</v>
      </c>
      <c r="G199" s="241"/>
      <c r="H199" s="244">
        <v>25.600000000000001</v>
      </c>
      <c r="I199" s="245"/>
      <c r="J199" s="241"/>
      <c r="K199" s="241"/>
      <c r="L199" s="246"/>
      <c r="M199" s="247"/>
      <c r="N199" s="248"/>
      <c r="O199" s="248"/>
      <c r="P199" s="248"/>
      <c r="Q199" s="248"/>
      <c r="R199" s="248"/>
      <c r="S199" s="248"/>
      <c r="T199" s="249"/>
      <c r="AT199" s="250" t="s">
        <v>236</v>
      </c>
      <c r="AU199" s="250" t="s">
        <v>144</v>
      </c>
      <c r="AV199" s="11" t="s">
        <v>88</v>
      </c>
      <c r="AW199" s="11" t="s">
        <v>41</v>
      </c>
      <c r="AX199" s="11" t="s">
        <v>78</v>
      </c>
      <c r="AY199" s="250" t="s">
        <v>132</v>
      </c>
    </row>
    <row r="200" s="11" customFormat="1">
      <c r="B200" s="240"/>
      <c r="C200" s="241"/>
      <c r="D200" s="237" t="s">
        <v>236</v>
      </c>
      <c r="E200" s="242" t="s">
        <v>34</v>
      </c>
      <c r="F200" s="243" t="s">
        <v>349</v>
      </c>
      <c r="G200" s="241"/>
      <c r="H200" s="244">
        <v>36</v>
      </c>
      <c r="I200" s="245"/>
      <c r="J200" s="241"/>
      <c r="K200" s="241"/>
      <c r="L200" s="246"/>
      <c r="M200" s="247"/>
      <c r="N200" s="248"/>
      <c r="O200" s="248"/>
      <c r="P200" s="248"/>
      <c r="Q200" s="248"/>
      <c r="R200" s="248"/>
      <c r="S200" s="248"/>
      <c r="T200" s="249"/>
      <c r="AT200" s="250" t="s">
        <v>236</v>
      </c>
      <c r="AU200" s="250" t="s">
        <v>144</v>
      </c>
      <c r="AV200" s="11" t="s">
        <v>88</v>
      </c>
      <c r="AW200" s="11" t="s">
        <v>41</v>
      </c>
      <c r="AX200" s="11" t="s">
        <v>78</v>
      </c>
      <c r="AY200" s="250" t="s">
        <v>132</v>
      </c>
    </row>
    <row r="201" s="13" customFormat="1">
      <c r="B201" s="261"/>
      <c r="C201" s="262"/>
      <c r="D201" s="237" t="s">
        <v>236</v>
      </c>
      <c r="E201" s="263" t="s">
        <v>34</v>
      </c>
      <c r="F201" s="264" t="s">
        <v>262</v>
      </c>
      <c r="G201" s="262"/>
      <c r="H201" s="265">
        <v>505.291</v>
      </c>
      <c r="I201" s="266"/>
      <c r="J201" s="262"/>
      <c r="K201" s="262"/>
      <c r="L201" s="267"/>
      <c r="M201" s="268"/>
      <c r="N201" s="269"/>
      <c r="O201" s="269"/>
      <c r="P201" s="269"/>
      <c r="Q201" s="269"/>
      <c r="R201" s="269"/>
      <c r="S201" s="269"/>
      <c r="T201" s="270"/>
      <c r="AT201" s="271" t="s">
        <v>236</v>
      </c>
      <c r="AU201" s="271" t="s">
        <v>144</v>
      </c>
      <c r="AV201" s="13" t="s">
        <v>148</v>
      </c>
      <c r="AW201" s="13" t="s">
        <v>41</v>
      </c>
      <c r="AX201" s="13" t="s">
        <v>86</v>
      </c>
      <c r="AY201" s="271" t="s">
        <v>132</v>
      </c>
    </row>
    <row r="202" s="10" customFormat="1" ht="22.32" customHeight="1">
      <c r="B202" s="205"/>
      <c r="C202" s="206"/>
      <c r="D202" s="207" t="s">
        <v>77</v>
      </c>
      <c r="E202" s="219" t="s">
        <v>350</v>
      </c>
      <c r="F202" s="219" t="s">
        <v>351</v>
      </c>
      <c r="G202" s="206"/>
      <c r="H202" s="206"/>
      <c r="I202" s="209"/>
      <c r="J202" s="220">
        <f>BK202</f>
        <v>0</v>
      </c>
      <c r="K202" s="206"/>
      <c r="L202" s="211"/>
      <c r="M202" s="212"/>
      <c r="N202" s="213"/>
      <c r="O202" s="213"/>
      <c r="P202" s="214">
        <f>SUM(P203:P212)</f>
        <v>0</v>
      </c>
      <c r="Q202" s="213"/>
      <c r="R202" s="214">
        <f>SUM(R203:R212)</f>
        <v>0.012</v>
      </c>
      <c r="S202" s="213"/>
      <c r="T202" s="215">
        <f>SUM(T203:T212)</f>
        <v>0</v>
      </c>
      <c r="AR202" s="216" t="s">
        <v>86</v>
      </c>
      <c r="AT202" s="217" t="s">
        <v>77</v>
      </c>
      <c r="AU202" s="217" t="s">
        <v>88</v>
      </c>
      <c r="AY202" s="216" t="s">
        <v>132</v>
      </c>
      <c r="BK202" s="218">
        <f>SUM(BK203:BK212)</f>
        <v>0</v>
      </c>
    </row>
    <row r="203" s="1" customFormat="1" ht="25.5" customHeight="1">
      <c r="B203" s="46"/>
      <c r="C203" s="221" t="s">
        <v>330</v>
      </c>
      <c r="D203" s="221" t="s">
        <v>135</v>
      </c>
      <c r="E203" s="222" t="s">
        <v>352</v>
      </c>
      <c r="F203" s="223" t="s">
        <v>353</v>
      </c>
      <c r="G203" s="224" t="s">
        <v>232</v>
      </c>
      <c r="H203" s="225">
        <v>1885</v>
      </c>
      <c r="I203" s="226"/>
      <c r="J203" s="227">
        <f>ROUND(I203*H203,2)</f>
        <v>0</v>
      </c>
      <c r="K203" s="223" t="s">
        <v>169</v>
      </c>
      <c r="L203" s="72"/>
      <c r="M203" s="228" t="s">
        <v>34</v>
      </c>
      <c r="N203" s="229" t="s">
        <v>49</v>
      </c>
      <c r="O203" s="47"/>
      <c r="P203" s="230">
        <f>O203*H203</f>
        <v>0</v>
      </c>
      <c r="Q203" s="230">
        <v>0</v>
      </c>
      <c r="R203" s="230">
        <f>Q203*H203</f>
        <v>0</v>
      </c>
      <c r="S203" s="230">
        <v>0</v>
      </c>
      <c r="T203" s="231">
        <f>S203*H203</f>
        <v>0</v>
      </c>
      <c r="AR203" s="23" t="s">
        <v>148</v>
      </c>
      <c r="AT203" s="23" t="s">
        <v>135</v>
      </c>
      <c r="AU203" s="23" t="s">
        <v>144</v>
      </c>
      <c r="AY203" s="23" t="s">
        <v>132</v>
      </c>
      <c r="BE203" s="232">
        <f>IF(N203="základní",J203,0)</f>
        <v>0</v>
      </c>
      <c r="BF203" s="232">
        <f>IF(N203="snížená",J203,0)</f>
        <v>0</v>
      </c>
      <c r="BG203" s="232">
        <f>IF(N203="zákl. přenesená",J203,0)</f>
        <v>0</v>
      </c>
      <c r="BH203" s="232">
        <f>IF(N203="sníž. přenesená",J203,0)</f>
        <v>0</v>
      </c>
      <c r="BI203" s="232">
        <f>IF(N203="nulová",J203,0)</f>
        <v>0</v>
      </c>
      <c r="BJ203" s="23" t="s">
        <v>86</v>
      </c>
      <c r="BK203" s="232">
        <f>ROUND(I203*H203,2)</f>
        <v>0</v>
      </c>
      <c r="BL203" s="23" t="s">
        <v>148</v>
      </c>
      <c r="BM203" s="23" t="s">
        <v>354</v>
      </c>
    </row>
    <row r="204" s="1" customFormat="1">
      <c r="B204" s="46"/>
      <c r="C204" s="74"/>
      <c r="D204" s="237" t="s">
        <v>234</v>
      </c>
      <c r="E204" s="74"/>
      <c r="F204" s="238" t="s">
        <v>355</v>
      </c>
      <c r="G204" s="74"/>
      <c r="H204" s="74"/>
      <c r="I204" s="191"/>
      <c r="J204" s="74"/>
      <c r="K204" s="74"/>
      <c r="L204" s="72"/>
      <c r="M204" s="239"/>
      <c r="N204" s="47"/>
      <c r="O204" s="47"/>
      <c r="P204" s="47"/>
      <c r="Q204" s="47"/>
      <c r="R204" s="47"/>
      <c r="S204" s="47"/>
      <c r="T204" s="95"/>
      <c r="AT204" s="23" t="s">
        <v>234</v>
      </c>
      <c r="AU204" s="23" t="s">
        <v>144</v>
      </c>
    </row>
    <row r="205" s="1" customFormat="1" ht="25.5" customHeight="1">
      <c r="B205" s="46"/>
      <c r="C205" s="221" t="s">
        <v>350</v>
      </c>
      <c r="D205" s="221" t="s">
        <v>135</v>
      </c>
      <c r="E205" s="222" t="s">
        <v>356</v>
      </c>
      <c r="F205" s="223" t="s">
        <v>357</v>
      </c>
      <c r="G205" s="224" t="s">
        <v>232</v>
      </c>
      <c r="H205" s="225">
        <v>800</v>
      </c>
      <c r="I205" s="226"/>
      <c r="J205" s="227">
        <f>ROUND(I205*H205,2)</f>
        <v>0</v>
      </c>
      <c r="K205" s="223" t="s">
        <v>169</v>
      </c>
      <c r="L205" s="72"/>
      <c r="M205" s="228" t="s">
        <v>34</v>
      </c>
      <c r="N205" s="229" t="s">
        <v>49</v>
      </c>
      <c r="O205" s="47"/>
      <c r="P205" s="230">
        <f>O205*H205</f>
        <v>0</v>
      </c>
      <c r="Q205" s="230">
        <v>0</v>
      </c>
      <c r="R205" s="230">
        <f>Q205*H205</f>
        <v>0</v>
      </c>
      <c r="S205" s="230">
        <v>0</v>
      </c>
      <c r="T205" s="231">
        <f>S205*H205</f>
        <v>0</v>
      </c>
      <c r="AR205" s="23" t="s">
        <v>148</v>
      </c>
      <c r="AT205" s="23" t="s">
        <v>135</v>
      </c>
      <c r="AU205" s="23" t="s">
        <v>144</v>
      </c>
      <c r="AY205" s="23" t="s">
        <v>132</v>
      </c>
      <c r="BE205" s="232">
        <f>IF(N205="základní",J205,0)</f>
        <v>0</v>
      </c>
      <c r="BF205" s="232">
        <f>IF(N205="snížená",J205,0)</f>
        <v>0</v>
      </c>
      <c r="BG205" s="232">
        <f>IF(N205="zákl. přenesená",J205,0)</f>
        <v>0</v>
      </c>
      <c r="BH205" s="232">
        <f>IF(N205="sníž. přenesená",J205,0)</f>
        <v>0</v>
      </c>
      <c r="BI205" s="232">
        <f>IF(N205="nulová",J205,0)</f>
        <v>0</v>
      </c>
      <c r="BJ205" s="23" t="s">
        <v>86</v>
      </c>
      <c r="BK205" s="232">
        <f>ROUND(I205*H205,2)</f>
        <v>0</v>
      </c>
      <c r="BL205" s="23" t="s">
        <v>148</v>
      </c>
      <c r="BM205" s="23" t="s">
        <v>358</v>
      </c>
    </row>
    <row r="206" s="1" customFormat="1">
      <c r="B206" s="46"/>
      <c r="C206" s="74"/>
      <c r="D206" s="237" t="s">
        <v>234</v>
      </c>
      <c r="E206" s="74"/>
      <c r="F206" s="238" t="s">
        <v>359</v>
      </c>
      <c r="G206" s="74"/>
      <c r="H206" s="74"/>
      <c r="I206" s="191"/>
      <c r="J206" s="74"/>
      <c r="K206" s="74"/>
      <c r="L206" s="72"/>
      <c r="M206" s="239"/>
      <c r="N206" s="47"/>
      <c r="O206" s="47"/>
      <c r="P206" s="47"/>
      <c r="Q206" s="47"/>
      <c r="R206" s="47"/>
      <c r="S206" s="47"/>
      <c r="T206" s="95"/>
      <c r="AT206" s="23" t="s">
        <v>234</v>
      </c>
      <c r="AU206" s="23" t="s">
        <v>144</v>
      </c>
    </row>
    <row r="207" s="11" customFormat="1">
      <c r="B207" s="240"/>
      <c r="C207" s="241"/>
      <c r="D207" s="237" t="s">
        <v>236</v>
      </c>
      <c r="E207" s="242" t="s">
        <v>34</v>
      </c>
      <c r="F207" s="243" t="s">
        <v>360</v>
      </c>
      <c r="G207" s="241"/>
      <c r="H207" s="244">
        <v>800</v>
      </c>
      <c r="I207" s="245"/>
      <c r="J207" s="241"/>
      <c r="K207" s="241"/>
      <c r="L207" s="246"/>
      <c r="M207" s="247"/>
      <c r="N207" s="248"/>
      <c r="O207" s="248"/>
      <c r="P207" s="248"/>
      <c r="Q207" s="248"/>
      <c r="R207" s="248"/>
      <c r="S207" s="248"/>
      <c r="T207" s="249"/>
      <c r="AT207" s="250" t="s">
        <v>236</v>
      </c>
      <c r="AU207" s="250" t="s">
        <v>144</v>
      </c>
      <c r="AV207" s="11" t="s">
        <v>88</v>
      </c>
      <c r="AW207" s="11" t="s">
        <v>41</v>
      </c>
      <c r="AX207" s="11" t="s">
        <v>86</v>
      </c>
      <c r="AY207" s="250" t="s">
        <v>132</v>
      </c>
    </row>
    <row r="208" s="1" customFormat="1" ht="25.5" customHeight="1">
      <c r="B208" s="46"/>
      <c r="C208" s="221" t="s">
        <v>361</v>
      </c>
      <c r="D208" s="221" t="s">
        <v>135</v>
      </c>
      <c r="E208" s="222" t="s">
        <v>362</v>
      </c>
      <c r="F208" s="223" t="s">
        <v>363</v>
      </c>
      <c r="G208" s="224" t="s">
        <v>232</v>
      </c>
      <c r="H208" s="225">
        <v>800</v>
      </c>
      <c r="I208" s="226"/>
      <c r="J208" s="227">
        <f>ROUND(I208*H208,2)</f>
        <v>0</v>
      </c>
      <c r="K208" s="223" t="s">
        <v>169</v>
      </c>
      <c r="L208" s="72"/>
      <c r="M208" s="228" t="s">
        <v>34</v>
      </c>
      <c r="N208" s="229" t="s">
        <v>49</v>
      </c>
      <c r="O208" s="47"/>
      <c r="P208" s="230">
        <f>O208*H208</f>
        <v>0</v>
      </c>
      <c r="Q208" s="230">
        <v>0</v>
      </c>
      <c r="R208" s="230">
        <f>Q208*H208</f>
        <v>0</v>
      </c>
      <c r="S208" s="230">
        <v>0</v>
      </c>
      <c r="T208" s="231">
        <f>S208*H208</f>
        <v>0</v>
      </c>
      <c r="AR208" s="23" t="s">
        <v>148</v>
      </c>
      <c r="AT208" s="23" t="s">
        <v>135</v>
      </c>
      <c r="AU208" s="23" t="s">
        <v>144</v>
      </c>
      <c r="AY208" s="23" t="s">
        <v>132</v>
      </c>
      <c r="BE208" s="232">
        <f>IF(N208="základní",J208,0)</f>
        <v>0</v>
      </c>
      <c r="BF208" s="232">
        <f>IF(N208="snížená",J208,0)</f>
        <v>0</v>
      </c>
      <c r="BG208" s="232">
        <f>IF(N208="zákl. přenesená",J208,0)</f>
        <v>0</v>
      </c>
      <c r="BH208" s="232">
        <f>IF(N208="sníž. přenesená",J208,0)</f>
        <v>0</v>
      </c>
      <c r="BI208" s="232">
        <f>IF(N208="nulová",J208,0)</f>
        <v>0</v>
      </c>
      <c r="BJ208" s="23" t="s">
        <v>86</v>
      </c>
      <c r="BK208" s="232">
        <f>ROUND(I208*H208,2)</f>
        <v>0</v>
      </c>
      <c r="BL208" s="23" t="s">
        <v>148</v>
      </c>
      <c r="BM208" s="23" t="s">
        <v>364</v>
      </c>
    </row>
    <row r="209" s="1" customFormat="1">
      <c r="B209" s="46"/>
      <c r="C209" s="74"/>
      <c r="D209" s="237" t="s">
        <v>234</v>
      </c>
      <c r="E209" s="74"/>
      <c r="F209" s="238" t="s">
        <v>365</v>
      </c>
      <c r="G209" s="74"/>
      <c r="H209" s="74"/>
      <c r="I209" s="191"/>
      <c r="J209" s="74"/>
      <c r="K209" s="74"/>
      <c r="L209" s="72"/>
      <c r="M209" s="239"/>
      <c r="N209" s="47"/>
      <c r="O209" s="47"/>
      <c r="P209" s="47"/>
      <c r="Q209" s="47"/>
      <c r="R209" s="47"/>
      <c r="S209" s="47"/>
      <c r="T209" s="95"/>
      <c r="AT209" s="23" t="s">
        <v>234</v>
      </c>
      <c r="AU209" s="23" t="s">
        <v>144</v>
      </c>
    </row>
    <row r="210" s="11" customFormat="1">
      <c r="B210" s="240"/>
      <c r="C210" s="241"/>
      <c r="D210" s="237" t="s">
        <v>236</v>
      </c>
      <c r="E210" s="242" t="s">
        <v>34</v>
      </c>
      <c r="F210" s="243" t="s">
        <v>366</v>
      </c>
      <c r="G210" s="241"/>
      <c r="H210" s="244">
        <v>800</v>
      </c>
      <c r="I210" s="245"/>
      <c r="J210" s="241"/>
      <c r="K210" s="241"/>
      <c r="L210" s="246"/>
      <c r="M210" s="247"/>
      <c r="N210" s="248"/>
      <c r="O210" s="248"/>
      <c r="P210" s="248"/>
      <c r="Q210" s="248"/>
      <c r="R210" s="248"/>
      <c r="S210" s="248"/>
      <c r="T210" s="249"/>
      <c r="AT210" s="250" t="s">
        <v>236</v>
      </c>
      <c r="AU210" s="250" t="s">
        <v>144</v>
      </c>
      <c r="AV210" s="11" t="s">
        <v>88</v>
      </c>
      <c r="AW210" s="11" t="s">
        <v>41</v>
      </c>
      <c r="AX210" s="11" t="s">
        <v>86</v>
      </c>
      <c r="AY210" s="250" t="s">
        <v>132</v>
      </c>
    </row>
    <row r="211" s="1" customFormat="1" ht="16.5" customHeight="1">
      <c r="B211" s="46"/>
      <c r="C211" s="272" t="s">
        <v>367</v>
      </c>
      <c r="D211" s="272" t="s">
        <v>368</v>
      </c>
      <c r="E211" s="273" t="s">
        <v>369</v>
      </c>
      <c r="F211" s="274" t="s">
        <v>370</v>
      </c>
      <c r="G211" s="275" t="s">
        <v>371</v>
      </c>
      <c r="H211" s="276">
        <v>12</v>
      </c>
      <c r="I211" s="277"/>
      <c r="J211" s="278">
        <f>ROUND(I211*H211,2)</f>
        <v>0</v>
      </c>
      <c r="K211" s="274" t="s">
        <v>169</v>
      </c>
      <c r="L211" s="279"/>
      <c r="M211" s="280" t="s">
        <v>34</v>
      </c>
      <c r="N211" s="281" t="s">
        <v>49</v>
      </c>
      <c r="O211" s="47"/>
      <c r="P211" s="230">
        <f>O211*H211</f>
        <v>0</v>
      </c>
      <c r="Q211" s="230">
        <v>0.001</v>
      </c>
      <c r="R211" s="230">
        <f>Q211*H211</f>
        <v>0.012</v>
      </c>
      <c r="S211" s="230">
        <v>0</v>
      </c>
      <c r="T211" s="231">
        <f>S211*H211</f>
        <v>0</v>
      </c>
      <c r="AR211" s="23" t="s">
        <v>165</v>
      </c>
      <c r="AT211" s="23" t="s">
        <v>368</v>
      </c>
      <c r="AU211" s="23" t="s">
        <v>144</v>
      </c>
      <c r="AY211" s="23" t="s">
        <v>132</v>
      </c>
      <c r="BE211" s="232">
        <f>IF(N211="základní",J211,0)</f>
        <v>0</v>
      </c>
      <c r="BF211" s="232">
        <f>IF(N211="snížená",J211,0)</f>
        <v>0</v>
      </c>
      <c r="BG211" s="232">
        <f>IF(N211="zákl. přenesená",J211,0)</f>
        <v>0</v>
      </c>
      <c r="BH211" s="232">
        <f>IF(N211="sníž. přenesená",J211,0)</f>
        <v>0</v>
      </c>
      <c r="BI211" s="232">
        <f>IF(N211="nulová",J211,0)</f>
        <v>0</v>
      </c>
      <c r="BJ211" s="23" t="s">
        <v>86</v>
      </c>
      <c r="BK211" s="232">
        <f>ROUND(I211*H211,2)</f>
        <v>0</v>
      </c>
      <c r="BL211" s="23" t="s">
        <v>148</v>
      </c>
      <c r="BM211" s="23" t="s">
        <v>372</v>
      </c>
    </row>
    <row r="212" s="11" customFormat="1">
      <c r="B212" s="240"/>
      <c r="C212" s="241"/>
      <c r="D212" s="237" t="s">
        <v>236</v>
      </c>
      <c r="E212" s="241"/>
      <c r="F212" s="243" t="s">
        <v>373</v>
      </c>
      <c r="G212" s="241"/>
      <c r="H212" s="244">
        <v>12</v>
      </c>
      <c r="I212" s="245"/>
      <c r="J212" s="241"/>
      <c r="K212" s="241"/>
      <c r="L212" s="246"/>
      <c r="M212" s="247"/>
      <c r="N212" s="248"/>
      <c r="O212" s="248"/>
      <c r="P212" s="248"/>
      <c r="Q212" s="248"/>
      <c r="R212" s="248"/>
      <c r="S212" s="248"/>
      <c r="T212" s="249"/>
      <c r="AT212" s="250" t="s">
        <v>236</v>
      </c>
      <c r="AU212" s="250" t="s">
        <v>144</v>
      </c>
      <c r="AV212" s="11" t="s">
        <v>88</v>
      </c>
      <c r="AW212" s="11" t="s">
        <v>6</v>
      </c>
      <c r="AX212" s="11" t="s">
        <v>86</v>
      </c>
      <c r="AY212" s="250" t="s">
        <v>132</v>
      </c>
    </row>
    <row r="213" s="10" customFormat="1" ht="29.88" customHeight="1">
      <c r="B213" s="205"/>
      <c r="C213" s="206"/>
      <c r="D213" s="207" t="s">
        <v>77</v>
      </c>
      <c r="E213" s="219" t="s">
        <v>88</v>
      </c>
      <c r="F213" s="219" t="s">
        <v>374</v>
      </c>
      <c r="G213" s="206"/>
      <c r="H213" s="206"/>
      <c r="I213" s="209"/>
      <c r="J213" s="220">
        <f>BK213</f>
        <v>0</v>
      </c>
      <c r="K213" s="206"/>
      <c r="L213" s="211"/>
      <c r="M213" s="212"/>
      <c r="N213" s="213"/>
      <c r="O213" s="213"/>
      <c r="P213" s="214">
        <f>P214+P224</f>
        <v>0</v>
      </c>
      <c r="Q213" s="213"/>
      <c r="R213" s="214">
        <f>R214+R224</f>
        <v>120.32743807999998</v>
      </c>
      <c r="S213" s="213"/>
      <c r="T213" s="215">
        <f>T214+T224</f>
        <v>0</v>
      </c>
      <c r="AR213" s="216" t="s">
        <v>86</v>
      </c>
      <c r="AT213" s="217" t="s">
        <v>77</v>
      </c>
      <c r="AU213" s="217" t="s">
        <v>86</v>
      </c>
      <c r="AY213" s="216" t="s">
        <v>132</v>
      </c>
      <c r="BK213" s="218">
        <f>BK214+BK224</f>
        <v>0</v>
      </c>
    </row>
    <row r="214" s="10" customFormat="1" ht="14.88" customHeight="1">
      <c r="B214" s="205"/>
      <c r="C214" s="206"/>
      <c r="D214" s="207" t="s">
        <v>77</v>
      </c>
      <c r="E214" s="219" t="s">
        <v>9</v>
      </c>
      <c r="F214" s="219" t="s">
        <v>375</v>
      </c>
      <c r="G214" s="206"/>
      <c r="H214" s="206"/>
      <c r="I214" s="209"/>
      <c r="J214" s="220">
        <f>BK214</f>
        <v>0</v>
      </c>
      <c r="K214" s="206"/>
      <c r="L214" s="211"/>
      <c r="M214" s="212"/>
      <c r="N214" s="213"/>
      <c r="O214" s="213"/>
      <c r="P214" s="214">
        <f>SUM(P215:P223)</f>
        <v>0</v>
      </c>
      <c r="Q214" s="213"/>
      <c r="R214" s="214">
        <f>SUM(R215:R223)</f>
        <v>0.69359999999999999</v>
      </c>
      <c r="S214" s="213"/>
      <c r="T214" s="215">
        <f>SUM(T215:T223)</f>
        <v>0</v>
      </c>
      <c r="AR214" s="216" t="s">
        <v>86</v>
      </c>
      <c r="AT214" s="217" t="s">
        <v>77</v>
      </c>
      <c r="AU214" s="217" t="s">
        <v>88</v>
      </c>
      <c r="AY214" s="216" t="s">
        <v>132</v>
      </c>
      <c r="BK214" s="218">
        <f>SUM(BK215:BK223)</f>
        <v>0</v>
      </c>
    </row>
    <row r="215" s="1" customFormat="1" ht="25.5" customHeight="1">
      <c r="B215" s="46"/>
      <c r="C215" s="221" t="s">
        <v>9</v>
      </c>
      <c r="D215" s="221" t="s">
        <v>135</v>
      </c>
      <c r="E215" s="222" t="s">
        <v>376</v>
      </c>
      <c r="F215" s="223" t="s">
        <v>377</v>
      </c>
      <c r="G215" s="224" t="s">
        <v>246</v>
      </c>
      <c r="H215" s="225">
        <v>1</v>
      </c>
      <c r="I215" s="226"/>
      <c r="J215" s="227">
        <f>ROUND(I215*H215,2)</f>
        <v>0</v>
      </c>
      <c r="K215" s="223" t="s">
        <v>169</v>
      </c>
      <c r="L215" s="72"/>
      <c r="M215" s="228" t="s">
        <v>34</v>
      </c>
      <c r="N215" s="229" t="s">
        <v>49</v>
      </c>
      <c r="O215" s="47"/>
      <c r="P215" s="230">
        <f>O215*H215</f>
        <v>0</v>
      </c>
      <c r="Q215" s="230">
        <v>0</v>
      </c>
      <c r="R215" s="230">
        <f>Q215*H215</f>
        <v>0</v>
      </c>
      <c r="S215" s="230">
        <v>0</v>
      </c>
      <c r="T215" s="231">
        <f>S215*H215</f>
        <v>0</v>
      </c>
      <c r="AR215" s="23" t="s">
        <v>148</v>
      </c>
      <c r="AT215" s="23" t="s">
        <v>135</v>
      </c>
      <c r="AU215" s="23" t="s">
        <v>144</v>
      </c>
      <c r="AY215" s="23" t="s">
        <v>132</v>
      </c>
      <c r="BE215" s="232">
        <f>IF(N215="základní",J215,0)</f>
        <v>0</v>
      </c>
      <c r="BF215" s="232">
        <f>IF(N215="snížená",J215,0)</f>
        <v>0</v>
      </c>
      <c r="BG215" s="232">
        <f>IF(N215="zákl. přenesená",J215,0)</f>
        <v>0</v>
      </c>
      <c r="BH215" s="232">
        <f>IF(N215="sníž. přenesená",J215,0)</f>
        <v>0</v>
      </c>
      <c r="BI215" s="232">
        <f>IF(N215="nulová",J215,0)</f>
        <v>0</v>
      </c>
      <c r="BJ215" s="23" t="s">
        <v>86</v>
      </c>
      <c r="BK215" s="232">
        <f>ROUND(I215*H215,2)</f>
        <v>0</v>
      </c>
      <c r="BL215" s="23" t="s">
        <v>148</v>
      </c>
      <c r="BM215" s="23" t="s">
        <v>378</v>
      </c>
    </row>
    <row r="216" s="1" customFormat="1">
      <c r="B216" s="46"/>
      <c r="C216" s="74"/>
      <c r="D216" s="237" t="s">
        <v>234</v>
      </c>
      <c r="E216" s="74"/>
      <c r="F216" s="238" t="s">
        <v>379</v>
      </c>
      <c r="G216" s="74"/>
      <c r="H216" s="74"/>
      <c r="I216" s="191"/>
      <c r="J216" s="74"/>
      <c r="K216" s="74"/>
      <c r="L216" s="72"/>
      <c r="M216" s="239"/>
      <c r="N216" s="47"/>
      <c r="O216" s="47"/>
      <c r="P216" s="47"/>
      <c r="Q216" s="47"/>
      <c r="R216" s="47"/>
      <c r="S216" s="47"/>
      <c r="T216" s="95"/>
      <c r="AT216" s="23" t="s">
        <v>234</v>
      </c>
      <c r="AU216" s="23" t="s">
        <v>144</v>
      </c>
    </row>
    <row r="217" s="11" customFormat="1">
      <c r="B217" s="240"/>
      <c r="C217" s="241"/>
      <c r="D217" s="237" t="s">
        <v>236</v>
      </c>
      <c r="E217" s="242" t="s">
        <v>34</v>
      </c>
      <c r="F217" s="243" t="s">
        <v>380</v>
      </c>
      <c r="G217" s="241"/>
      <c r="H217" s="244">
        <v>1</v>
      </c>
      <c r="I217" s="245"/>
      <c r="J217" s="241"/>
      <c r="K217" s="241"/>
      <c r="L217" s="246"/>
      <c r="M217" s="247"/>
      <c r="N217" s="248"/>
      <c r="O217" s="248"/>
      <c r="P217" s="248"/>
      <c r="Q217" s="248"/>
      <c r="R217" s="248"/>
      <c r="S217" s="248"/>
      <c r="T217" s="249"/>
      <c r="AT217" s="250" t="s">
        <v>236</v>
      </c>
      <c r="AU217" s="250" t="s">
        <v>144</v>
      </c>
      <c r="AV217" s="11" t="s">
        <v>88</v>
      </c>
      <c r="AW217" s="11" t="s">
        <v>41</v>
      </c>
      <c r="AX217" s="11" t="s">
        <v>86</v>
      </c>
      <c r="AY217" s="250" t="s">
        <v>132</v>
      </c>
    </row>
    <row r="218" s="1" customFormat="1" ht="38.25" customHeight="1">
      <c r="B218" s="46"/>
      <c r="C218" s="221" t="s">
        <v>381</v>
      </c>
      <c r="D218" s="221" t="s">
        <v>135</v>
      </c>
      <c r="E218" s="222" t="s">
        <v>382</v>
      </c>
      <c r="F218" s="223" t="s">
        <v>383</v>
      </c>
      <c r="G218" s="224" t="s">
        <v>232</v>
      </c>
      <c r="H218" s="225">
        <v>6</v>
      </c>
      <c r="I218" s="226"/>
      <c r="J218" s="227">
        <f>ROUND(I218*H218,2)</f>
        <v>0</v>
      </c>
      <c r="K218" s="223" t="s">
        <v>169</v>
      </c>
      <c r="L218" s="72"/>
      <c r="M218" s="228" t="s">
        <v>34</v>
      </c>
      <c r="N218" s="229" t="s">
        <v>49</v>
      </c>
      <c r="O218" s="47"/>
      <c r="P218" s="230">
        <f>O218*H218</f>
        <v>0</v>
      </c>
      <c r="Q218" s="230">
        <v>0.00031</v>
      </c>
      <c r="R218" s="230">
        <f>Q218*H218</f>
        <v>0.0018600000000000001</v>
      </c>
      <c r="S218" s="230">
        <v>0</v>
      </c>
      <c r="T218" s="231">
        <f>S218*H218</f>
        <v>0</v>
      </c>
      <c r="AR218" s="23" t="s">
        <v>148</v>
      </c>
      <c r="AT218" s="23" t="s">
        <v>135</v>
      </c>
      <c r="AU218" s="23" t="s">
        <v>144</v>
      </c>
      <c r="AY218" s="23" t="s">
        <v>132</v>
      </c>
      <c r="BE218" s="232">
        <f>IF(N218="základní",J218,0)</f>
        <v>0</v>
      </c>
      <c r="BF218" s="232">
        <f>IF(N218="snížená",J218,0)</f>
        <v>0</v>
      </c>
      <c r="BG218" s="232">
        <f>IF(N218="zákl. přenesená",J218,0)</f>
        <v>0</v>
      </c>
      <c r="BH218" s="232">
        <f>IF(N218="sníž. přenesená",J218,0)</f>
        <v>0</v>
      </c>
      <c r="BI218" s="232">
        <f>IF(N218="nulová",J218,0)</f>
        <v>0</v>
      </c>
      <c r="BJ218" s="23" t="s">
        <v>86</v>
      </c>
      <c r="BK218" s="232">
        <f>ROUND(I218*H218,2)</f>
        <v>0</v>
      </c>
      <c r="BL218" s="23" t="s">
        <v>148</v>
      </c>
      <c r="BM218" s="23" t="s">
        <v>384</v>
      </c>
    </row>
    <row r="219" s="1" customFormat="1">
      <c r="B219" s="46"/>
      <c r="C219" s="74"/>
      <c r="D219" s="237" t="s">
        <v>234</v>
      </c>
      <c r="E219" s="74"/>
      <c r="F219" s="238" t="s">
        <v>385</v>
      </c>
      <c r="G219" s="74"/>
      <c r="H219" s="74"/>
      <c r="I219" s="191"/>
      <c r="J219" s="74"/>
      <c r="K219" s="74"/>
      <c r="L219" s="72"/>
      <c r="M219" s="239"/>
      <c r="N219" s="47"/>
      <c r="O219" s="47"/>
      <c r="P219" s="47"/>
      <c r="Q219" s="47"/>
      <c r="R219" s="47"/>
      <c r="S219" s="47"/>
      <c r="T219" s="95"/>
      <c r="AT219" s="23" t="s">
        <v>234</v>
      </c>
      <c r="AU219" s="23" t="s">
        <v>144</v>
      </c>
    </row>
    <row r="220" s="11" customFormat="1">
      <c r="B220" s="240"/>
      <c r="C220" s="241"/>
      <c r="D220" s="237" t="s">
        <v>236</v>
      </c>
      <c r="E220" s="242" t="s">
        <v>34</v>
      </c>
      <c r="F220" s="243" t="s">
        <v>386</v>
      </c>
      <c r="G220" s="241"/>
      <c r="H220" s="244">
        <v>6</v>
      </c>
      <c r="I220" s="245"/>
      <c r="J220" s="241"/>
      <c r="K220" s="241"/>
      <c r="L220" s="246"/>
      <c r="M220" s="247"/>
      <c r="N220" s="248"/>
      <c r="O220" s="248"/>
      <c r="P220" s="248"/>
      <c r="Q220" s="248"/>
      <c r="R220" s="248"/>
      <c r="S220" s="248"/>
      <c r="T220" s="249"/>
      <c r="AT220" s="250" t="s">
        <v>236</v>
      </c>
      <c r="AU220" s="250" t="s">
        <v>144</v>
      </c>
      <c r="AV220" s="11" t="s">
        <v>88</v>
      </c>
      <c r="AW220" s="11" t="s">
        <v>41</v>
      </c>
      <c r="AX220" s="11" t="s">
        <v>86</v>
      </c>
      <c r="AY220" s="250" t="s">
        <v>132</v>
      </c>
    </row>
    <row r="221" s="1" customFormat="1" ht="25.5" customHeight="1">
      <c r="B221" s="46"/>
      <c r="C221" s="272" t="s">
        <v>387</v>
      </c>
      <c r="D221" s="272" t="s">
        <v>368</v>
      </c>
      <c r="E221" s="273" t="s">
        <v>388</v>
      </c>
      <c r="F221" s="274" t="s">
        <v>389</v>
      </c>
      <c r="G221" s="275" t="s">
        <v>232</v>
      </c>
      <c r="H221" s="276">
        <v>6.5999999999999996</v>
      </c>
      <c r="I221" s="277"/>
      <c r="J221" s="278">
        <f>ROUND(I221*H221,2)</f>
        <v>0</v>
      </c>
      <c r="K221" s="274" t="s">
        <v>34</v>
      </c>
      <c r="L221" s="279"/>
      <c r="M221" s="280" t="s">
        <v>34</v>
      </c>
      <c r="N221" s="281" t="s">
        <v>49</v>
      </c>
      <c r="O221" s="47"/>
      <c r="P221" s="230">
        <f>O221*H221</f>
        <v>0</v>
      </c>
      <c r="Q221" s="230">
        <v>0</v>
      </c>
      <c r="R221" s="230">
        <f>Q221*H221</f>
        <v>0</v>
      </c>
      <c r="S221" s="230">
        <v>0</v>
      </c>
      <c r="T221" s="231">
        <f>S221*H221</f>
        <v>0</v>
      </c>
      <c r="AR221" s="23" t="s">
        <v>165</v>
      </c>
      <c r="AT221" s="23" t="s">
        <v>368</v>
      </c>
      <c r="AU221" s="23" t="s">
        <v>144</v>
      </c>
      <c r="AY221" s="23" t="s">
        <v>132</v>
      </c>
      <c r="BE221" s="232">
        <f>IF(N221="základní",J221,0)</f>
        <v>0</v>
      </c>
      <c r="BF221" s="232">
        <f>IF(N221="snížená",J221,0)</f>
        <v>0</v>
      </c>
      <c r="BG221" s="232">
        <f>IF(N221="zákl. přenesená",J221,0)</f>
        <v>0</v>
      </c>
      <c r="BH221" s="232">
        <f>IF(N221="sníž. přenesená",J221,0)</f>
        <v>0</v>
      </c>
      <c r="BI221" s="232">
        <f>IF(N221="nulová",J221,0)</f>
        <v>0</v>
      </c>
      <c r="BJ221" s="23" t="s">
        <v>86</v>
      </c>
      <c r="BK221" s="232">
        <f>ROUND(I221*H221,2)</f>
        <v>0</v>
      </c>
      <c r="BL221" s="23" t="s">
        <v>148</v>
      </c>
      <c r="BM221" s="23" t="s">
        <v>390</v>
      </c>
    </row>
    <row r="222" s="11" customFormat="1">
      <c r="B222" s="240"/>
      <c r="C222" s="241"/>
      <c r="D222" s="237" t="s">
        <v>236</v>
      </c>
      <c r="E222" s="241"/>
      <c r="F222" s="243" t="s">
        <v>391</v>
      </c>
      <c r="G222" s="241"/>
      <c r="H222" s="244">
        <v>6.5999999999999996</v>
      </c>
      <c r="I222" s="245"/>
      <c r="J222" s="241"/>
      <c r="K222" s="241"/>
      <c r="L222" s="246"/>
      <c r="M222" s="247"/>
      <c r="N222" s="248"/>
      <c r="O222" s="248"/>
      <c r="P222" s="248"/>
      <c r="Q222" s="248"/>
      <c r="R222" s="248"/>
      <c r="S222" s="248"/>
      <c r="T222" s="249"/>
      <c r="AT222" s="250" t="s">
        <v>236</v>
      </c>
      <c r="AU222" s="250" t="s">
        <v>144</v>
      </c>
      <c r="AV222" s="11" t="s">
        <v>88</v>
      </c>
      <c r="AW222" s="11" t="s">
        <v>6</v>
      </c>
      <c r="AX222" s="11" t="s">
        <v>86</v>
      </c>
      <c r="AY222" s="250" t="s">
        <v>132</v>
      </c>
    </row>
    <row r="223" s="1" customFormat="1" ht="38.25" customHeight="1">
      <c r="B223" s="46"/>
      <c r="C223" s="221" t="s">
        <v>392</v>
      </c>
      <c r="D223" s="221" t="s">
        <v>135</v>
      </c>
      <c r="E223" s="222" t="s">
        <v>393</v>
      </c>
      <c r="F223" s="223" t="s">
        <v>394</v>
      </c>
      <c r="G223" s="224" t="s">
        <v>168</v>
      </c>
      <c r="H223" s="225">
        <v>3</v>
      </c>
      <c r="I223" s="226"/>
      <c r="J223" s="227">
        <f>ROUND(I223*H223,2)</f>
        <v>0</v>
      </c>
      <c r="K223" s="223" t="s">
        <v>169</v>
      </c>
      <c r="L223" s="72"/>
      <c r="M223" s="228" t="s">
        <v>34</v>
      </c>
      <c r="N223" s="229" t="s">
        <v>49</v>
      </c>
      <c r="O223" s="47"/>
      <c r="P223" s="230">
        <f>O223*H223</f>
        <v>0</v>
      </c>
      <c r="Q223" s="230">
        <v>0.23058000000000001</v>
      </c>
      <c r="R223" s="230">
        <f>Q223*H223</f>
        <v>0.69174000000000002</v>
      </c>
      <c r="S223" s="230">
        <v>0</v>
      </c>
      <c r="T223" s="231">
        <f>S223*H223</f>
        <v>0</v>
      </c>
      <c r="AR223" s="23" t="s">
        <v>148</v>
      </c>
      <c r="AT223" s="23" t="s">
        <v>135</v>
      </c>
      <c r="AU223" s="23" t="s">
        <v>144</v>
      </c>
      <c r="AY223" s="23" t="s">
        <v>132</v>
      </c>
      <c r="BE223" s="232">
        <f>IF(N223="základní",J223,0)</f>
        <v>0</v>
      </c>
      <c r="BF223" s="232">
        <f>IF(N223="snížená",J223,0)</f>
        <v>0</v>
      </c>
      <c r="BG223" s="232">
        <f>IF(N223="zákl. přenesená",J223,0)</f>
        <v>0</v>
      </c>
      <c r="BH223" s="232">
        <f>IF(N223="sníž. přenesená",J223,0)</f>
        <v>0</v>
      </c>
      <c r="BI223" s="232">
        <f>IF(N223="nulová",J223,0)</f>
        <v>0</v>
      </c>
      <c r="BJ223" s="23" t="s">
        <v>86</v>
      </c>
      <c r="BK223" s="232">
        <f>ROUND(I223*H223,2)</f>
        <v>0</v>
      </c>
      <c r="BL223" s="23" t="s">
        <v>148</v>
      </c>
      <c r="BM223" s="23" t="s">
        <v>395</v>
      </c>
    </row>
    <row r="224" s="10" customFormat="1" ht="22.32" customHeight="1">
      <c r="B224" s="205"/>
      <c r="C224" s="206"/>
      <c r="D224" s="207" t="s">
        <v>77</v>
      </c>
      <c r="E224" s="219" t="s">
        <v>396</v>
      </c>
      <c r="F224" s="219" t="s">
        <v>397</v>
      </c>
      <c r="G224" s="206"/>
      <c r="H224" s="206"/>
      <c r="I224" s="209"/>
      <c r="J224" s="220">
        <f>BK224</f>
        <v>0</v>
      </c>
      <c r="K224" s="206"/>
      <c r="L224" s="211"/>
      <c r="M224" s="212"/>
      <c r="N224" s="213"/>
      <c r="O224" s="213"/>
      <c r="P224" s="214">
        <f>SUM(P225:P250)</f>
        <v>0</v>
      </c>
      <c r="Q224" s="213"/>
      <c r="R224" s="214">
        <f>SUM(R225:R250)</f>
        <v>119.63383807999998</v>
      </c>
      <c r="S224" s="213"/>
      <c r="T224" s="215">
        <f>SUM(T225:T250)</f>
        <v>0</v>
      </c>
      <c r="AR224" s="216" t="s">
        <v>86</v>
      </c>
      <c r="AT224" s="217" t="s">
        <v>77</v>
      </c>
      <c r="AU224" s="217" t="s">
        <v>88</v>
      </c>
      <c r="AY224" s="216" t="s">
        <v>132</v>
      </c>
      <c r="BK224" s="218">
        <f>SUM(BK225:BK250)</f>
        <v>0</v>
      </c>
    </row>
    <row r="225" s="1" customFormat="1" ht="25.5" customHeight="1">
      <c r="B225" s="46"/>
      <c r="C225" s="221" t="s">
        <v>398</v>
      </c>
      <c r="D225" s="221" t="s">
        <v>135</v>
      </c>
      <c r="E225" s="222" t="s">
        <v>399</v>
      </c>
      <c r="F225" s="223" t="s">
        <v>400</v>
      </c>
      <c r="G225" s="224" t="s">
        <v>246</v>
      </c>
      <c r="H225" s="225">
        <v>2.391</v>
      </c>
      <c r="I225" s="226"/>
      <c r="J225" s="227">
        <f>ROUND(I225*H225,2)</f>
        <v>0</v>
      </c>
      <c r="K225" s="223" t="s">
        <v>169</v>
      </c>
      <c r="L225" s="72"/>
      <c r="M225" s="228" t="s">
        <v>34</v>
      </c>
      <c r="N225" s="229" t="s">
        <v>49</v>
      </c>
      <c r="O225" s="47"/>
      <c r="P225" s="230">
        <f>O225*H225</f>
        <v>0</v>
      </c>
      <c r="Q225" s="230">
        <v>1.98</v>
      </c>
      <c r="R225" s="230">
        <f>Q225*H225</f>
        <v>4.7341800000000003</v>
      </c>
      <c r="S225" s="230">
        <v>0</v>
      </c>
      <c r="T225" s="231">
        <f>S225*H225</f>
        <v>0</v>
      </c>
      <c r="AR225" s="23" t="s">
        <v>148</v>
      </c>
      <c r="AT225" s="23" t="s">
        <v>135</v>
      </c>
      <c r="AU225" s="23" t="s">
        <v>144</v>
      </c>
      <c r="AY225" s="23" t="s">
        <v>132</v>
      </c>
      <c r="BE225" s="232">
        <f>IF(N225="základní",J225,0)</f>
        <v>0</v>
      </c>
      <c r="BF225" s="232">
        <f>IF(N225="snížená",J225,0)</f>
        <v>0</v>
      </c>
      <c r="BG225" s="232">
        <f>IF(N225="zákl. přenesená",J225,0)</f>
        <v>0</v>
      </c>
      <c r="BH225" s="232">
        <f>IF(N225="sníž. přenesená",J225,0)</f>
        <v>0</v>
      </c>
      <c r="BI225" s="232">
        <f>IF(N225="nulová",J225,0)</f>
        <v>0</v>
      </c>
      <c r="BJ225" s="23" t="s">
        <v>86</v>
      </c>
      <c r="BK225" s="232">
        <f>ROUND(I225*H225,2)</f>
        <v>0</v>
      </c>
      <c r="BL225" s="23" t="s">
        <v>148</v>
      </c>
      <c r="BM225" s="23" t="s">
        <v>401</v>
      </c>
    </row>
    <row r="226" s="1" customFormat="1">
      <c r="B226" s="46"/>
      <c r="C226" s="74"/>
      <c r="D226" s="237" t="s">
        <v>234</v>
      </c>
      <c r="E226" s="74"/>
      <c r="F226" s="238" t="s">
        <v>402</v>
      </c>
      <c r="G226" s="74"/>
      <c r="H226" s="74"/>
      <c r="I226" s="191"/>
      <c r="J226" s="74"/>
      <c r="K226" s="74"/>
      <c r="L226" s="72"/>
      <c r="M226" s="239"/>
      <c r="N226" s="47"/>
      <c r="O226" s="47"/>
      <c r="P226" s="47"/>
      <c r="Q226" s="47"/>
      <c r="R226" s="47"/>
      <c r="S226" s="47"/>
      <c r="T226" s="95"/>
      <c r="AT226" s="23" t="s">
        <v>234</v>
      </c>
      <c r="AU226" s="23" t="s">
        <v>144</v>
      </c>
    </row>
    <row r="227" s="12" customFormat="1">
      <c r="B227" s="251"/>
      <c r="C227" s="252"/>
      <c r="D227" s="237" t="s">
        <v>236</v>
      </c>
      <c r="E227" s="253" t="s">
        <v>34</v>
      </c>
      <c r="F227" s="254" t="s">
        <v>403</v>
      </c>
      <c r="G227" s="252"/>
      <c r="H227" s="253" t="s">
        <v>34</v>
      </c>
      <c r="I227" s="255"/>
      <c r="J227" s="252"/>
      <c r="K227" s="252"/>
      <c r="L227" s="256"/>
      <c r="M227" s="257"/>
      <c r="N227" s="258"/>
      <c r="O227" s="258"/>
      <c r="P227" s="258"/>
      <c r="Q227" s="258"/>
      <c r="R227" s="258"/>
      <c r="S227" s="258"/>
      <c r="T227" s="259"/>
      <c r="AT227" s="260" t="s">
        <v>236</v>
      </c>
      <c r="AU227" s="260" t="s">
        <v>144</v>
      </c>
      <c r="AV227" s="12" t="s">
        <v>86</v>
      </c>
      <c r="AW227" s="12" t="s">
        <v>41</v>
      </c>
      <c r="AX227" s="12" t="s">
        <v>78</v>
      </c>
      <c r="AY227" s="260" t="s">
        <v>132</v>
      </c>
    </row>
    <row r="228" s="11" customFormat="1">
      <c r="B228" s="240"/>
      <c r="C228" s="241"/>
      <c r="D228" s="237" t="s">
        <v>236</v>
      </c>
      <c r="E228" s="242" t="s">
        <v>34</v>
      </c>
      <c r="F228" s="243" t="s">
        <v>404</v>
      </c>
      <c r="G228" s="241"/>
      <c r="H228" s="244">
        <v>1.1699999999999999</v>
      </c>
      <c r="I228" s="245"/>
      <c r="J228" s="241"/>
      <c r="K228" s="241"/>
      <c r="L228" s="246"/>
      <c r="M228" s="247"/>
      <c r="N228" s="248"/>
      <c r="O228" s="248"/>
      <c r="P228" s="248"/>
      <c r="Q228" s="248"/>
      <c r="R228" s="248"/>
      <c r="S228" s="248"/>
      <c r="T228" s="249"/>
      <c r="AT228" s="250" t="s">
        <v>236</v>
      </c>
      <c r="AU228" s="250" t="s">
        <v>144</v>
      </c>
      <c r="AV228" s="11" t="s">
        <v>88</v>
      </c>
      <c r="AW228" s="11" t="s">
        <v>41</v>
      </c>
      <c r="AX228" s="11" t="s">
        <v>78</v>
      </c>
      <c r="AY228" s="250" t="s">
        <v>132</v>
      </c>
    </row>
    <row r="229" s="12" customFormat="1">
      <c r="B229" s="251"/>
      <c r="C229" s="252"/>
      <c r="D229" s="237" t="s">
        <v>236</v>
      </c>
      <c r="E229" s="253" t="s">
        <v>34</v>
      </c>
      <c r="F229" s="254" t="s">
        <v>405</v>
      </c>
      <c r="G229" s="252"/>
      <c r="H229" s="253" t="s">
        <v>34</v>
      </c>
      <c r="I229" s="255"/>
      <c r="J229" s="252"/>
      <c r="K229" s="252"/>
      <c r="L229" s="256"/>
      <c r="M229" s="257"/>
      <c r="N229" s="258"/>
      <c r="O229" s="258"/>
      <c r="P229" s="258"/>
      <c r="Q229" s="258"/>
      <c r="R229" s="258"/>
      <c r="S229" s="258"/>
      <c r="T229" s="259"/>
      <c r="AT229" s="260" t="s">
        <v>236</v>
      </c>
      <c r="AU229" s="260" t="s">
        <v>144</v>
      </c>
      <c r="AV229" s="12" t="s">
        <v>86</v>
      </c>
      <c r="AW229" s="12" t="s">
        <v>41</v>
      </c>
      <c r="AX229" s="12" t="s">
        <v>78</v>
      </c>
      <c r="AY229" s="260" t="s">
        <v>132</v>
      </c>
    </row>
    <row r="230" s="11" customFormat="1">
      <c r="B230" s="240"/>
      <c r="C230" s="241"/>
      <c r="D230" s="237" t="s">
        <v>236</v>
      </c>
      <c r="E230" s="242" t="s">
        <v>34</v>
      </c>
      <c r="F230" s="243" t="s">
        <v>406</v>
      </c>
      <c r="G230" s="241"/>
      <c r="H230" s="244">
        <v>0.47199999999999998</v>
      </c>
      <c r="I230" s="245"/>
      <c r="J230" s="241"/>
      <c r="K230" s="241"/>
      <c r="L230" s="246"/>
      <c r="M230" s="247"/>
      <c r="N230" s="248"/>
      <c r="O230" s="248"/>
      <c r="P230" s="248"/>
      <c r="Q230" s="248"/>
      <c r="R230" s="248"/>
      <c r="S230" s="248"/>
      <c r="T230" s="249"/>
      <c r="AT230" s="250" t="s">
        <v>236</v>
      </c>
      <c r="AU230" s="250" t="s">
        <v>144</v>
      </c>
      <c r="AV230" s="11" t="s">
        <v>88</v>
      </c>
      <c r="AW230" s="11" t="s">
        <v>41</v>
      </c>
      <c r="AX230" s="11" t="s">
        <v>78</v>
      </c>
      <c r="AY230" s="250" t="s">
        <v>132</v>
      </c>
    </row>
    <row r="231" s="12" customFormat="1">
      <c r="B231" s="251"/>
      <c r="C231" s="252"/>
      <c r="D231" s="237" t="s">
        <v>236</v>
      </c>
      <c r="E231" s="253" t="s">
        <v>34</v>
      </c>
      <c r="F231" s="254" t="s">
        <v>407</v>
      </c>
      <c r="G231" s="252"/>
      <c r="H231" s="253" t="s">
        <v>34</v>
      </c>
      <c r="I231" s="255"/>
      <c r="J231" s="252"/>
      <c r="K231" s="252"/>
      <c r="L231" s="256"/>
      <c r="M231" s="257"/>
      <c r="N231" s="258"/>
      <c r="O231" s="258"/>
      <c r="P231" s="258"/>
      <c r="Q231" s="258"/>
      <c r="R231" s="258"/>
      <c r="S231" s="258"/>
      <c r="T231" s="259"/>
      <c r="AT231" s="260" t="s">
        <v>236</v>
      </c>
      <c r="AU231" s="260" t="s">
        <v>144</v>
      </c>
      <c r="AV231" s="12" t="s">
        <v>86</v>
      </c>
      <c r="AW231" s="12" t="s">
        <v>41</v>
      </c>
      <c r="AX231" s="12" t="s">
        <v>78</v>
      </c>
      <c r="AY231" s="260" t="s">
        <v>132</v>
      </c>
    </row>
    <row r="232" s="11" customFormat="1">
      <c r="B232" s="240"/>
      <c r="C232" s="241"/>
      <c r="D232" s="237" t="s">
        <v>236</v>
      </c>
      <c r="E232" s="242" t="s">
        <v>34</v>
      </c>
      <c r="F232" s="243" t="s">
        <v>408</v>
      </c>
      <c r="G232" s="241"/>
      <c r="H232" s="244">
        <v>0.52800000000000002</v>
      </c>
      <c r="I232" s="245"/>
      <c r="J232" s="241"/>
      <c r="K232" s="241"/>
      <c r="L232" s="246"/>
      <c r="M232" s="247"/>
      <c r="N232" s="248"/>
      <c r="O232" s="248"/>
      <c r="P232" s="248"/>
      <c r="Q232" s="248"/>
      <c r="R232" s="248"/>
      <c r="S232" s="248"/>
      <c r="T232" s="249"/>
      <c r="AT232" s="250" t="s">
        <v>236</v>
      </c>
      <c r="AU232" s="250" t="s">
        <v>144</v>
      </c>
      <c r="AV232" s="11" t="s">
        <v>88</v>
      </c>
      <c r="AW232" s="11" t="s">
        <v>41</v>
      </c>
      <c r="AX232" s="11" t="s">
        <v>78</v>
      </c>
      <c r="AY232" s="250" t="s">
        <v>132</v>
      </c>
    </row>
    <row r="233" s="12" customFormat="1">
      <c r="B233" s="251"/>
      <c r="C233" s="252"/>
      <c r="D233" s="237" t="s">
        <v>236</v>
      </c>
      <c r="E233" s="253" t="s">
        <v>34</v>
      </c>
      <c r="F233" s="254" t="s">
        <v>409</v>
      </c>
      <c r="G233" s="252"/>
      <c r="H233" s="253" t="s">
        <v>34</v>
      </c>
      <c r="I233" s="255"/>
      <c r="J233" s="252"/>
      <c r="K233" s="252"/>
      <c r="L233" s="256"/>
      <c r="M233" s="257"/>
      <c r="N233" s="258"/>
      <c r="O233" s="258"/>
      <c r="P233" s="258"/>
      <c r="Q233" s="258"/>
      <c r="R233" s="258"/>
      <c r="S233" s="258"/>
      <c r="T233" s="259"/>
      <c r="AT233" s="260" t="s">
        <v>236</v>
      </c>
      <c r="AU233" s="260" t="s">
        <v>144</v>
      </c>
      <c r="AV233" s="12" t="s">
        <v>86</v>
      </c>
      <c r="AW233" s="12" t="s">
        <v>41</v>
      </c>
      <c r="AX233" s="12" t="s">
        <v>78</v>
      </c>
      <c r="AY233" s="260" t="s">
        <v>132</v>
      </c>
    </row>
    <row r="234" s="11" customFormat="1">
      <c r="B234" s="240"/>
      <c r="C234" s="241"/>
      <c r="D234" s="237" t="s">
        <v>236</v>
      </c>
      <c r="E234" s="242" t="s">
        <v>34</v>
      </c>
      <c r="F234" s="243" t="s">
        <v>410</v>
      </c>
      <c r="G234" s="241"/>
      <c r="H234" s="244">
        <v>0.221</v>
      </c>
      <c r="I234" s="245"/>
      <c r="J234" s="241"/>
      <c r="K234" s="241"/>
      <c r="L234" s="246"/>
      <c r="M234" s="247"/>
      <c r="N234" s="248"/>
      <c r="O234" s="248"/>
      <c r="P234" s="248"/>
      <c r="Q234" s="248"/>
      <c r="R234" s="248"/>
      <c r="S234" s="248"/>
      <c r="T234" s="249"/>
      <c r="AT234" s="250" t="s">
        <v>236</v>
      </c>
      <c r="AU234" s="250" t="s">
        <v>144</v>
      </c>
      <c r="AV234" s="11" t="s">
        <v>88</v>
      </c>
      <c r="AW234" s="11" t="s">
        <v>41</v>
      </c>
      <c r="AX234" s="11" t="s">
        <v>78</v>
      </c>
      <c r="AY234" s="250" t="s">
        <v>132</v>
      </c>
    </row>
    <row r="235" s="13" customFormat="1">
      <c r="B235" s="261"/>
      <c r="C235" s="262"/>
      <c r="D235" s="237" t="s">
        <v>236</v>
      </c>
      <c r="E235" s="263" t="s">
        <v>34</v>
      </c>
      <c r="F235" s="264" t="s">
        <v>262</v>
      </c>
      <c r="G235" s="262"/>
      <c r="H235" s="265">
        <v>2.391</v>
      </c>
      <c r="I235" s="266"/>
      <c r="J235" s="262"/>
      <c r="K235" s="262"/>
      <c r="L235" s="267"/>
      <c r="M235" s="268"/>
      <c r="N235" s="269"/>
      <c r="O235" s="269"/>
      <c r="P235" s="269"/>
      <c r="Q235" s="269"/>
      <c r="R235" s="269"/>
      <c r="S235" s="269"/>
      <c r="T235" s="270"/>
      <c r="AT235" s="271" t="s">
        <v>236</v>
      </c>
      <c r="AU235" s="271" t="s">
        <v>144</v>
      </c>
      <c r="AV235" s="13" t="s">
        <v>148</v>
      </c>
      <c r="AW235" s="13" t="s">
        <v>41</v>
      </c>
      <c r="AX235" s="13" t="s">
        <v>86</v>
      </c>
      <c r="AY235" s="271" t="s">
        <v>132</v>
      </c>
    </row>
    <row r="236" s="1" customFormat="1" ht="25.5" customHeight="1">
      <c r="B236" s="46"/>
      <c r="C236" s="221" t="s">
        <v>411</v>
      </c>
      <c r="D236" s="221" t="s">
        <v>135</v>
      </c>
      <c r="E236" s="222" t="s">
        <v>412</v>
      </c>
      <c r="F236" s="223" t="s">
        <v>413</v>
      </c>
      <c r="G236" s="224" t="s">
        <v>246</v>
      </c>
      <c r="H236" s="225">
        <v>41.351999999999997</v>
      </c>
      <c r="I236" s="226"/>
      <c r="J236" s="227">
        <f>ROUND(I236*H236,2)</f>
        <v>0</v>
      </c>
      <c r="K236" s="223" t="s">
        <v>169</v>
      </c>
      <c r="L236" s="72"/>
      <c r="M236" s="228" t="s">
        <v>34</v>
      </c>
      <c r="N236" s="229" t="s">
        <v>49</v>
      </c>
      <c r="O236" s="47"/>
      <c r="P236" s="230">
        <f>O236*H236</f>
        <v>0</v>
      </c>
      <c r="Q236" s="230">
        <v>2.2563399999999998</v>
      </c>
      <c r="R236" s="230">
        <f>Q236*H236</f>
        <v>93.304171679999982</v>
      </c>
      <c r="S236" s="230">
        <v>0</v>
      </c>
      <c r="T236" s="231">
        <f>S236*H236</f>
        <v>0</v>
      </c>
      <c r="AR236" s="23" t="s">
        <v>148</v>
      </c>
      <c r="AT236" s="23" t="s">
        <v>135</v>
      </c>
      <c r="AU236" s="23" t="s">
        <v>144</v>
      </c>
      <c r="AY236" s="23" t="s">
        <v>132</v>
      </c>
      <c r="BE236" s="232">
        <f>IF(N236="základní",J236,0)</f>
        <v>0</v>
      </c>
      <c r="BF236" s="232">
        <f>IF(N236="snížená",J236,0)</f>
        <v>0</v>
      </c>
      <c r="BG236" s="232">
        <f>IF(N236="zákl. přenesená",J236,0)</f>
        <v>0</v>
      </c>
      <c r="BH236" s="232">
        <f>IF(N236="sníž. přenesená",J236,0)</f>
        <v>0</v>
      </c>
      <c r="BI236" s="232">
        <f>IF(N236="nulová",J236,0)</f>
        <v>0</v>
      </c>
      <c r="BJ236" s="23" t="s">
        <v>86</v>
      </c>
      <c r="BK236" s="232">
        <f>ROUND(I236*H236,2)</f>
        <v>0</v>
      </c>
      <c r="BL236" s="23" t="s">
        <v>148</v>
      </c>
      <c r="BM236" s="23" t="s">
        <v>414</v>
      </c>
    </row>
    <row r="237" s="1" customFormat="1">
      <c r="B237" s="46"/>
      <c r="C237" s="74"/>
      <c r="D237" s="237" t="s">
        <v>234</v>
      </c>
      <c r="E237" s="74"/>
      <c r="F237" s="238" t="s">
        <v>415</v>
      </c>
      <c r="G237" s="74"/>
      <c r="H237" s="74"/>
      <c r="I237" s="191"/>
      <c r="J237" s="74"/>
      <c r="K237" s="74"/>
      <c r="L237" s="72"/>
      <c r="M237" s="239"/>
      <c r="N237" s="47"/>
      <c r="O237" s="47"/>
      <c r="P237" s="47"/>
      <c r="Q237" s="47"/>
      <c r="R237" s="47"/>
      <c r="S237" s="47"/>
      <c r="T237" s="95"/>
      <c r="AT237" s="23" t="s">
        <v>234</v>
      </c>
      <c r="AU237" s="23" t="s">
        <v>144</v>
      </c>
    </row>
    <row r="238" s="12" customFormat="1">
      <c r="B238" s="251"/>
      <c r="C238" s="252"/>
      <c r="D238" s="237" t="s">
        <v>236</v>
      </c>
      <c r="E238" s="253" t="s">
        <v>34</v>
      </c>
      <c r="F238" s="254" t="s">
        <v>403</v>
      </c>
      <c r="G238" s="252"/>
      <c r="H238" s="253" t="s">
        <v>34</v>
      </c>
      <c r="I238" s="255"/>
      <c r="J238" s="252"/>
      <c r="K238" s="252"/>
      <c r="L238" s="256"/>
      <c r="M238" s="257"/>
      <c r="N238" s="258"/>
      <c r="O238" s="258"/>
      <c r="P238" s="258"/>
      <c r="Q238" s="258"/>
      <c r="R238" s="258"/>
      <c r="S238" s="258"/>
      <c r="T238" s="259"/>
      <c r="AT238" s="260" t="s">
        <v>236</v>
      </c>
      <c r="AU238" s="260" t="s">
        <v>144</v>
      </c>
      <c r="AV238" s="12" t="s">
        <v>86</v>
      </c>
      <c r="AW238" s="12" t="s">
        <v>41</v>
      </c>
      <c r="AX238" s="12" t="s">
        <v>78</v>
      </c>
      <c r="AY238" s="260" t="s">
        <v>132</v>
      </c>
    </row>
    <row r="239" s="11" customFormat="1">
      <c r="B239" s="240"/>
      <c r="C239" s="241"/>
      <c r="D239" s="237" t="s">
        <v>236</v>
      </c>
      <c r="E239" s="242" t="s">
        <v>34</v>
      </c>
      <c r="F239" s="243" t="s">
        <v>416</v>
      </c>
      <c r="G239" s="241"/>
      <c r="H239" s="244">
        <v>20.588000000000001</v>
      </c>
      <c r="I239" s="245"/>
      <c r="J239" s="241"/>
      <c r="K239" s="241"/>
      <c r="L239" s="246"/>
      <c r="M239" s="247"/>
      <c r="N239" s="248"/>
      <c r="O239" s="248"/>
      <c r="P239" s="248"/>
      <c r="Q239" s="248"/>
      <c r="R239" s="248"/>
      <c r="S239" s="248"/>
      <c r="T239" s="249"/>
      <c r="AT239" s="250" t="s">
        <v>236</v>
      </c>
      <c r="AU239" s="250" t="s">
        <v>144</v>
      </c>
      <c r="AV239" s="11" t="s">
        <v>88</v>
      </c>
      <c r="AW239" s="11" t="s">
        <v>41</v>
      </c>
      <c r="AX239" s="11" t="s">
        <v>78</v>
      </c>
      <c r="AY239" s="250" t="s">
        <v>132</v>
      </c>
    </row>
    <row r="240" s="12" customFormat="1">
      <c r="B240" s="251"/>
      <c r="C240" s="252"/>
      <c r="D240" s="237" t="s">
        <v>236</v>
      </c>
      <c r="E240" s="253" t="s">
        <v>34</v>
      </c>
      <c r="F240" s="254" t="s">
        <v>405</v>
      </c>
      <c r="G240" s="252"/>
      <c r="H240" s="253" t="s">
        <v>34</v>
      </c>
      <c r="I240" s="255"/>
      <c r="J240" s="252"/>
      <c r="K240" s="252"/>
      <c r="L240" s="256"/>
      <c r="M240" s="257"/>
      <c r="N240" s="258"/>
      <c r="O240" s="258"/>
      <c r="P240" s="258"/>
      <c r="Q240" s="258"/>
      <c r="R240" s="258"/>
      <c r="S240" s="258"/>
      <c r="T240" s="259"/>
      <c r="AT240" s="260" t="s">
        <v>236</v>
      </c>
      <c r="AU240" s="260" t="s">
        <v>144</v>
      </c>
      <c r="AV240" s="12" t="s">
        <v>86</v>
      </c>
      <c r="AW240" s="12" t="s">
        <v>41</v>
      </c>
      <c r="AX240" s="12" t="s">
        <v>78</v>
      </c>
      <c r="AY240" s="260" t="s">
        <v>132</v>
      </c>
    </row>
    <row r="241" s="11" customFormat="1">
      <c r="B241" s="240"/>
      <c r="C241" s="241"/>
      <c r="D241" s="237" t="s">
        <v>236</v>
      </c>
      <c r="E241" s="242" t="s">
        <v>34</v>
      </c>
      <c r="F241" s="243" t="s">
        <v>417</v>
      </c>
      <c r="G241" s="241"/>
      <c r="H241" s="244">
        <v>8.0220000000000002</v>
      </c>
      <c r="I241" s="245"/>
      <c r="J241" s="241"/>
      <c r="K241" s="241"/>
      <c r="L241" s="246"/>
      <c r="M241" s="247"/>
      <c r="N241" s="248"/>
      <c r="O241" s="248"/>
      <c r="P241" s="248"/>
      <c r="Q241" s="248"/>
      <c r="R241" s="248"/>
      <c r="S241" s="248"/>
      <c r="T241" s="249"/>
      <c r="AT241" s="250" t="s">
        <v>236</v>
      </c>
      <c r="AU241" s="250" t="s">
        <v>144</v>
      </c>
      <c r="AV241" s="11" t="s">
        <v>88</v>
      </c>
      <c r="AW241" s="11" t="s">
        <v>41</v>
      </c>
      <c r="AX241" s="11" t="s">
        <v>78</v>
      </c>
      <c r="AY241" s="250" t="s">
        <v>132</v>
      </c>
    </row>
    <row r="242" s="12" customFormat="1">
      <c r="B242" s="251"/>
      <c r="C242" s="252"/>
      <c r="D242" s="237" t="s">
        <v>236</v>
      </c>
      <c r="E242" s="253" t="s">
        <v>34</v>
      </c>
      <c r="F242" s="254" t="s">
        <v>407</v>
      </c>
      <c r="G242" s="252"/>
      <c r="H242" s="253" t="s">
        <v>34</v>
      </c>
      <c r="I242" s="255"/>
      <c r="J242" s="252"/>
      <c r="K242" s="252"/>
      <c r="L242" s="256"/>
      <c r="M242" s="257"/>
      <c r="N242" s="258"/>
      <c r="O242" s="258"/>
      <c r="P242" s="258"/>
      <c r="Q242" s="258"/>
      <c r="R242" s="258"/>
      <c r="S242" s="258"/>
      <c r="T242" s="259"/>
      <c r="AT242" s="260" t="s">
        <v>236</v>
      </c>
      <c r="AU242" s="260" t="s">
        <v>144</v>
      </c>
      <c r="AV242" s="12" t="s">
        <v>86</v>
      </c>
      <c r="AW242" s="12" t="s">
        <v>41</v>
      </c>
      <c r="AX242" s="12" t="s">
        <v>78</v>
      </c>
      <c r="AY242" s="260" t="s">
        <v>132</v>
      </c>
    </row>
    <row r="243" s="11" customFormat="1">
      <c r="B243" s="240"/>
      <c r="C243" s="241"/>
      <c r="D243" s="237" t="s">
        <v>236</v>
      </c>
      <c r="E243" s="242" t="s">
        <v>34</v>
      </c>
      <c r="F243" s="243" t="s">
        <v>418</v>
      </c>
      <c r="G243" s="241"/>
      <c r="H243" s="244">
        <v>8.9779999999999998</v>
      </c>
      <c r="I243" s="245"/>
      <c r="J243" s="241"/>
      <c r="K243" s="241"/>
      <c r="L243" s="246"/>
      <c r="M243" s="247"/>
      <c r="N243" s="248"/>
      <c r="O243" s="248"/>
      <c r="P243" s="248"/>
      <c r="Q243" s="248"/>
      <c r="R243" s="248"/>
      <c r="S243" s="248"/>
      <c r="T243" s="249"/>
      <c r="AT243" s="250" t="s">
        <v>236</v>
      </c>
      <c r="AU243" s="250" t="s">
        <v>144</v>
      </c>
      <c r="AV243" s="11" t="s">
        <v>88</v>
      </c>
      <c r="AW243" s="11" t="s">
        <v>41</v>
      </c>
      <c r="AX243" s="11" t="s">
        <v>78</v>
      </c>
      <c r="AY243" s="250" t="s">
        <v>132</v>
      </c>
    </row>
    <row r="244" s="12" customFormat="1">
      <c r="B244" s="251"/>
      <c r="C244" s="252"/>
      <c r="D244" s="237" t="s">
        <v>236</v>
      </c>
      <c r="E244" s="253" t="s">
        <v>34</v>
      </c>
      <c r="F244" s="254" t="s">
        <v>409</v>
      </c>
      <c r="G244" s="252"/>
      <c r="H244" s="253" t="s">
        <v>34</v>
      </c>
      <c r="I244" s="255"/>
      <c r="J244" s="252"/>
      <c r="K244" s="252"/>
      <c r="L244" s="256"/>
      <c r="M244" s="257"/>
      <c r="N244" s="258"/>
      <c r="O244" s="258"/>
      <c r="P244" s="258"/>
      <c r="Q244" s="258"/>
      <c r="R244" s="258"/>
      <c r="S244" s="258"/>
      <c r="T244" s="259"/>
      <c r="AT244" s="260" t="s">
        <v>236</v>
      </c>
      <c r="AU244" s="260" t="s">
        <v>144</v>
      </c>
      <c r="AV244" s="12" t="s">
        <v>86</v>
      </c>
      <c r="AW244" s="12" t="s">
        <v>41</v>
      </c>
      <c r="AX244" s="12" t="s">
        <v>78</v>
      </c>
      <c r="AY244" s="260" t="s">
        <v>132</v>
      </c>
    </row>
    <row r="245" s="11" customFormat="1">
      <c r="B245" s="240"/>
      <c r="C245" s="241"/>
      <c r="D245" s="237" t="s">
        <v>236</v>
      </c>
      <c r="E245" s="242" t="s">
        <v>34</v>
      </c>
      <c r="F245" s="243" t="s">
        <v>419</v>
      </c>
      <c r="G245" s="241"/>
      <c r="H245" s="244">
        <v>3.7639999999999998</v>
      </c>
      <c r="I245" s="245"/>
      <c r="J245" s="241"/>
      <c r="K245" s="241"/>
      <c r="L245" s="246"/>
      <c r="M245" s="247"/>
      <c r="N245" s="248"/>
      <c r="O245" s="248"/>
      <c r="P245" s="248"/>
      <c r="Q245" s="248"/>
      <c r="R245" s="248"/>
      <c r="S245" s="248"/>
      <c r="T245" s="249"/>
      <c r="AT245" s="250" t="s">
        <v>236</v>
      </c>
      <c r="AU245" s="250" t="s">
        <v>144</v>
      </c>
      <c r="AV245" s="11" t="s">
        <v>88</v>
      </c>
      <c r="AW245" s="11" t="s">
        <v>41</v>
      </c>
      <c r="AX245" s="11" t="s">
        <v>78</v>
      </c>
      <c r="AY245" s="250" t="s">
        <v>132</v>
      </c>
    </row>
    <row r="246" s="13" customFormat="1">
      <c r="B246" s="261"/>
      <c r="C246" s="262"/>
      <c r="D246" s="237" t="s">
        <v>236</v>
      </c>
      <c r="E246" s="263" t="s">
        <v>34</v>
      </c>
      <c r="F246" s="264" t="s">
        <v>262</v>
      </c>
      <c r="G246" s="262"/>
      <c r="H246" s="265">
        <v>41.351999999999997</v>
      </c>
      <c r="I246" s="266"/>
      <c r="J246" s="262"/>
      <c r="K246" s="262"/>
      <c r="L246" s="267"/>
      <c r="M246" s="268"/>
      <c r="N246" s="269"/>
      <c r="O246" s="269"/>
      <c r="P246" s="269"/>
      <c r="Q246" s="269"/>
      <c r="R246" s="269"/>
      <c r="S246" s="269"/>
      <c r="T246" s="270"/>
      <c r="AT246" s="271" t="s">
        <v>236</v>
      </c>
      <c r="AU246" s="271" t="s">
        <v>144</v>
      </c>
      <c r="AV246" s="13" t="s">
        <v>148</v>
      </c>
      <c r="AW246" s="13" t="s">
        <v>41</v>
      </c>
      <c r="AX246" s="13" t="s">
        <v>86</v>
      </c>
      <c r="AY246" s="271" t="s">
        <v>132</v>
      </c>
    </row>
    <row r="247" s="1" customFormat="1" ht="16.5" customHeight="1">
      <c r="B247" s="46"/>
      <c r="C247" s="221" t="s">
        <v>396</v>
      </c>
      <c r="D247" s="221" t="s">
        <v>135</v>
      </c>
      <c r="E247" s="222" t="s">
        <v>420</v>
      </c>
      <c r="F247" s="223" t="s">
        <v>421</v>
      </c>
      <c r="G247" s="224" t="s">
        <v>334</v>
      </c>
      <c r="H247" s="225">
        <v>20.32</v>
      </c>
      <c r="I247" s="226"/>
      <c r="J247" s="227">
        <f>ROUND(I247*H247,2)</f>
        <v>0</v>
      </c>
      <c r="K247" s="223" t="s">
        <v>169</v>
      </c>
      <c r="L247" s="72"/>
      <c r="M247" s="228" t="s">
        <v>34</v>
      </c>
      <c r="N247" s="229" t="s">
        <v>49</v>
      </c>
      <c r="O247" s="47"/>
      <c r="P247" s="230">
        <f>O247*H247</f>
        <v>0</v>
      </c>
      <c r="Q247" s="230">
        <v>1.06277</v>
      </c>
      <c r="R247" s="230">
        <f>Q247*H247</f>
        <v>21.595486399999999</v>
      </c>
      <c r="S247" s="230">
        <v>0</v>
      </c>
      <c r="T247" s="231">
        <f>S247*H247</f>
        <v>0</v>
      </c>
      <c r="AR247" s="23" t="s">
        <v>148</v>
      </c>
      <c r="AT247" s="23" t="s">
        <v>135</v>
      </c>
      <c r="AU247" s="23" t="s">
        <v>144</v>
      </c>
      <c r="AY247" s="23" t="s">
        <v>132</v>
      </c>
      <c r="BE247" s="232">
        <f>IF(N247="základní",J247,0)</f>
        <v>0</v>
      </c>
      <c r="BF247" s="232">
        <f>IF(N247="snížená",J247,0)</f>
        <v>0</v>
      </c>
      <c r="BG247" s="232">
        <f>IF(N247="zákl. přenesená",J247,0)</f>
        <v>0</v>
      </c>
      <c r="BH247" s="232">
        <f>IF(N247="sníž. přenesená",J247,0)</f>
        <v>0</v>
      </c>
      <c r="BI247" s="232">
        <f>IF(N247="nulová",J247,0)</f>
        <v>0</v>
      </c>
      <c r="BJ247" s="23" t="s">
        <v>86</v>
      </c>
      <c r="BK247" s="232">
        <f>ROUND(I247*H247,2)</f>
        <v>0</v>
      </c>
      <c r="BL247" s="23" t="s">
        <v>148</v>
      </c>
      <c r="BM247" s="23" t="s">
        <v>422</v>
      </c>
    </row>
    <row r="248" s="1" customFormat="1">
      <c r="B248" s="46"/>
      <c r="C248" s="74"/>
      <c r="D248" s="237" t="s">
        <v>234</v>
      </c>
      <c r="E248" s="74"/>
      <c r="F248" s="238" t="s">
        <v>423</v>
      </c>
      <c r="G248" s="74"/>
      <c r="H248" s="74"/>
      <c r="I248" s="191"/>
      <c r="J248" s="74"/>
      <c r="K248" s="74"/>
      <c r="L248" s="72"/>
      <c r="M248" s="239"/>
      <c r="N248" s="47"/>
      <c r="O248" s="47"/>
      <c r="P248" s="47"/>
      <c r="Q248" s="47"/>
      <c r="R248" s="47"/>
      <c r="S248" s="47"/>
      <c r="T248" s="95"/>
      <c r="AT248" s="23" t="s">
        <v>234</v>
      </c>
      <c r="AU248" s="23" t="s">
        <v>144</v>
      </c>
    </row>
    <row r="249" s="11" customFormat="1">
      <c r="B249" s="240"/>
      <c r="C249" s="241"/>
      <c r="D249" s="237" t="s">
        <v>236</v>
      </c>
      <c r="E249" s="242" t="s">
        <v>34</v>
      </c>
      <c r="F249" s="243" t="s">
        <v>424</v>
      </c>
      <c r="G249" s="241"/>
      <c r="H249" s="244">
        <v>15.631</v>
      </c>
      <c r="I249" s="245"/>
      <c r="J249" s="241"/>
      <c r="K249" s="241"/>
      <c r="L249" s="246"/>
      <c r="M249" s="247"/>
      <c r="N249" s="248"/>
      <c r="O249" s="248"/>
      <c r="P249" s="248"/>
      <c r="Q249" s="248"/>
      <c r="R249" s="248"/>
      <c r="S249" s="248"/>
      <c r="T249" s="249"/>
      <c r="AT249" s="250" t="s">
        <v>236</v>
      </c>
      <c r="AU249" s="250" t="s">
        <v>144</v>
      </c>
      <c r="AV249" s="11" t="s">
        <v>88</v>
      </c>
      <c r="AW249" s="11" t="s">
        <v>41</v>
      </c>
      <c r="AX249" s="11" t="s">
        <v>86</v>
      </c>
      <c r="AY249" s="250" t="s">
        <v>132</v>
      </c>
    </row>
    <row r="250" s="11" customFormat="1">
      <c r="B250" s="240"/>
      <c r="C250" s="241"/>
      <c r="D250" s="237" t="s">
        <v>236</v>
      </c>
      <c r="E250" s="241"/>
      <c r="F250" s="243" t="s">
        <v>425</v>
      </c>
      <c r="G250" s="241"/>
      <c r="H250" s="244">
        <v>20.32</v>
      </c>
      <c r="I250" s="245"/>
      <c r="J250" s="241"/>
      <c r="K250" s="241"/>
      <c r="L250" s="246"/>
      <c r="M250" s="247"/>
      <c r="N250" s="248"/>
      <c r="O250" s="248"/>
      <c r="P250" s="248"/>
      <c r="Q250" s="248"/>
      <c r="R250" s="248"/>
      <c r="S250" s="248"/>
      <c r="T250" s="249"/>
      <c r="AT250" s="250" t="s">
        <v>236</v>
      </c>
      <c r="AU250" s="250" t="s">
        <v>144</v>
      </c>
      <c r="AV250" s="11" t="s">
        <v>88</v>
      </c>
      <c r="AW250" s="11" t="s">
        <v>6</v>
      </c>
      <c r="AX250" s="11" t="s">
        <v>86</v>
      </c>
      <c r="AY250" s="250" t="s">
        <v>132</v>
      </c>
    </row>
    <row r="251" s="10" customFormat="1" ht="29.88" customHeight="1">
      <c r="B251" s="205"/>
      <c r="C251" s="206"/>
      <c r="D251" s="207" t="s">
        <v>77</v>
      </c>
      <c r="E251" s="219" t="s">
        <v>144</v>
      </c>
      <c r="F251" s="219" t="s">
        <v>426</v>
      </c>
      <c r="G251" s="206"/>
      <c r="H251" s="206"/>
      <c r="I251" s="209"/>
      <c r="J251" s="220">
        <f>BK251</f>
        <v>0</v>
      </c>
      <c r="K251" s="206"/>
      <c r="L251" s="211"/>
      <c r="M251" s="212"/>
      <c r="N251" s="213"/>
      <c r="O251" s="213"/>
      <c r="P251" s="214">
        <f>P252</f>
        <v>0</v>
      </c>
      <c r="Q251" s="213"/>
      <c r="R251" s="214">
        <f>R252</f>
        <v>52.847307039999997</v>
      </c>
      <c r="S251" s="213"/>
      <c r="T251" s="215">
        <f>T252</f>
        <v>0</v>
      </c>
      <c r="AR251" s="216" t="s">
        <v>86</v>
      </c>
      <c r="AT251" s="217" t="s">
        <v>77</v>
      </c>
      <c r="AU251" s="217" t="s">
        <v>86</v>
      </c>
      <c r="AY251" s="216" t="s">
        <v>132</v>
      </c>
      <c r="BK251" s="218">
        <f>BK252</f>
        <v>0</v>
      </c>
    </row>
    <row r="252" s="10" customFormat="1" ht="14.88" customHeight="1">
      <c r="B252" s="205"/>
      <c r="C252" s="206"/>
      <c r="D252" s="207" t="s">
        <v>77</v>
      </c>
      <c r="E252" s="219" t="s">
        <v>427</v>
      </c>
      <c r="F252" s="219" t="s">
        <v>428</v>
      </c>
      <c r="G252" s="206"/>
      <c r="H252" s="206"/>
      <c r="I252" s="209"/>
      <c r="J252" s="220">
        <f>BK252</f>
        <v>0</v>
      </c>
      <c r="K252" s="206"/>
      <c r="L252" s="211"/>
      <c r="M252" s="212"/>
      <c r="N252" s="213"/>
      <c r="O252" s="213"/>
      <c r="P252" s="214">
        <f>SUM(P253:P259)</f>
        <v>0</v>
      </c>
      <c r="Q252" s="213"/>
      <c r="R252" s="214">
        <f>SUM(R253:R259)</f>
        <v>52.847307039999997</v>
      </c>
      <c r="S252" s="213"/>
      <c r="T252" s="215">
        <f>SUM(T253:T259)</f>
        <v>0</v>
      </c>
      <c r="AR252" s="216" t="s">
        <v>86</v>
      </c>
      <c r="AT252" s="217" t="s">
        <v>77</v>
      </c>
      <c r="AU252" s="217" t="s">
        <v>88</v>
      </c>
      <c r="AY252" s="216" t="s">
        <v>132</v>
      </c>
      <c r="BK252" s="218">
        <f>SUM(BK253:BK259)</f>
        <v>0</v>
      </c>
    </row>
    <row r="253" s="1" customFormat="1" ht="25.5" customHeight="1">
      <c r="B253" s="46"/>
      <c r="C253" s="221" t="s">
        <v>429</v>
      </c>
      <c r="D253" s="221" t="s">
        <v>135</v>
      </c>
      <c r="E253" s="222" t="s">
        <v>430</v>
      </c>
      <c r="F253" s="223" t="s">
        <v>431</v>
      </c>
      <c r="G253" s="224" t="s">
        <v>232</v>
      </c>
      <c r="H253" s="225">
        <v>77.406999999999996</v>
      </c>
      <c r="I253" s="226"/>
      <c r="J253" s="227">
        <f>ROUND(I253*H253,2)</f>
        <v>0</v>
      </c>
      <c r="K253" s="223" t="s">
        <v>169</v>
      </c>
      <c r="L253" s="72"/>
      <c r="M253" s="228" t="s">
        <v>34</v>
      </c>
      <c r="N253" s="229" t="s">
        <v>49</v>
      </c>
      <c r="O253" s="47"/>
      <c r="P253" s="230">
        <f>O253*H253</f>
        <v>0</v>
      </c>
      <c r="Q253" s="230">
        <v>0.68271999999999999</v>
      </c>
      <c r="R253" s="230">
        <f>Q253*H253</f>
        <v>52.847307039999997</v>
      </c>
      <c r="S253" s="230">
        <v>0</v>
      </c>
      <c r="T253" s="231">
        <f>S253*H253</f>
        <v>0</v>
      </c>
      <c r="AR253" s="23" t="s">
        <v>148</v>
      </c>
      <c r="AT253" s="23" t="s">
        <v>135</v>
      </c>
      <c r="AU253" s="23" t="s">
        <v>144</v>
      </c>
      <c r="AY253" s="23" t="s">
        <v>132</v>
      </c>
      <c r="BE253" s="232">
        <f>IF(N253="základní",J253,0)</f>
        <v>0</v>
      </c>
      <c r="BF253" s="232">
        <f>IF(N253="snížená",J253,0)</f>
        <v>0</v>
      </c>
      <c r="BG253" s="232">
        <f>IF(N253="zákl. přenesená",J253,0)</f>
        <v>0</v>
      </c>
      <c r="BH253" s="232">
        <f>IF(N253="sníž. přenesená",J253,0)</f>
        <v>0</v>
      </c>
      <c r="BI253" s="232">
        <f>IF(N253="nulová",J253,0)</f>
        <v>0</v>
      </c>
      <c r="BJ253" s="23" t="s">
        <v>86</v>
      </c>
      <c r="BK253" s="232">
        <f>ROUND(I253*H253,2)</f>
        <v>0</v>
      </c>
      <c r="BL253" s="23" t="s">
        <v>148</v>
      </c>
      <c r="BM253" s="23" t="s">
        <v>432</v>
      </c>
    </row>
    <row r="254" s="1" customFormat="1">
      <c r="B254" s="46"/>
      <c r="C254" s="74"/>
      <c r="D254" s="237" t="s">
        <v>234</v>
      </c>
      <c r="E254" s="74"/>
      <c r="F254" s="238" t="s">
        <v>433</v>
      </c>
      <c r="G254" s="74"/>
      <c r="H254" s="74"/>
      <c r="I254" s="191"/>
      <c r="J254" s="74"/>
      <c r="K254" s="74"/>
      <c r="L254" s="72"/>
      <c r="M254" s="239"/>
      <c r="N254" s="47"/>
      <c r="O254" s="47"/>
      <c r="P254" s="47"/>
      <c r="Q254" s="47"/>
      <c r="R254" s="47"/>
      <c r="S254" s="47"/>
      <c r="T254" s="95"/>
      <c r="AT254" s="23" t="s">
        <v>234</v>
      </c>
      <c r="AU254" s="23" t="s">
        <v>144</v>
      </c>
    </row>
    <row r="255" s="12" customFormat="1">
      <c r="B255" s="251"/>
      <c r="C255" s="252"/>
      <c r="D255" s="237" t="s">
        <v>236</v>
      </c>
      <c r="E255" s="253" t="s">
        <v>34</v>
      </c>
      <c r="F255" s="254" t="s">
        <v>346</v>
      </c>
      <c r="G255" s="252"/>
      <c r="H255" s="253" t="s">
        <v>34</v>
      </c>
      <c r="I255" s="255"/>
      <c r="J255" s="252"/>
      <c r="K255" s="252"/>
      <c r="L255" s="256"/>
      <c r="M255" s="257"/>
      <c r="N255" s="258"/>
      <c r="O255" s="258"/>
      <c r="P255" s="258"/>
      <c r="Q255" s="258"/>
      <c r="R255" s="258"/>
      <c r="S255" s="258"/>
      <c r="T255" s="259"/>
      <c r="AT255" s="260" t="s">
        <v>236</v>
      </c>
      <c r="AU255" s="260" t="s">
        <v>144</v>
      </c>
      <c r="AV255" s="12" t="s">
        <v>86</v>
      </c>
      <c r="AW255" s="12" t="s">
        <v>41</v>
      </c>
      <c r="AX255" s="12" t="s">
        <v>78</v>
      </c>
      <c r="AY255" s="260" t="s">
        <v>132</v>
      </c>
    </row>
    <row r="256" s="11" customFormat="1">
      <c r="B256" s="240"/>
      <c r="C256" s="241"/>
      <c r="D256" s="237" t="s">
        <v>236</v>
      </c>
      <c r="E256" s="242" t="s">
        <v>34</v>
      </c>
      <c r="F256" s="243" t="s">
        <v>434</v>
      </c>
      <c r="G256" s="241"/>
      <c r="H256" s="244">
        <v>27.289000000000001</v>
      </c>
      <c r="I256" s="245"/>
      <c r="J256" s="241"/>
      <c r="K256" s="241"/>
      <c r="L256" s="246"/>
      <c r="M256" s="247"/>
      <c r="N256" s="248"/>
      <c r="O256" s="248"/>
      <c r="P256" s="248"/>
      <c r="Q256" s="248"/>
      <c r="R256" s="248"/>
      <c r="S256" s="248"/>
      <c r="T256" s="249"/>
      <c r="AT256" s="250" t="s">
        <v>236</v>
      </c>
      <c r="AU256" s="250" t="s">
        <v>144</v>
      </c>
      <c r="AV256" s="11" t="s">
        <v>88</v>
      </c>
      <c r="AW256" s="11" t="s">
        <v>41</v>
      </c>
      <c r="AX256" s="11" t="s">
        <v>78</v>
      </c>
      <c r="AY256" s="250" t="s">
        <v>132</v>
      </c>
    </row>
    <row r="257" s="11" customFormat="1">
      <c r="B257" s="240"/>
      <c r="C257" s="241"/>
      <c r="D257" s="237" t="s">
        <v>236</v>
      </c>
      <c r="E257" s="242" t="s">
        <v>34</v>
      </c>
      <c r="F257" s="243" t="s">
        <v>435</v>
      </c>
      <c r="G257" s="241"/>
      <c r="H257" s="244">
        <v>12.827999999999999</v>
      </c>
      <c r="I257" s="245"/>
      <c r="J257" s="241"/>
      <c r="K257" s="241"/>
      <c r="L257" s="246"/>
      <c r="M257" s="247"/>
      <c r="N257" s="248"/>
      <c r="O257" s="248"/>
      <c r="P257" s="248"/>
      <c r="Q257" s="248"/>
      <c r="R257" s="248"/>
      <c r="S257" s="248"/>
      <c r="T257" s="249"/>
      <c r="AT257" s="250" t="s">
        <v>236</v>
      </c>
      <c r="AU257" s="250" t="s">
        <v>144</v>
      </c>
      <c r="AV257" s="11" t="s">
        <v>88</v>
      </c>
      <c r="AW257" s="11" t="s">
        <v>41</v>
      </c>
      <c r="AX257" s="11" t="s">
        <v>78</v>
      </c>
      <c r="AY257" s="250" t="s">
        <v>132</v>
      </c>
    </row>
    <row r="258" s="11" customFormat="1">
      <c r="B258" s="240"/>
      <c r="C258" s="241"/>
      <c r="D258" s="237" t="s">
        <v>236</v>
      </c>
      <c r="E258" s="242" t="s">
        <v>34</v>
      </c>
      <c r="F258" s="243" t="s">
        <v>436</v>
      </c>
      <c r="G258" s="241"/>
      <c r="H258" s="244">
        <v>37.289999999999999</v>
      </c>
      <c r="I258" s="245"/>
      <c r="J258" s="241"/>
      <c r="K258" s="241"/>
      <c r="L258" s="246"/>
      <c r="M258" s="247"/>
      <c r="N258" s="248"/>
      <c r="O258" s="248"/>
      <c r="P258" s="248"/>
      <c r="Q258" s="248"/>
      <c r="R258" s="248"/>
      <c r="S258" s="248"/>
      <c r="T258" s="249"/>
      <c r="AT258" s="250" t="s">
        <v>236</v>
      </c>
      <c r="AU258" s="250" t="s">
        <v>144</v>
      </c>
      <c r="AV258" s="11" t="s">
        <v>88</v>
      </c>
      <c r="AW258" s="11" t="s">
        <v>41</v>
      </c>
      <c r="AX258" s="11" t="s">
        <v>78</v>
      </c>
      <c r="AY258" s="250" t="s">
        <v>132</v>
      </c>
    </row>
    <row r="259" s="13" customFormat="1">
      <c r="B259" s="261"/>
      <c r="C259" s="262"/>
      <c r="D259" s="237" t="s">
        <v>236</v>
      </c>
      <c r="E259" s="263" t="s">
        <v>34</v>
      </c>
      <c r="F259" s="264" t="s">
        <v>262</v>
      </c>
      <c r="G259" s="262"/>
      <c r="H259" s="265">
        <v>77.406999999999996</v>
      </c>
      <c r="I259" s="266"/>
      <c r="J259" s="262"/>
      <c r="K259" s="262"/>
      <c r="L259" s="267"/>
      <c r="M259" s="268"/>
      <c r="N259" s="269"/>
      <c r="O259" s="269"/>
      <c r="P259" s="269"/>
      <c r="Q259" s="269"/>
      <c r="R259" s="269"/>
      <c r="S259" s="269"/>
      <c r="T259" s="270"/>
      <c r="AT259" s="271" t="s">
        <v>236</v>
      </c>
      <c r="AU259" s="271" t="s">
        <v>144</v>
      </c>
      <c r="AV259" s="13" t="s">
        <v>148</v>
      </c>
      <c r="AW259" s="13" t="s">
        <v>41</v>
      </c>
      <c r="AX259" s="13" t="s">
        <v>86</v>
      </c>
      <c r="AY259" s="271" t="s">
        <v>132</v>
      </c>
    </row>
    <row r="260" s="10" customFormat="1" ht="29.88" customHeight="1">
      <c r="B260" s="205"/>
      <c r="C260" s="206"/>
      <c r="D260" s="207" t="s">
        <v>77</v>
      </c>
      <c r="E260" s="219" t="s">
        <v>131</v>
      </c>
      <c r="F260" s="219" t="s">
        <v>437</v>
      </c>
      <c r="G260" s="206"/>
      <c r="H260" s="206"/>
      <c r="I260" s="209"/>
      <c r="J260" s="220">
        <f>BK260</f>
        <v>0</v>
      </c>
      <c r="K260" s="206"/>
      <c r="L260" s="211"/>
      <c r="M260" s="212"/>
      <c r="N260" s="213"/>
      <c r="O260" s="213"/>
      <c r="P260" s="214">
        <f>P261+P267+P272</f>
        <v>0</v>
      </c>
      <c r="Q260" s="213"/>
      <c r="R260" s="214">
        <f>R261+R267+R272</f>
        <v>0</v>
      </c>
      <c r="S260" s="213"/>
      <c r="T260" s="215">
        <f>T261+T267+T272</f>
        <v>0</v>
      </c>
      <c r="AR260" s="216" t="s">
        <v>86</v>
      </c>
      <c r="AT260" s="217" t="s">
        <v>77</v>
      </c>
      <c r="AU260" s="217" t="s">
        <v>86</v>
      </c>
      <c r="AY260" s="216" t="s">
        <v>132</v>
      </c>
      <c r="BK260" s="218">
        <f>BK261+BK267+BK272</f>
        <v>0</v>
      </c>
    </row>
    <row r="261" s="10" customFormat="1" ht="14.88" customHeight="1">
      <c r="B261" s="205"/>
      <c r="C261" s="206"/>
      <c r="D261" s="207" t="s">
        <v>77</v>
      </c>
      <c r="E261" s="219" t="s">
        <v>438</v>
      </c>
      <c r="F261" s="219" t="s">
        <v>439</v>
      </c>
      <c r="G261" s="206"/>
      <c r="H261" s="206"/>
      <c r="I261" s="209"/>
      <c r="J261" s="220">
        <f>BK261</f>
        <v>0</v>
      </c>
      <c r="K261" s="206"/>
      <c r="L261" s="211"/>
      <c r="M261" s="212"/>
      <c r="N261" s="213"/>
      <c r="O261" s="213"/>
      <c r="P261" s="214">
        <f>SUM(P262:P266)</f>
        <v>0</v>
      </c>
      <c r="Q261" s="213"/>
      <c r="R261" s="214">
        <f>SUM(R262:R266)</f>
        <v>0</v>
      </c>
      <c r="S261" s="213"/>
      <c r="T261" s="215">
        <f>SUM(T262:T266)</f>
        <v>0</v>
      </c>
      <c r="AR261" s="216" t="s">
        <v>86</v>
      </c>
      <c r="AT261" s="217" t="s">
        <v>77</v>
      </c>
      <c r="AU261" s="217" t="s">
        <v>88</v>
      </c>
      <c r="AY261" s="216" t="s">
        <v>132</v>
      </c>
      <c r="BK261" s="218">
        <f>SUM(BK262:BK266)</f>
        <v>0</v>
      </c>
    </row>
    <row r="262" s="1" customFormat="1" ht="25.5" customHeight="1">
      <c r="B262" s="46"/>
      <c r="C262" s="221" t="s">
        <v>440</v>
      </c>
      <c r="D262" s="221" t="s">
        <v>135</v>
      </c>
      <c r="E262" s="222" t="s">
        <v>441</v>
      </c>
      <c r="F262" s="223" t="s">
        <v>442</v>
      </c>
      <c r="G262" s="224" t="s">
        <v>232</v>
      </c>
      <c r="H262" s="225">
        <v>2126.9360000000001</v>
      </c>
      <c r="I262" s="226"/>
      <c r="J262" s="227">
        <f>ROUND(I262*H262,2)</f>
        <v>0</v>
      </c>
      <c r="K262" s="223" t="s">
        <v>169</v>
      </c>
      <c r="L262" s="72"/>
      <c r="M262" s="228" t="s">
        <v>34</v>
      </c>
      <c r="N262" s="229" t="s">
        <v>49</v>
      </c>
      <c r="O262" s="47"/>
      <c r="P262" s="230">
        <f>O262*H262</f>
        <v>0</v>
      </c>
      <c r="Q262" s="230">
        <v>0</v>
      </c>
      <c r="R262" s="230">
        <f>Q262*H262</f>
        <v>0</v>
      </c>
      <c r="S262" s="230">
        <v>0</v>
      </c>
      <c r="T262" s="231">
        <f>S262*H262</f>
        <v>0</v>
      </c>
      <c r="AR262" s="23" t="s">
        <v>148</v>
      </c>
      <c r="AT262" s="23" t="s">
        <v>135</v>
      </c>
      <c r="AU262" s="23" t="s">
        <v>144</v>
      </c>
      <c r="AY262" s="23" t="s">
        <v>132</v>
      </c>
      <c r="BE262" s="232">
        <f>IF(N262="základní",J262,0)</f>
        <v>0</v>
      </c>
      <c r="BF262" s="232">
        <f>IF(N262="snížená",J262,0)</f>
        <v>0</v>
      </c>
      <c r="BG262" s="232">
        <f>IF(N262="zákl. přenesená",J262,0)</f>
        <v>0</v>
      </c>
      <c r="BH262" s="232">
        <f>IF(N262="sníž. přenesená",J262,0)</f>
        <v>0</v>
      </c>
      <c r="BI262" s="232">
        <f>IF(N262="nulová",J262,0)</f>
        <v>0</v>
      </c>
      <c r="BJ262" s="23" t="s">
        <v>86</v>
      </c>
      <c r="BK262" s="232">
        <f>ROUND(I262*H262,2)</f>
        <v>0</v>
      </c>
      <c r="BL262" s="23" t="s">
        <v>148</v>
      </c>
      <c r="BM262" s="23" t="s">
        <v>443</v>
      </c>
    </row>
    <row r="263" s="1" customFormat="1">
      <c r="B263" s="46"/>
      <c r="C263" s="74"/>
      <c r="D263" s="237" t="s">
        <v>234</v>
      </c>
      <c r="E263" s="74"/>
      <c r="F263" s="238" t="s">
        <v>444</v>
      </c>
      <c r="G263" s="74"/>
      <c r="H263" s="74"/>
      <c r="I263" s="191"/>
      <c r="J263" s="74"/>
      <c r="K263" s="74"/>
      <c r="L263" s="72"/>
      <c r="M263" s="239"/>
      <c r="N263" s="47"/>
      <c r="O263" s="47"/>
      <c r="P263" s="47"/>
      <c r="Q263" s="47"/>
      <c r="R263" s="47"/>
      <c r="S263" s="47"/>
      <c r="T263" s="95"/>
      <c r="AT263" s="23" t="s">
        <v>234</v>
      </c>
      <c r="AU263" s="23" t="s">
        <v>144</v>
      </c>
    </row>
    <row r="264" s="11" customFormat="1">
      <c r="B264" s="240"/>
      <c r="C264" s="241"/>
      <c r="D264" s="237" t="s">
        <v>236</v>
      </c>
      <c r="E264" s="242" t="s">
        <v>34</v>
      </c>
      <c r="F264" s="243" t="s">
        <v>445</v>
      </c>
      <c r="G264" s="241"/>
      <c r="H264" s="244">
        <v>2105.5500000000002</v>
      </c>
      <c r="I264" s="245"/>
      <c r="J264" s="241"/>
      <c r="K264" s="241"/>
      <c r="L264" s="246"/>
      <c r="M264" s="247"/>
      <c r="N264" s="248"/>
      <c r="O264" s="248"/>
      <c r="P264" s="248"/>
      <c r="Q264" s="248"/>
      <c r="R264" s="248"/>
      <c r="S264" s="248"/>
      <c r="T264" s="249"/>
      <c r="AT264" s="250" t="s">
        <v>236</v>
      </c>
      <c r="AU264" s="250" t="s">
        <v>144</v>
      </c>
      <c r="AV264" s="11" t="s">
        <v>88</v>
      </c>
      <c r="AW264" s="11" t="s">
        <v>41</v>
      </c>
      <c r="AX264" s="11" t="s">
        <v>78</v>
      </c>
      <c r="AY264" s="250" t="s">
        <v>132</v>
      </c>
    </row>
    <row r="265" s="11" customFormat="1">
      <c r="B265" s="240"/>
      <c r="C265" s="241"/>
      <c r="D265" s="237" t="s">
        <v>236</v>
      </c>
      <c r="E265" s="242" t="s">
        <v>34</v>
      </c>
      <c r="F265" s="243" t="s">
        <v>446</v>
      </c>
      <c r="G265" s="241"/>
      <c r="H265" s="244">
        <v>21.385999999999999</v>
      </c>
      <c r="I265" s="245"/>
      <c r="J265" s="241"/>
      <c r="K265" s="241"/>
      <c r="L265" s="246"/>
      <c r="M265" s="247"/>
      <c r="N265" s="248"/>
      <c r="O265" s="248"/>
      <c r="P265" s="248"/>
      <c r="Q265" s="248"/>
      <c r="R265" s="248"/>
      <c r="S265" s="248"/>
      <c r="T265" s="249"/>
      <c r="AT265" s="250" t="s">
        <v>236</v>
      </c>
      <c r="AU265" s="250" t="s">
        <v>144</v>
      </c>
      <c r="AV265" s="11" t="s">
        <v>88</v>
      </c>
      <c r="AW265" s="11" t="s">
        <v>41</v>
      </c>
      <c r="AX265" s="11" t="s">
        <v>78</v>
      </c>
      <c r="AY265" s="250" t="s">
        <v>132</v>
      </c>
    </row>
    <row r="266" s="13" customFormat="1">
      <c r="B266" s="261"/>
      <c r="C266" s="262"/>
      <c r="D266" s="237" t="s">
        <v>236</v>
      </c>
      <c r="E266" s="263" t="s">
        <v>34</v>
      </c>
      <c r="F266" s="264" t="s">
        <v>262</v>
      </c>
      <c r="G266" s="262"/>
      <c r="H266" s="265">
        <v>2126.9360000000001</v>
      </c>
      <c r="I266" s="266"/>
      <c r="J266" s="262"/>
      <c r="K266" s="262"/>
      <c r="L266" s="267"/>
      <c r="M266" s="268"/>
      <c r="N266" s="269"/>
      <c r="O266" s="269"/>
      <c r="P266" s="269"/>
      <c r="Q266" s="269"/>
      <c r="R266" s="269"/>
      <c r="S266" s="269"/>
      <c r="T266" s="270"/>
      <c r="AT266" s="271" t="s">
        <v>236</v>
      </c>
      <c r="AU266" s="271" t="s">
        <v>144</v>
      </c>
      <c r="AV266" s="13" t="s">
        <v>148</v>
      </c>
      <c r="AW266" s="13" t="s">
        <v>41</v>
      </c>
      <c r="AX266" s="13" t="s">
        <v>86</v>
      </c>
      <c r="AY266" s="271" t="s">
        <v>132</v>
      </c>
    </row>
    <row r="267" s="10" customFormat="1" ht="22.32" customHeight="1">
      <c r="B267" s="205"/>
      <c r="C267" s="206"/>
      <c r="D267" s="207" t="s">
        <v>77</v>
      </c>
      <c r="E267" s="219" t="s">
        <v>447</v>
      </c>
      <c r="F267" s="219" t="s">
        <v>448</v>
      </c>
      <c r="G267" s="206"/>
      <c r="H267" s="206"/>
      <c r="I267" s="209"/>
      <c r="J267" s="220">
        <f>BK267</f>
        <v>0</v>
      </c>
      <c r="K267" s="206"/>
      <c r="L267" s="211"/>
      <c r="M267" s="212"/>
      <c r="N267" s="213"/>
      <c r="O267" s="213"/>
      <c r="P267" s="214">
        <f>SUM(P268:P271)</f>
        <v>0</v>
      </c>
      <c r="Q267" s="213"/>
      <c r="R267" s="214">
        <f>SUM(R268:R271)</f>
        <v>0</v>
      </c>
      <c r="S267" s="213"/>
      <c r="T267" s="215">
        <f>SUM(T268:T271)</f>
        <v>0</v>
      </c>
      <c r="AR267" s="216" t="s">
        <v>86</v>
      </c>
      <c r="AT267" s="217" t="s">
        <v>77</v>
      </c>
      <c r="AU267" s="217" t="s">
        <v>88</v>
      </c>
      <c r="AY267" s="216" t="s">
        <v>132</v>
      </c>
      <c r="BK267" s="218">
        <f>SUM(BK268:BK271)</f>
        <v>0</v>
      </c>
    </row>
    <row r="268" s="1" customFormat="1" ht="38.25" customHeight="1">
      <c r="B268" s="46"/>
      <c r="C268" s="221" t="s">
        <v>449</v>
      </c>
      <c r="D268" s="221" t="s">
        <v>135</v>
      </c>
      <c r="E268" s="222" t="s">
        <v>450</v>
      </c>
      <c r="F268" s="223" t="s">
        <v>451</v>
      </c>
      <c r="G268" s="224" t="s">
        <v>232</v>
      </c>
      <c r="H268" s="225">
        <v>498.95999999999998</v>
      </c>
      <c r="I268" s="226"/>
      <c r="J268" s="227">
        <f>ROUND(I268*H268,2)</f>
        <v>0</v>
      </c>
      <c r="K268" s="223" t="s">
        <v>169</v>
      </c>
      <c r="L268" s="72"/>
      <c r="M268" s="228" t="s">
        <v>34</v>
      </c>
      <c r="N268" s="229" t="s">
        <v>49</v>
      </c>
      <c r="O268" s="47"/>
      <c r="P268" s="230">
        <f>O268*H268</f>
        <v>0</v>
      </c>
      <c r="Q268" s="230">
        <v>0</v>
      </c>
      <c r="R268" s="230">
        <f>Q268*H268</f>
        <v>0</v>
      </c>
      <c r="S268" s="230">
        <v>0</v>
      </c>
      <c r="T268" s="231">
        <f>S268*H268</f>
        <v>0</v>
      </c>
      <c r="AR268" s="23" t="s">
        <v>148</v>
      </c>
      <c r="AT268" s="23" t="s">
        <v>135</v>
      </c>
      <c r="AU268" s="23" t="s">
        <v>144</v>
      </c>
      <c r="AY268" s="23" t="s">
        <v>132</v>
      </c>
      <c r="BE268" s="232">
        <f>IF(N268="základní",J268,0)</f>
        <v>0</v>
      </c>
      <c r="BF268" s="232">
        <f>IF(N268="snížená",J268,0)</f>
        <v>0</v>
      </c>
      <c r="BG268" s="232">
        <f>IF(N268="zákl. přenesená",J268,0)</f>
        <v>0</v>
      </c>
      <c r="BH268" s="232">
        <f>IF(N268="sníž. přenesená",J268,0)</f>
        <v>0</v>
      </c>
      <c r="BI268" s="232">
        <f>IF(N268="nulová",J268,0)</f>
        <v>0</v>
      </c>
      <c r="BJ268" s="23" t="s">
        <v>86</v>
      </c>
      <c r="BK268" s="232">
        <f>ROUND(I268*H268,2)</f>
        <v>0</v>
      </c>
      <c r="BL268" s="23" t="s">
        <v>148</v>
      </c>
      <c r="BM268" s="23" t="s">
        <v>452</v>
      </c>
    </row>
    <row r="269" s="11" customFormat="1">
      <c r="B269" s="240"/>
      <c r="C269" s="241"/>
      <c r="D269" s="237" t="s">
        <v>236</v>
      </c>
      <c r="E269" s="242" t="s">
        <v>34</v>
      </c>
      <c r="F269" s="243" t="s">
        <v>242</v>
      </c>
      <c r="G269" s="241"/>
      <c r="H269" s="244">
        <v>498.95999999999998</v>
      </c>
      <c r="I269" s="245"/>
      <c r="J269" s="241"/>
      <c r="K269" s="241"/>
      <c r="L269" s="246"/>
      <c r="M269" s="247"/>
      <c r="N269" s="248"/>
      <c r="O269" s="248"/>
      <c r="P269" s="248"/>
      <c r="Q269" s="248"/>
      <c r="R269" s="248"/>
      <c r="S269" s="248"/>
      <c r="T269" s="249"/>
      <c r="AT269" s="250" t="s">
        <v>236</v>
      </c>
      <c r="AU269" s="250" t="s">
        <v>144</v>
      </c>
      <c r="AV269" s="11" t="s">
        <v>88</v>
      </c>
      <c r="AW269" s="11" t="s">
        <v>41</v>
      </c>
      <c r="AX269" s="11" t="s">
        <v>86</v>
      </c>
      <c r="AY269" s="250" t="s">
        <v>132</v>
      </c>
    </row>
    <row r="270" s="1" customFormat="1" ht="25.5" customHeight="1">
      <c r="B270" s="46"/>
      <c r="C270" s="221" t="s">
        <v>427</v>
      </c>
      <c r="D270" s="221" t="s">
        <v>135</v>
      </c>
      <c r="E270" s="222" t="s">
        <v>453</v>
      </c>
      <c r="F270" s="223" t="s">
        <v>454</v>
      </c>
      <c r="G270" s="224" t="s">
        <v>232</v>
      </c>
      <c r="H270" s="225">
        <v>498.95999999999998</v>
      </c>
      <c r="I270" s="226"/>
      <c r="J270" s="227">
        <f>ROUND(I270*H270,2)</f>
        <v>0</v>
      </c>
      <c r="K270" s="223" t="s">
        <v>169</v>
      </c>
      <c r="L270" s="72"/>
      <c r="M270" s="228" t="s">
        <v>34</v>
      </c>
      <c r="N270" s="229" t="s">
        <v>49</v>
      </c>
      <c r="O270" s="47"/>
      <c r="P270" s="230">
        <f>O270*H270</f>
        <v>0</v>
      </c>
      <c r="Q270" s="230">
        <v>0</v>
      </c>
      <c r="R270" s="230">
        <f>Q270*H270</f>
        <v>0</v>
      </c>
      <c r="S270" s="230">
        <v>0</v>
      </c>
      <c r="T270" s="231">
        <f>S270*H270</f>
        <v>0</v>
      </c>
      <c r="AR270" s="23" t="s">
        <v>148</v>
      </c>
      <c r="AT270" s="23" t="s">
        <v>135</v>
      </c>
      <c r="AU270" s="23" t="s">
        <v>144</v>
      </c>
      <c r="AY270" s="23" t="s">
        <v>132</v>
      </c>
      <c r="BE270" s="232">
        <f>IF(N270="základní",J270,0)</f>
        <v>0</v>
      </c>
      <c r="BF270" s="232">
        <f>IF(N270="snížená",J270,0)</f>
        <v>0</v>
      </c>
      <c r="BG270" s="232">
        <f>IF(N270="zákl. přenesená",J270,0)</f>
        <v>0</v>
      </c>
      <c r="BH270" s="232">
        <f>IF(N270="sníž. přenesená",J270,0)</f>
        <v>0</v>
      </c>
      <c r="BI270" s="232">
        <f>IF(N270="nulová",J270,0)</f>
        <v>0</v>
      </c>
      <c r="BJ270" s="23" t="s">
        <v>86</v>
      </c>
      <c r="BK270" s="232">
        <f>ROUND(I270*H270,2)</f>
        <v>0</v>
      </c>
      <c r="BL270" s="23" t="s">
        <v>148</v>
      </c>
      <c r="BM270" s="23" t="s">
        <v>455</v>
      </c>
    </row>
    <row r="271" s="11" customFormat="1">
      <c r="B271" s="240"/>
      <c r="C271" s="241"/>
      <c r="D271" s="237" t="s">
        <v>236</v>
      </c>
      <c r="E271" s="242" t="s">
        <v>34</v>
      </c>
      <c r="F271" s="243" t="s">
        <v>242</v>
      </c>
      <c r="G271" s="241"/>
      <c r="H271" s="244">
        <v>498.95999999999998</v>
      </c>
      <c r="I271" s="245"/>
      <c r="J271" s="241"/>
      <c r="K271" s="241"/>
      <c r="L271" s="246"/>
      <c r="M271" s="247"/>
      <c r="N271" s="248"/>
      <c r="O271" s="248"/>
      <c r="P271" s="248"/>
      <c r="Q271" s="248"/>
      <c r="R271" s="248"/>
      <c r="S271" s="248"/>
      <c r="T271" s="249"/>
      <c r="AT271" s="250" t="s">
        <v>236</v>
      </c>
      <c r="AU271" s="250" t="s">
        <v>144</v>
      </c>
      <c r="AV271" s="11" t="s">
        <v>88</v>
      </c>
      <c r="AW271" s="11" t="s">
        <v>41</v>
      </c>
      <c r="AX271" s="11" t="s">
        <v>86</v>
      </c>
      <c r="AY271" s="250" t="s">
        <v>132</v>
      </c>
    </row>
    <row r="272" s="10" customFormat="1" ht="22.32" customHeight="1">
      <c r="B272" s="205"/>
      <c r="C272" s="206"/>
      <c r="D272" s="207" t="s">
        <v>77</v>
      </c>
      <c r="E272" s="219" t="s">
        <v>456</v>
      </c>
      <c r="F272" s="219" t="s">
        <v>457</v>
      </c>
      <c r="G272" s="206"/>
      <c r="H272" s="206"/>
      <c r="I272" s="209"/>
      <c r="J272" s="220">
        <f>BK272</f>
        <v>0</v>
      </c>
      <c r="K272" s="206"/>
      <c r="L272" s="211"/>
      <c r="M272" s="212"/>
      <c r="N272" s="213"/>
      <c r="O272" s="213"/>
      <c r="P272" s="214">
        <f>SUM(P273:P275)</f>
        <v>0</v>
      </c>
      <c r="Q272" s="213"/>
      <c r="R272" s="214">
        <f>SUM(R273:R275)</f>
        <v>0</v>
      </c>
      <c r="S272" s="213"/>
      <c r="T272" s="215">
        <f>SUM(T273:T275)</f>
        <v>0</v>
      </c>
      <c r="AR272" s="216" t="s">
        <v>86</v>
      </c>
      <c r="AT272" s="217" t="s">
        <v>77</v>
      </c>
      <c r="AU272" s="217" t="s">
        <v>88</v>
      </c>
      <c r="AY272" s="216" t="s">
        <v>132</v>
      </c>
      <c r="BK272" s="218">
        <f>SUM(BK273:BK275)</f>
        <v>0</v>
      </c>
    </row>
    <row r="273" s="1" customFormat="1" ht="16.5" customHeight="1">
      <c r="B273" s="46"/>
      <c r="C273" s="221" t="s">
        <v>458</v>
      </c>
      <c r="D273" s="221" t="s">
        <v>135</v>
      </c>
      <c r="E273" s="222" t="s">
        <v>459</v>
      </c>
      <c r="F273" s="223" t="s">
        <v>460</v>
      </c>
      <c r="G273" s="224" t="s">
        <v>232</v>
      </c>
      <c r="H273" s="225">
        <v>21.385999999999999</v>
      </c>
      <c r="I273" s="226"/>
      <c r="J273" s="227">
        <f>ROUND(I273*H273,2)</f>
        <v>0</v>
      </c>
      <c r="K273" s="223" t="s">
        <v>169</v>
      </c>
      <c r="L273" s="72"/>
      <c r="M273" s="228" t="s">
        <v>34</v>
      </c>
      <c r="N273" s="229" t="s">
        <v>49</v>
      </c>
      <c r="O273" s="47"/>
      <c r="P273" s="230">
        <f>O273*H273</f>
        <v>0</v>
      </c>
      <c r="Q273" s="230">
        <v>0</v>
      </c>
      <c r="R273" s="230">
        <f>Q273*H273</f>
        <v>0</v>
      </c>
      <c r="S273" s="230">
        <v>0</v>
      </c>
      <c r="T273" s="231">
        <f>S273*H273</f>
        <v>0</v>
      </c>
      <c r="AR273" s="23" t="s">
        <v>148</v>
      </c>
      <c r="AT273" s="23" t="s">
        <v>135</v>
      </c>
      <c r="AU273" s="23" t="s">
        <v>144</v>
      </c>
      <c r="AY273" s="23" t="s">
        <v>132</v>
      </c>
      <c r="BE273" s="232">
        <f>IF(N273="základní",J273,0)</f>
        <v>0</v>
      </c>
      <c r="BF273" s="232">
        <f>IF(N273="snížená",J273,0)</f>
        <v>0</v>
      </c>
      <c r="BG273" s="232">
        <f>IF(N273="zákl. přenesená",J273,0)</f>
        <v>0</v>
      </c>
      <c r="BH273" s="232">
        <f>IF(N273="sníž. přenesená",J273,0)</f>
        <v>0</v>
      </c>
      <c r="BI273" s="232">
        <f>IF(N273="nulová",J273,0)</f>
        <v>0</v>
      </c>
      <c r="BJ273" s="23" t="s">
        <v>86</v>
      </c>
      <c r="BK273" s="232">
        <f>ROUND(I273*H273,2)</f>
        <v>0</v>
      </c>
      <c r="BL273" s="23" t="s">
        <v>148</v>
      </c>
      <c r="BM273" s="23" t="s">
        <v>461</v>
      </c>
    </row>
    <row r="274" s="1" customFormat="1">
      <c r="B274" s="46"/>
      <c r="C274" s="74"/>
      <c r="D274" s="237" t="s">
        <v>234</v>
      </c>
      <c r="E274" s="74"/>
      <c r="F274" s="238" t="s">
        <v>462</v>
      </c>
      <c r="G274" s="74"/>
      <c r="H274" s="74"/>
      <c r="I274" s="191"/>
      <c r="J274" s="74"/>
      <c r="K274" s="74"/>
      <c r="L274" s="72"/>
      <c r="M274" s="239"/>
      <c r="N274" s="47"/>
      <c r="O274" s="47"/>
      <c r="P274" s="47"/>
      <c r="Q274" s="47"/>
      <c r="R274" s="47"/>
      <c r="S274" s="47"/>
      <c r="T274" s="95"/>
      <c r="AT274" s="23" t="s">
        <v>234</v>
      </c>
      <c r="AU274" s="23" t="s">
        <v>144</v>
      </c>
    </row>
    <row r="275" s="11" customFormat="1">
      <c r="B275" s="240"/>
      <c r="C275" s="241"/>
      <c r="D275" s="237" t="s">
        <v>236</v>
      </c>
      <c r="E275" s="242" t="s">
        <v>34</v>
      </c>
      <c r="F275" s="243" t="s">
        <v>446</v>
      </c>
      <c r="G275" s="241"/>
      <c r="H275" s="244">
        <v>21.385999999999999</v>
      </c>
      <c r="I275" s="245"/>
      <c r="J275" s="241"/>
      <c r="K275" s="241"/>
      <c r="L275" s="246"/>
      <c r="M275" s="247"/>
      <c r="N275" s="248"/>
      <c r="O275" s="248"/>
      <c r="P275" s="248"/>
      <c r="Q275" s="248"/>
      <c r="R275" s="248"/>
      <c r="S275" s="248"/>
      <c r="T275" s="249"/>
      <c r="AT275" s="250" t="s">
        <v>236</v>
      </c>
      <c r="AU275" s="250" t="s">
        <v>144</v>
      </c>
      <c r="AV275" s="11" t="s">
        <v>88</v>
      </c>
      <c r="AW275" s="11" t="s">
        <v>41</v>
      </c>
      <c r="AX275" s="11" t="s">
        <v>86</v>
      </c>
      <c r="AY275" s="250" t="s">
        <v>132</v>
      </c>
    </row>
    <row r="276" s="10" customFormat="1" ht="29.88" customHeight="1">
      <c r="B276" s="205"/>
      <c r="C276" s="206"/>
      <c r="D276" s="207" t="s">
        <v>77</v>
      </c>
      <c r="E276" s="219" t="s">
        <v>157</v>
      </c>
      <c r="F276" s="219" t="s">
        <v>463</v>
      </c>
      <c r="G276" s="206"/>
      <c r="H276" s="206"/>
      <c r="I276" s="209"/>
      <c r="J276" s="220">
        <f>BK276</f>
        <v>0</v>
      </c>
      <c r="K276" s="206"/>
      <c r="L276" s="211"/>
      <c r="M276" s="212"/>
      <c r="N276" s="213"/>
      <c r="O276" s="213"/>
      <c r="P276" s="214">
        <f>P277</f>
        <v>0</v>
      </c>
      <c r="Q276" s="213"/>
      <c r="R276" s="214">
        <f>R277</f>
        <v>870.5800740599999</v>
      </c>
      <c r="S276" s="213"/>
      <c r="T276" s="215">
        <f>T277</f>
        <v>0</v>
      </c>
      <c r="AR276" s="216" t="s">
        <v>86</v>
      </c>
      <c r="AT276" s="217" t="s">
        <v>77</v>
      </c>
      <c r="AU276" s="217" t="s">
        <v>86</v>
      </c>
      <c r="AY276" s="216" t="s">
        <v>132</v>
      </c>
      <c r="BK276" s="218">
        <f>BK277</f>
        <v>0</v>
      </c>
    </row>
    <row r="277" s="10" customFormat="1" ht="14.88" customHeight="1">
      <c r="B277" s="205"/>
      <c r="C277" s="206"/>
      <c r="D277" s="207" t="s">
        <v>77</v>
      </c>
      <c r="E277" s="219" t="s">
        <v>464</v>
      </c>
      <c r="F277" s="219" t="s">
        <v>465</v>
      </c>
      <c r="G277" s="206"/>
      <c r="H277" s="206"/>
      <c r="I277" s="209"/>
      <c r="J277" s="220">
        <f>BK277</f>
        <v>0</v>
      </c>
      <c r="K277" s="206"/>
      <c r="L277" s="211"/>
      <c r="M277" s="212"/>
      <c r="N277" s="213"/>
      <c r="O277" s="213"/>
      <c r="P277" s="214">
        <f>SUM(P278:P283)</f>
        <v>0</v>
      </c>
      <c r="Q277" s="213"/>
      <c r="R277" s="214">
        <f>SUM(R278:R283)</f>
        <v>870.5800740599999</v>
      </c>
      <c r="S277" s="213"/>
      <c r="T277" s="215">
        <f>SUM(T278:T283)</f>
        <v>0</v>
      </c>
      <c r="AR277" s="216" t="s">
        <v>86</v>
      </c>
      <c r="AT277" s="217" t="s">
        <v>77</v>
      </c>
      <c r="AU277" s="217" t="s">
        <v>88</v>
      </c>
      <c r="AY277" s="216" t="s">
        <v>132</v>
      </c>
      <c r="BK277" s="218">
        <f>SUM(BK278:BK283)</f>
        <v>0</v>
      </c>
    </row>
    <row r="278" s="1" customFormat="1" ht="16.5" customHeight="1">
      <c r="B278" s="46"/>
      <c r="C278" s="221" t="s">
        <v>466</v>
      </c>
      <c r="D278" s="221" t="s">
        <v>135</v>
      </c>
      <c r="E278" s="222" t="s">
        <v>467</v>
      </c>
      <c r="F278" s="223" t="s">
        <v>468</v>
      </c>
      <c r="G278" s="224" t="s">
        <v>232</v>
      </c>
      <c r="H278" s="225">
        <v>2105.5500000000002</v>
      </c>
      <c r="I278" s="226"/>
      <c r="J278" s="227">
        <f>ROUND(I278*H278,2)</f>
        <v>0</v>
      </c>
      <c r="K278" s="223" t="s">
        <v>169</v>
      </c>
      <c r="L278" s="72"/>
      <c r="M278" s="228" t="s">
        <v>34</v>
      </c>
      <c r="N278" s="229" t="s">
        <v>49</v>
      </c>
      <c r="O278" s="47"/>
      <c r="P278" s="230">
        <f>O278*H278</f>
        <v>0</v>
      </c>
      <c r="Q278" s="230">
        <v>0.00012999999999999999</v>
      </c>
      <c r="R278" s="230">
        <f>Q278*H278</f>
        <v>0.27372150000000001</v>
      </c>
      <c r="S278" s="230">
        <v>0</v>
      </c>
      <c r="T278" s="231">
        <f>S278*H278</f>
        <v>0</v>
      </c>
      <c r="AR278" s="23" t="s">
        <v>148</v>
      </c>
      <c r="AT278" s="23" t="s">
        <v>135</v>
      </c>
      <c r="AU278" s="23" t="s">
        <v>144</v>
      </c>
      <c r="AY278" s="23" t="s">
        <v>132</v>
      </c>
      <c r="BE278" s="232">
        <f>IF(N278="základní",J278,0)</f>
        <v>0</v>
      </c>
      <c r="BF278" s="232">
        <f>IF(N278="snížená",J278,0)</f>
        <v>0</v>
      </c>
      <c r="BG278" s="232">
        <f>IF(N278="zákl. přenesená",J278,0)</f>
        <v>0</v>
      </c>
      <c r="BH278" s="232">
        <f>IF(N278="sníž. přenesená",J278,0)</f>
        <v>0</v>
      </c>
      <c r="BI278" s="232">
        <f>IF(N278="nulová",J278,0)</f>
        <v>0</v>
      </c>
      <c r="BJ278" s="23" t="s">
        <v>86</v>
      </c>
      <c r="BK278" s="232">
        <f>ROUND(I278*H278,2)</f>
        <v>0</v>
      </c>
      <c r="BL278" s="23" t="s">
        <v>148</v>
      </c>
      <c r="BM278" s="23" t="s">
        <v>469</v>
      </c>
    </row>
    <row r="279" s="1" customFormat="1" ht="51" customHeight="1">
      <c r="B279" s="46"/>
      <c r="C279" s="221" t="s">
        <v>470</v>
      </c>
      <c r="D279" s="221" t="s">
        <v>135</v>
      </c>
      <c r="E279" s="222" t="s">
        <v>471</v>
      </c>
      <c r="F279" s="223" t="s">
        <v>472</v>
      </c>
      <c r="G279" s="224" t="s">
        <v>246</v>
      </c>
      <c r="H279" s="225">
        <v>336.88799999999998</v>
      </c>
      <c r="I279" s="226"/>
      <c r="J279" s="227">
        <f>ROUND(I279*H279,2)</f>
        <v>0</v>
      </c>
      <c r="K279" s="223" t="s">
        <v>169</v>
      </c>
      <c r="L279" s="72"/>
      <c r="M279" s="228" t="s">
        <v>34</v>
      </c>
      <c r="N279" s="229" t="s">
        <v>49</v>
      </c>
      <c r="O279" s="47"/>
      <c r="P279" s="230">
        <f>O279*H279</f>
        <v>0</v>
      </c>
      <c r="Q279" s="230">
        <v>2.5833699999999999</v>
      </c>
      <c r="R279" s="230">
        <f>Q279*H279</f>
        <v>870.30635255999994</v>
      </c>
      <c r="S279" s="230">
        <v>0</v>
      </c>
      <c r="T279" s="231">
        <f>S279*H279</f>
        <v>0</v>
      </c>
      <c r="AR279" s="23" t="s">
        <v>148</v>
      </c>
      <c r="AT279" s="23" t="s">
        <v>135</v>
      </c>
      <c r="AU279" s="23" t="s">
        <v>144</v>
      </c>
      <c r="AY279" s="23" t="s">
        <v>132</v>
      </c>
      <c r="BE279" s="232">
        <f>IF(N279="základní",J279,0)</f>
        <v>0</v>
      </c>
      <c r="BF279" s="232">
        <f>IF(N279="snížená",J279,0)</f>
        <v>0</v>
      </c>
      <c r="BG279" s="232">
        <f>IF(N279="zákl. přenesená",J279,0)</f>
        <v>0</v>
      </c>
      <c r="BH279" s="232">
        <f>IF(N279="sníž. přenesená",J279,0)</f>
        <v>0</v>
      </c>
      <c r="BI279" s="232">
        <f>IF(N279="nulová",J279,0)</f>
        <v>0</v>
      </c>
      <c r="BJ279" s="23" t="s">
        <v>86</v>
      </c>
      <c r="BK279" s="232">
        <f>ROUND(I279*H279,2)</f>
        <v>0</v>
      </c>
      <c r="BL279" s="23" t="s">
        <v>148</v>
      </c>
      <c r="BM279" s="23" t="s">
        <v>473</v>
      </c>
    </row>
    <row r="280" s="1" customFormat="1">
      <c r="B280" s="46"/>
      <c r="C280" s="74"/>
      <c r="D280" s="237" t="s">
        <v>234</v>
      </c>
      <c r="E280" s="74"/>
      <c r="F280" s="238" t="s">
        <v>474</v>
      </c>
      <c r="G280" s="74"/>
      <c r="H280" s="74"/>
      <c r="I280" s="191"/>
      <c r="J280" s="74"/>
      <c r="K280" s="74"/>
      <c r="L280" s="72"/>
      <c r="M280" s="239"/>
      <c r="N280" s="47"/>
      <c r="O280" s="47"/>
      <c r="P280" s="47"/>
      <c r="Q280" s="47"/>
      <c r="R280" s="47"/>
      <c r="S280" s="47"/>
      <c r="T280" s="95"/>
      <c r="AT280" s="23" t="s">
        <v>234</v>
      </c>
      <c r="AU280" s="23" t="s">
        <v>144</v>
      </c>
    </row>
    <row r="281" s="12" customFormat="1">
      <c r="B281" s="251"/>
      <c r="C281" s="252"/>
      <c r="D281" s="237" t="s">
        <v>236</v>
      </c>
      <c r="E281" s="253" t="s">
        <v>34</v>
      </c>
      <c r="F281" s="254" t="s">
        <v>475</v>
      </c>
      <c r="G281" s="252"/>
      <c r="H281" s="253" t="s">
        <v>34</v>
      </c>
      <c r="I281" s="255"/>
      <c r="J281" s="252"/>
      <c r="K281" s="252"/>
      <c r="L281" s="256"/>
      <c r="M281" s="257"/>
      <c r="N281" s="258"/>
      <c r="O281" s="258"/>
      <c r="P281" s="258"/>
      <c r="Q281" s="258"/>
      <c r="R281" s="258"/>
      <c r="S281" s="258"/>
      <c r="T281" s="259"/>
      <c r="AT281" s="260" t="s">
        <v>236</v>
      </c>
      <c r="AU281" s="260" t="s">
        <v>144</v>
      </c>
      <c r="AV281" s="12" t="s">
        <v>86</v>
      </c>
      <c r="AW281" s="12" t="s">
        <v>41</v>
      </c>
      <c r="AX281" s="12" t="s">
        <v>78</v>
      </c>
      <c r="AY281" s="260" t="s">
        <v>132</v>
      </c>
    </row>
    <row r="282" s="12" customFormat="1">
      <c r="B282" s="251"/>
      <c r="C282" s="252"/>
      <c r="D282" s="237" t="s">
        <v>236</v>
      </c>
      <c r="E282" s="253" t="s">
        <v>34</v>
      </c>
      <c r="F282" s="254" t="s">
        <v>476</v>
      </c>
      <c r="G282" s="252"/>
      <c r="H282" s="253" t="s">
        <v>34</v>
      </c>
      <c r="I282" s="255"/>
      <c r="J282" s="252"/>
      <c r="K282" s="252"/>
      <c r="L282" s="256"/>
      <c r="M282" s="257"/>
      <c r="N282" s="258"/>
      <c r="O282" s="258"/>
      <c r="P282" s="258"/>
      <c r="Q282" s="258"/>
      <c r="R282" s="258"/>
      <c r="S282" s="258"/>
      <c r="T282" s="259"/>
      <c r="AT282" s="260" t="s">
        <v>236</v>
      </c>
      <c r="AU282" s="260" t="s">
        <v>144</v>
      </c>
      <c r="AV282" s="12" t="s">
        <v>86</v>
      </c>
      <c r="AW282" s="12" t="s">
        <v>41</v>
      </c>
      <c r="AX282" s="12" t="s">
        <v>78</v>
      </c>
      <c r="AY282" s="260" t="s">
        <v>132</v>
      </c>
    </row>
    <row r="283" s="11" customFormat="1">
      <c r="B283" s="240"/>
      <c r="C283" s="241"/>
      <c r="D283" s="237" t="s">
        <v>236</v>
      </c>
      <c r="E283" s="242" t="s">
        <v>34</v>
      </c>
      <c r="F283" s="243" t="s">
        <v>477</v>
      </c>
      <c r="G283" s="241"/>
      <c r="H283" s="244">
        <v>336.88799999999998</v>
      </c>
      <c r="I283" s="245"/>
      <c r="J283" s="241"/>
      <c r="K283" s="241"/>
      <c r="L283" s="246"/>
      <c r="M283" s="247"/>
      <c r="N283" s="248"/>
      <c r="O283" s="248"/>
      <c r="P283" s="248"/>
      <c r="Q283" s="248"/>
      <c r="R283" s="248"/>
      <c r="S283" s="248"/>
      <c r="T283" s="249"/>
      <c r="AT283" s="250" t="s">
        <v>236</v>
      </c>
      <c r="AU283" s="250" t="s">
        <v>144</v>
      </c>
      <c r="AV283" s="11" t="s">
        <v>88</v>
      </c>
      <c r="AW283" s="11" t="s">
        <v>41</v>
      </c>
      <c r="AX283" s="11" t="s">
        <v>86</v>
      </c>
      <c r="AY283" s="250" t="s">
        <v>132</v>
      </c>
    </row>
    <row r="284" s="10" customFormat="1" ht="29.88" customHeight="1">
      <c r="B284" s="205"/>
      <c r="C284" s="206"/>
      <c r="D284" s="207" t="s">
        <v>77</v>
      </c>
      <c r="E284" s="219" t="s">
        <v>171</v>
      </c>
      <c r="F284" s="219" t="s">
        <v>478</v>
      </c>
      <c r="G284" s="206"/>
      <c r="H284" s="206"/>
      <c r="I284" s="209"/>
      <c r="J284" s="220">
        <f>BK284</f>
        <v>0</v>
      </c>
      <c r="K284" s="206"/>
      <c r="L284" s="211"/>
      <c r="M284" s="212"/>
      <c r="N284" s="213"/>
      <c r="O284" s="213"/>
      <c r="P284" s="214">
        <f>P285+SUM(P286:P288)+P301</f>
        <v>0</v>
      </c>
      <c r="Q284" s="213"/>
      <c r="R284" s="214">
        <f>R285+SUM(R286:R288)+R301</f>
        <v>9.326882249999997</v>
      </c>
      <c r="S284" s="213"/>
      <c r="T284" s="215">
        <f>T285+SUM(T286:T288)+T301</f>
        <v>0</v>
      </c>
      <c r="AR284" s="216" t="s">
        <v>86</v>
      </c>
      <c r="AT284" s="217" t="s">
        <v>77</v>
      </c>
      <c r="AU284" s="217" t="s">
        <v>86</v>
      </c>
      <c r="AY284" s="216" t="s">
        <v>132</v>
      </c>
      <c r="BK284" s="218">
        <f>BK285+SUM(BK286:BK288)+BK301</f>
        <v>0</v>
      </c>
    </row>
    <row r="285" s="1" customFormat="1" ht="25.5" customHeight="1">
      <c r="B285" s="46"/>
      <c r="C285" s="221" t="s">
        <v>479</v>
      </c>
      <c r="D285" s="221" t="s">
        <v>135</v>
      </c>
      <c r="E285" s="222" t="s">
        <v>480</v>
      </c>
      <c r="F285" s="223" t="s">
        <v>481</v>
      </c>
      <c r="G285" s="224" t="s">
        <v>168</v>
      </c>
      <c r="H285" s="225">
        <v>4.0350000000000001</v>
      </c>
      <c r="I285" s="226"/>
      <c r="J285" s="227">
        <f>ROUND(I285*H285,2)</f>
        <v>0</v>
      </c>
      <c r="K285" s="223" t="s">
        <v>169</v>
      </c>
      <c r="L285" s="72"/>
      <c r="M285" s="228" t="s">
        <v>34</v>
      </c>
      <c r="N285" s="229" t="s">
        <v>49</v>
      </c>
      <c r="O285" s="47"/>
      <c r="P285" s="230">
        <f>O285*H285</f>
        <v>0</v>
      </c>
      <c r="Q285" s="230">
        <v>0</v>
      </c>
      <c r="R285" s="230">
        <f>Q285*H285</f>
        <v>0</v>
      </c>
      <c r="S285" s="230">
        <v>0</v>
      </c>
      <c r="T285" s="231">
        <f>S285*H285</f>
        <v>0</v>
      </c>
      <c r="AR285" s="23" t="s">
        <v>148</v>
      </c>
      <c r="AT285" s="23" t="s">
        <v>135</v>
      </c>
      <c r="AU285" s="23" t="s">
        <v>88</v>
      </c>
      <c r="AY285" s="23" t="s">
        <v>132</v>
      </c>
      <c r="BE285" s="232">
        <f>IF(N285="základní",J285,0)</f>
        <v>0</v>
      </c>
      <c r="BF285" s="232">
        <f>IF(N285="snížená",J285,0)</f>
        <v>0</v>
      </c>
      <c r="BG285" s="232">
        <f>IF(N285="zákl. přenesená",J285,0)</f>
        <v>0</v>
      </c>
      <c r="BH285" s="232">
        <f>IF(N285="sníž. přenesená",J285,0)</f>
        <v>0</v>
      </c>
      <c r="BI285" s="232">
        <f>IF(N285="nulová",J285,0)</f>
        <v>0</v>
      </c>
      <c r="BJ285" s="23" t="s">
        <v>86</v>
      </c>
      <c r="BK285" s="232">
        <f>ROUND(I285*H285,2)</f>
        <v>0</v>
      </c>
      <c r="BL285" s="23" t="s">
        <v>148</v>
      </c>
      <c r="BM285" s="23" t="s">
        <v>482</v>
      </c>
    </row>
    <row r="286" s="1" customFormat="1">
      <c r="B286" s="46"/>
      <c r="C286" s="74"/>
      <c r="D286" s="237" t="s">
        <v>234</v>
      </c>
      <c r="E286" s="74"/>
      <c r="F286" s="238" t="s">
        <v>483</v>
      </c>
      <c r="G286" s="74"/>
      <c r="H286" s="74"/>
      <c r="I286" s="191"/>
      <c r="J286" s="74"/>
      <c r="K286" s="74"/>
      <c r="L286" s="72"/>
      <c r="M286" s="239"/>
      <c r="N286" s="47"/>
      <c r="O286" s="47"/>
      <c r="P286" s="47"/>
      <c r="Q286" s="47"/>
      <c r="R286" s="47"/>
      <c r="S286" s="47"/>
      <c r="T286" s="95"/>
      <c r="AT286" s="23" t="s">
        <v>234</v>
      </c>
      <c r="AU286" s="23" t="s">
        <v>88</v>
      </c>
    </row>
    <row r="287" s="11" customFormat="1">
      <c r="B287" s="240"/>
      <c r="C287" s="241"/>
      <c r="D287" s="237" t="s">
        <v>236</v>
      </c>
      <c r="E287" s="242" t="s">
        <v>34</v>
      </c>
      <c r="F287" s="243" t="s">
        <v>484</v>
      </c>
      <c r="G287" s="241"/>
      <c r="H287" s="244">
        <v>4.0350000000000001</v>
      </c>
      <c r="I287" s="245"/>
      <c r="J287" s="241"/>
      <c r="K287" s="241"/>
      <c r="L287" s="246"/>
      <c r="M287" s="247"/>
      <c r="N287" s="248"/>
      <c r="O287" s="248"/>
      <c r="P287" s="248"/>
      <c r="Q287" s="248"/>
      <c r="R287" s="248"/>
      <c r="S287" s="248"/>
      <c r="T287" s="249"/>
      <c r="AT287" s="250" t="s">
        <v>236</v>
      </c>
      <c r="AU287" s="250" t="s">
        <v>88</v>
      </c>
      <c r="AV287" s="11" t="s">
        <v>88</v>
      </c>
      <c r="AW287" s="11" t="s">
        <v>41</v>
      </c>
      <c r="AX287" s="11" t="s">
        <v>86</v>
      </c>
      <c r="AY287" s="250" t="s">
        <v>132</v>
      </c>
    </row>
    <row r="288" s="10" customFormat="1" ht="22.32" customHeight="1">
      <c r="B288" s="205"/>
      <c r="C288" s="206"/>
      <c r="D288" s="207" t="s">
        <v>77</v>
      </c>
      <c r="E288" s="219" t="s">
        <v>485</v>
      </c>
      <c r="F288" s="219" t="s">
        <v>486</v>
      </c>
      <c r="G288" s="206"/>
      <c r="H288" s="206"/>
      <c r="I288" s="209"/>
      <c r="J288" s="220">
        <f>BK288</f>
        <v>0</v>
      </c>
      <c r="K288" s="206"/>
      <c r="L288" s="211"/>
      <c r="M288" s="212"/>
      <c r="N288" s="213"/>
      <c r="O288" s="213"/>
      <c r="P288" s="214">
        <f>SUM(P289:P300)</f>
        <v>0</v>
      </c>
      <c r="Q288" s="213"/>
      <c r="R288" s="214">
        <f>SUM(R289:R300)</f>
        <v>0.12135484999999999</v>
      </c>
      <c r="S288" s="213"/>
      <c r="T288" s="215">
        <f>SUM(T289:T300)</f>
        <v>0</v>
      </c>
      <c r="AR288" s="216" t="s">
        <v>86</v>
      </c>
      <c r="AT288" s="217" t="s">
        <v>77</v>
      </c>
      <c r="AU288" s="217" t="s">
        <v>88</v>
      </c>
      <c r="AY288" s="216" t="s">
        <v>132</v>
      </c>
      <c r="BK288" s="218">
        <f>SUM(BK289:BK300)</f>
        <v>0</v>
      </c>
    </row>
    <row r="289" s="1" customFormat="1" ht="25.5" customHeight="1">
      <c r="B289" s="46"/>
      <c r="C289" s="221" t="s">
        <v>487</v>
      </c>
      <c r="D289" s="221" t="s">
        <v>135</v>
      </c>
      <c r="E289" s="222" t="s">
        <v>488</v>
      </c>
      <c r="F289" s="223" t="s">
        <v>489</v>
      </c>
      <c r="G289" s="224" t="s">
        <v>168</v>
      </c>
      <c r="H289" s="225">
        <v>418.46499999999998</v>
      </c>
      <c r="I289" s="226"/>
      <c r="J289" s="227">
        <f>ROUND(I289*H289,2)</f>
        <v>0</v>
      </c>
      <c r="K289" s="223" t="s">
        <v>169</v>
      </c>
      <c r="L289" s="72"/>
      <c r="M289" s="228" t="s">
        <v>34</v>
      </c>
      <c r="N289" s="229" t="s">
        <v>49</v>
      </c>
      <c r="O289" s="47"/>
      <c r="P289" s="230">
        <f>O289*H289</f>
        <v>0</v>
      </c>
      <c r="Q289" s="230">
        <v>1.0000000000000001E-05</v>
      </c>
      <c r="R289" s="230">
        <f>Q289*H289</f>
        <v>0.0041846499999999998</v>
      </c>
      <c r="S289" s="230">
        <v>0</v>
      </c>
      <c r="T289" s="231">
        <f>S289*H289</f>
        <v>0</v>
      </c>
      <c r="AR289" s="23" t="s">
        <v>148</v>
      </c>
      <c r="AT289" s="23" t="s">
        <v>135</v>
      </c>
      <c r="AU289" s="23" t="s">
        <v>144</v>
      </c>
      <c r="AY289" s="23" t="s">
        <v>132</v>
      </c>
      <c r="BE289" s="232">
        <f>IF(N289="základní",J289,0)</f>
        <v>0</v>
      </c>
      <c r="BF289" s="232">
        <f>IF(N289="snížená",J289,0)</f>
        <v>0</v>
      </c>
      <c r="BG289" s="232">
        <f>IF(N289="zákl. přenesená",J289,0)</f>
        <v>0</v>
      </c>
      <c r="BH289" s="232">
        <f>IF(N289="sníž. přenesená",J289,0)</f>
        <v>0</v>
      </c>
      <c r="BI289" s="232">
        <f>IF(N289="nulová",J289,0)</f>
        <v>0</v>
      </c>
      <c r="BJ289" s="23" t="s">
        <v>86</v>
      </c>
      <c r="BK289" s="232">
        <f>ROUND(I289*H289,2)</f>
        <v>0</v>
      </c>
      <c r="BL289" s="23" t="s">
        <v>148</v>
      </c>
      <c r="BM289" s="23" t="s">
        <v>490</v>
      </c>
    </row>
    <row r="290" s="1" customFormat="1">
      <c r="B290" s="46"/>
      <c r="C290" s="74"/>
      <c r="D290" s="237" t="s">
        <v>234</v>
      </c>
      <c r="E290" s="74"/>
      <c r="F290" s="238" t="s">
        <v>491</v>
      </c>
      <c r="G290" s="74"/>
      <c r="H290" s="74"/>
      <c r="I290" s="191"/>
      <c r="J290" s="74"/>
      <c r="K290" s="74"/>
      <c r="L290" s="72"/>
      <c r="M290" s="239"/>
      <c r="N290" s="47"/>
      <c r="O290" s="47"/>
      <c r="P290" s="47"/>
      <c r="Q290" s="47"/>
      <c r="R290" s="47"/>
      <c r="S290" s="47"/>
      <c r="T290" s="95"/>
      <c r="AT290" s="23" t="s">
        <v>234</v>
      </c>
      <c r="AU290" s="23" t="s">
        <v>144</v>
      </c>
    </row>
    <row r="291" s="11" customFormat="1">
      <c r="B291" s="240"/>
      <c r="C291" s="241"/>
      <c r="D291" s="237" t="s">
        <v>236</v>
      </c>
      <c r="E291" s="242" t="s">
        <v>34</v>
      </c>
      <c r="F291" s="243" t="s">
        <v>492</v>
      </c>
      <c r="G291" s="241"/>
      <c r="H291" s="244">
        <v>27.094999999999999</v>
      </c>
      <c r="I291" s="245"/>
      <c r="J291" s="241"/>
      <c r="K291" s="241"/>
      <c r="L291" s="246"/>
      <c r="M291" s="247"/>
      <c r="N291" s="248"/>
      <c r="O291" s="248"/>
      <c r="P291" s="248"/>
      <c r="Q291" s="248"/>
      <c r="R291" s="248"/>
      <c r="S291" s="248"/>
      <c r="T291" s="249"/>
      <c r="AT291" s="250" t="s">
        <v>236</v>
      </c>
      <c r="AU291" s="250" t="s">
        <v>144</v>
      </c>
      <c r="AV291" s="11" t="s">
        <v>88</v>
      </c>
      <c r="AW291" s="11" t="s">
        <v>41</v>
      </c>
      <c r="AX291" s="11" t="s">
        <v>78</v>
      </c>
      <c r="AY291" s="250" t="s">
        <v>132</v>
      </c>
    </row>
    <row r="292" s="11" customFormat="1">
      <c r="B292" s="240"/>
      <c r="C292" s="241"/>
      <c r="D292" s="237" t="s">
        <v>236</v>
      </c>
      <c r="E292" s="242" t="s">
        <v>34</v>
      </c>
      <c r="F292" s="243" t="s">
        <v>493</v>
      </c>
      <c r="G292" s="241"/>
      <c r="H292" s="244">
        <v>166.37000000000001</v>
      </c>
      <c r="I292" s="245"/>
      <c r="J292" s="241"/>
      <c r="K292" s="241"/>
      <c r="L292" s="246"/>
      <c r="M292" s="247"/>
      <c r="N292" s="248"/>
      <c r="O292" s="248"/>
      <c r="P292" s="248"/>
      <c r="Q292" s="248"/>
      <c r="R292" s="248"/>
      <c r="S292" s="248"/>
      <c r="T292" s="249"/>
      <c r="AT292" s="250" t="s">
        <v>236</v>
      </c>
      <c r="AU292" s="250" t="s">
        <v>144</v>
      </c>
      <c r="AV292" s="11" t="s">
        <v>88</v>
      </c>
      <c r="AW292" s="11" t="s">
        <v>41</v>
      </c>
      <c r="AX292" s="11" t="s">
        <v>78</v>
      </c>
      <c r="AY292" s="250" t="s">
        <v>132</v>
      </c>
    </row>
    <row r="293" s="11" customFormat="1">
      <c r="B293" s="240"/>
      <c r="C293" s="241"/>
      <c r="D293" s="237" t="s">
        <v>236</v>
      </c>
      <c r="E293" s="242" t="s">
        <v>34</v>
      </c>
      <c r="F293" s="243" t="s">
        <v>494</v>
      </c>
      <c r="G293" s="241"/>
      <c r="H293" s="244">
        <v>225</v>
      </c>
      <c r="I293" s="245"/>
      <c r="J293" s="241"/>
      <c r="K293" s="241"/>
      <c r="L293" s="246"/>
      <c r="M293" s="247"/>
      <c r="N293" s="248"/>
      <c r="O293" s="248"/>
      <c r="P293" s="248"/>
      <c r="Q293" s="248"/>
      <c r="R293" s="248"/>
      <c r="S293" s="248"/>
      <c r="T293" s="249"/>
      <c r="AT293" s="250" t="s">
        <v>236</v>
      </c>
      <c r="AU293" s="250" t="s">
        <v>144</v>
      </c>
      <c r="AV293" s="11" t="s">
        <v>88</v>
      </c>
      <c r="AW293" s="11" t="s">
        <v>41</v>
      </c>
      <c r="AX293" s="11" t="s">
        <v>78</v>
      </c>
      <c r="AY293" s="250" t="s">
        <v>132</v>
      </c>
    </row>
    <row r="294" s="13" customFormat="1">
      <c r="B294" s="261"/>
      <c r="C294" s="262"/>
      <c r="D294" s="237" t="s">
        <v>236</v>
      </c>
      <c r="E294" s="263" t="s">
        <v>34</v>
      </c>
      <c r="F294" s="264" t="s">
        <v>262</v>
      </c>
      <c r="G294" s="262"/>
      <c r="H294" s="265">
        <v>418.46499999999998</v>
      </c>
      <c r="I294" s="266"/>
      <c r="J294" s="262"/>
      <c r="K294" s="262"/>
      <c r="L294" s="267"/>
      <c r="M294" s="268"/>
      <c r="N294" s="269"/>
      <c r="O294" s="269"/>
      <c r="P294" s="269"/>
      <c r="Q294" s="269"/>
      <c r="R294" s="269"/>
      <c r="S294" s="269"/>
      <c r="T294" s="270"/>
      <c r="AT294" s="271" t="s">
        <v>236</v>
      </c>
      <c r="AU294" s="271" t="s">
        <v>144</v>
      </c>
      <c r="AV294" s="13" t="s">
        <v>148</v>
      </c>
      <c r="AW294" s="13" t="s">
        <v>41</v>
      </c>
      <c r="AX294" s="13" t="s">
        <v>86</v>
      </c>
      <c r="AY294" s="271" t="s">
        <v>132</v>
      </c>
    </row>
    <row r="295" s="1" customFormat="1" ht="38.25" customHeight="1">
      <c r="B295" s="46"/>
      <c r="C295" s="221" t="s">
        <v>495</v>
      </c>
      <c r="D295" s="221" t="s">
        <v>135</v>
      </c>
      <c r="E295" s="222" t="s">
        <v>496</v>
      </c>
      <c r="F295" s="223" t="s">
        <v>497</v>
      </c>
      <c r="G295" s="224" t="s">
        <v>168</v>
      </c>
      <c r="H295" s="225">
        <v>418.46499999999998</v>
      </c>
      <c r="I295" s="226"/>
      <c r="J295" s="227">
        <f>ROUND(I295*H295,2)</f>
        <v>0</v>
      </c>
      <c r="K295" s="223" t="s">
        <v>169</v>
      </c>
      <c r="L295" s="72"/>
      <c r="M295" s="228" t="s">
        <v>34</v>
      </c>
      <c r="N295" s="229" t="s">
        <v>49</v>
      </c>
      <c r="O295" s="47"/>
      <c r="P295" s="230">
        <f>O295*H295</f>
        <v>0</v>
      </c>
      <c r="Q295" s="230">
        <v>0.00027999999999999998</v>
      </c>
      <c r="R295" s="230">
        <f>Q295*H295</f>
        <v>0.11717019999999999</v>
      </c>
      <c r="S295" s="230">
        <v>0</v>
      </c>
      <c r="T295" s="231">
        <f>S295*H295</f>
        <v>0</v>
      </c>
      <c r="AR295" s="23" t="s">
        <v>148</v>
      </c>
      <c r="AT295" s="23" t="s">
        <v>135</v>
      </c>
      <c r="AU295" s="23" t="s">
        <v>144</v>
      </c>
      <c r="AY295" s="23" t="s">
        <v>132</v>
      </c>
      <c r="BE295" s="232">
        <f>IF(N295="základní",J295,0)</f>
        <v>0</v>
      </c>
      <c r="BF295" s="232">
        <f>IF(N295="snížená",J295,0)</f>
        <v>0</v>
      </c>
      <c r="BG295" s="232">
        <f>IF(N295="zákl. přenesená",J295,0)</f>
        <v>0</v>
      </c>
      <c r="BH295" s="232">
        <f>IF(N295="sníž. přenesená",J295,0)</f>
        <v>0</v>
      </c>
      <c r="BI295" s="232">
        <f>IF(N295="nulová",J295,0)</f>
        <v>0</v>
      </c>
      <c r="BJ295" s="23" t="s">
        <v>86</v>
      </c>
      <c r="BK295" s="232">
        <f>ROUND(I295*H295,2)</f>
        <v>0</v>
      </c>
      <c r="BL295" s="23" t="s">
        <v>148</v>
      </c>
      <c r="BM295" s="23" t="s">
        <v>498</v>
      </c>
    </row>
    <row r="296" s="1" customFormat="1">
      <c r="B296" s="46"/>
      <c r="C296" s="74"/>
      <c r="D296" s="237" t="s">
        <v>234</v>
      </c>
      <c r="E296" s="74"/>
      <c r="F296" s="238" t="s">
        <v>499</v>
      </c>
      <c r="G296" s="74"/>
      <c r="H296" s="74"/>
      <c r="I296" s="191"/>
      <c r="J296" s="74"/>
      <c r="K296" s="74"/>
      <c r="L296" s="72"/>
      <c r="M296" s="239"/>
      <c r="N296" s="47"/>
      <c r="O296" s="47"/>
      <c r="P296" s="47"/>
      <c r="Q296" s="47"/>
      <c r="R296" s="47"/>
      <c r="S296" s="47"/>
      <c r="T296" s="95"/>
      <c r="AT296" s="23" t="s">
        <v>234</v>
      </c>
      <c r="AU296" s="23" t="s">
        <v>144</v>
      </c>
    </row>
    <row r="297" s="11" customFormat="1">
      <c r="B297" s="240"/>
      <c r="C297" s="241"/>
      <c r="D297" s="237" t="s">
        <v>236</v>
      </c>
      <c r="E297" s="242" t="s">
        <v>34</v>
      </c>
      <c r="F297" s="243" t="s">
        <v>492</v>
      </c>
      <c r="G297" s="241"/>
      <c r="H297" s="244">
        <v>27.094999999999999</v>
      </c>
      <c r="I297" s="245"/>
      <c r="J297" s="241"/>
      <c r="K297" s="241"/>
      <c r="L297" s="246"/>
      <c r="M297" s="247"/>
      <c r="N297" s="248"/>
      <c r="O297" s="248"/>
      <c r="P297" s="248"/>
      <c r="Q297" s="248"/>
      <c r="R297" s="248"/>
      <c r="S297" s="248"/>
      <c r="T297" s="249"/>
      <c r="AT297" s="250" t="s">
        <v>236</v>
      </c>
      <c r="AU297" s="250" t="s">
        <v>144</v>
      </c>
      <c r="AV297" s="11" t="s">
        <v>88</v>
      </c>
      <c r="AW297" s="11" t="s">
        <v>41</v>
      </c>
      <c r="AX297" s="11" t="s">
        <v>78</v>
      </c>
      <c r="AY297" s="250" t="s">
        <v>132</v>
      </c>
    </row>
    <row r="298" s="11" customFormat="1">
      <c r="B298" s="240"/>
      <c r="C298" s="241"/>
      <c r="D298" s="237" t="s">
        <v>236</v>
      </c>
      <c r="E298" s="242" t="s">
        <v>34</v>
      </c>
      <c r="F298" s="243" t="s">
        <v>493</v>
      </c>
      <c r="G298" s="241"/>
      <c r="H298" s="244">
        <v>166.37000000000001</v>
      </c>
      <c r="I298" s="245"/>
      <c r="J298" s="241"/>
      <c r="K298" s="241"/>
      <c r="L298" s="246"/>
      <c r="M298" s="247"/>
      <c r="N298" s="248"/>
      <c r="O298" s="248"/>
      <c r="P298" s="248"/>
      <c r="Q298" s="248"/>
      <c r="R298" s="248"/>
      <c r="S298" s="248"/>
      <c r="T298" s="249"/>
      <c r="AT298" s="250" t="s">
        <v>236</v>
      </c>
      <c r="AU298" s="250" t="s">
        <v>144</v>
      </c>
      <c r="AV298" s="11" t="s">
        <v>88</v>
      </c>
      <c r="AW298" s="11" t="s">
        <v>41</v>
      </c>
      <c r="AX298" s="11" t="s">
        <v>78</v>
      </c>
      <c r="AY298" s="250" t="s">
        <v>132</v>
      </c>
    </row>
    <row r="299" s="11" customFormat="1">
      <c r="B299" s="240"/>
      <c r="C299" s="241"/>
      <c r="D299" s="237" t="s">
        <v>236</v>
      </c>
      <c r="E299" s="242" t="s">
        <v>34</v>
      </c>
      <c r="F299" s="243" t="s">
        <v>494</v>
      </c>
      <c r="G299" s="241"/>
      <c r="H299" s="244">
        <v>225</v>
      </c>
      <c r="I299" s="245"/>
      <c r="J299" s="241"/>
      <c r="K299" s="241"/>
      <c r="L299" s="246"/>
      <c r="M299" s="247"/>
      <c r="N299" s="248"/>
      <c r="O299" s="248"/>
      <c r="P299" s="248"/>
      <c r="Q299" s="248"/>
      <c r="R299" s="248"/>
      <c r="S299" s="248"/>
      <c r="T299" s="249"/>
      <c r="AT299" s="250" t="s">
        <v>236</v>
      </c>
      <c r="AU299" s="250" t="s">
        <v>144</v>
      </c>
      <c r="AV299" s="11" t="s">
        <v>88</v>
      </c>
      <c r="AW299" s="11" t="s">
        <v>41</v>
      </c>
      <c r="AX299" s="11" t="s">
        <v>78</v>
      </c>
      <c r="AY299" s="250" t="s">
        <v>132</v>
      </c>
    </row>
    <row r="300" s="13" customFormat="1">
      <c r="B300" s="261"/>
      <c r="C300" s="262"/>
      <c r="D300" s="237" t="s">
        <v>236</v>
      </c>
      <c r="E300" s="263" t="s">
        <v>34</v>
      </c>
      <c r="F300" s="264" t="s">
        <v>262</v>
      </c>
      <c r="G300" s="262"/>
      <c r="H300" s="265">
        <v>418.46499999999998</v>
      </c>
      <c r="I300" s="266"/>
      <c r="J300" s="262"/>
      <c r="K300" s="262"/>
      <c r="L300" s="267"/>
      <c r="M300" s="268"/>
      <c r="N300" s="269"/>
      <c r="O300" s="269"/>
      <c r="P300" s="269"/>
      <c r="Q300" s="269"/>
      <c r="R300" s="269"/>
      <c r="S300" s="269"/>
      <c r="T300" s="270"/>
      <c r="AT300" s="271" t="s">
        <v>236</v>
      </c>
      <c r="AU300" s="271" t="s">
        <v>144</v>
      </c>
      <c r="AV300" s="13" t="s">
        <v>148</v>
      </c>
      <c r="AW300" s="13" t="s">
        <v>41</v>
      </c>
      <c r="AX300" s="13" t="s">
        <v>86</v>
      </c>
      <c r="AY300" s="271" t="s">
        <v>132</v>
      </c>
    </row>
    <row r="301" s="10" customFormat="1" ht="22.32" customHeight="1">
      <c r="B301" s="205"/>
      <c r="C301" s="206"/>
      <c r="D301" s="207" t="s">
        <v>77</v>
      </c>
      <c r="E301" s="219" t="s">
        <v>500</v>
      </c>
      <c r="F301" s="219" t="s">
        <v>501</v>
      </c>
      <c r="G301" s="206"/>
      <c r="H301" s="206"/>
      <c r="I301" s="209"/>
      <c r="J301" s="220">
        <f>BK301</f>
        <v>0</v>
      </c>
      <c r="K301" s="206"/>
      <c r="L301" s="211"/>
      <c r="M301" s="212"/>
      <c r="N301" s="213"/>
      <c r="O301" s="213"/>
      <c r="P301" s="214">
        <f>SUM(P302:P312)</f>
        <v>0</v>
      </c>
      <c r="Q301" s="213"/>
      <c r="R301" s="214">
        <f>SUM(R302:R312)</f>
        <v>9.2055273999999976</v>
      </c>
      <c r="S301" s="213"/>
      <c r="T301" s="215">
        <f>SUM(T302:T312)</f>
        <v>0</v>
      </c>
      <c r="AR301" s="216" t="s">
        <v>86</v>
      </c>
      <c r="AT301" s="217" t="s">
        <v>77</v>
      </c>
      <c r="AU301" s="217" t="s">
        <v>88</v>
      </c>
      <c r="AY301" s="216" t="s">
        <v>132</v>
      </c>
      <c r="BK301" s="218">
        <f>SUM(BK302:BK312)</f>
        <v>0</v>
      </c>
    </row>
    <row r="302" s="1" customFormat="1" ht="25.5" customHeight="1">
      <c r="B302" s="46"/>
      <c r="C302" s="221" t="s">
        <v>502</v>
      </c>
      <c r="D302" s="221" t="s">
        <v>135</v>
      </c>
      <c r="E302" s="222" t="s">
        <v>503</v>
      </c>
      <c r="F302" s="223" t="s">
        <v>504</v>
      </c>
      <c r="G302" s="224" t="s">
        <v>168</v>
      </c>
      <c r="H302" s="225">
        <v>29.460000000000001</v>
      </c>
      <c r="I302" s="226"/>
      <c r="J302" s="227">
        <f>ROUND(I302*H302,2)</f>
        <v>0</v>
      </c>
      <c r="K302" s="223" t="s">
        <v>169</v>
      </c>
      <c r="L302" s="72"/>
      <c r="M302" s="228" t="s">
        <v>34</v>
      </c>
      <c r="N302" s="229" t="s">
        <v>49</v>
      </c>
      <c r="O302" s="47"/>
      <c r="P302" s="230">
        <f>O302*H302</f>
        <v>0</v>
      </c>
      <c r="Q302" s="230">
        <v>0.29221000000000003</v>
      </c>
      <c r="R302" s="230">
        <f>Q302*H302</f>
        <v>8.6085066000000001</v>
      </c>
      <c r="S302" s="230">
        <v>0</v>
      </c>
      <c r="T302" s="231">
        <f>S302*H302</f>
        <v>0</v>
      </c>
      <c r="AR302" s="23" t="s">
        <v>148</v>
      </c>
      <c r="AT302" s="23" t="s">
        <v>135</v>
      </c>
      <c r="AU302" s="23" t="s">
        <v>144</v>
      </c>
      <c r="AY302" s="23" t="s">
        <v>132</v>
      </c>
      <c r="BE302" s="232">
        <f>IF(N302="základní",J302,0)</f>
        <v>0</v>
      </c>
      <c r="BF302" s="232">
        <f>IF(N302="snížená",J302,0)</f>
        <v>0</v>
      </c>
      <c r="BG302" s="232">
        <f>IF(N302="zákl. přenesená",J302,0)</f>
        <v>0</v>
      </c>
      <c r="BH302" s="232">
        <f>IF(N302="sníž. přenesená",J302,0)</f>
        <v>0</v>
      </c>
      <c r="BI302" s="232">
        <f>IF(N302="nulová",J302,0)</f>
        <v>0</v>
      </c>
      <c r="BJ302" s="23" t="s">
        <v>86</v>
      </c>
      <c r="BK302" s="232">
        <f>ROUND(I302*H302,2)</f>
        <v>0</v>
      </c>
      <c r="BL302" s="23" t="s">
        <v>148</v>
      </c>
      <c r="BM302" s="23" t="s">
        <v>505</v>
      </c>
    </row>
    <row r="303" s="1" customFormat="1">
      <c r="B303" s="46"/>
      <c r="C303" s="74"/>
      <c r="D303" s="237" t="s">
        <v>234</v>
      </c>
      <c r="E303" s="74"/>
      <c r="F303" s="238" t="s">
        <v>506</v>
      </c>
      <c r="G303" s="74"/>
      <c r="H303" s="74"/>
      <c r="I303" s="191"/>
      <c r="J303" s="74"/>
      <c r="K303" s="74"/>
      <c r="L303" s="72"/>
      <c r="M303" s="239"/>
      <c r="N303" s="47"/>
      <c r="O303" s="47"/>
      <c r="P303" s="47"/>
      <c r="Q303" s="47"/>
      <c r="R303" s="47"/>
      <c r="S303" s="47"/>
      <c r="T303" s="95"/>
      <c r="AT303" s="23" t="s">
        <v>234</v>
      </c>
      <c r="AU303" s="23" t="s">
        <v>144</v>
      </c>
    </row>
    <row r="304" s="12" customFormat="1">
      <c r="B304" s="251"/>
      <c r="C304" s="252"/>
      <c r="D304" s="237" t="s">
        <v>236</v>
      </c>
      <c r="E304" s="253" t="s">
        <v>34</v>
      </c>
      <c r="F304" s="254" t="s">
        <v>507</v>
      </c>
      <c r="G304" s="252"/>
      <c r="H304" s="253" t="s">
        <v>34</v>
      </c>
      <c r="I304" s="255"/>
      <c r="J304" s="252"/>
      <c r="K304" s="252"/>
      <c r="L304" s="256"/>
      <c r="M304" s="257"/>
      <c r="N304" s="258"/>
      <c r="O304" s="258"/>
      <c r="P304" s="258"/>
      <c r="Q304" s="258"/>
      <c r="R304" s="258"/>
      <c r="S304" s="258"/>
      <c r="T304" s="259"/>
      <c r="AT304" s="260" t="s">
        <v>236</v>
      </c>
      <c r="AU304" s="260" t="s">
        <v>144</v>
      </c>
      <c r="AV304" s="12" t="s">
        <v>86</v>
      </c>
      <c r="AW304" s="12" t="s">
        <v>41</v>
      </c>
      <c r="AX304" s="12" t="s">
        <v>78</v>
      </c>
      <c r="AY304" s="260" t="s">
        <v>132</v>
      </c>
    </row>
    <row r="305" s="11" customFormat="1">
      <c r="B305" s="240"/>
      <c r="C305" s="241"/>
      <c r="D305" s="237" t="s">
        <v>236</v>
      </c>
      <c r="E305" s="242" t="s">
        <v>34</v>
      </c>
      <c r="F305" s="243" t="s">
        <v>508</v>
      </c>
      <c r="G305" s="241"/>
      <c r="H305" s="244">
        <v>29.460000000000001</v>
      </c>
      <c r="I305" s="245"/>
      <c r="J305" s="241"/>
      <c r="K305" s="241"/>
      <c r="L305" s="246"/>
      <c r="M305" s="247"/>
      <c r="N305" s="248"/>
      <c r="O305" s="248"/>
      <c r="P305" s="248"/>
      <c r="Q305" s="248"/>
      <c r="R305" s="248"/>
      <c r="S305" s="248"/>
      <c r="T305" s="249"/>
      <c r="AT305" s="250" t="s">
        <v>236</v>
      </c>
      <c r="AU305" s="250" t="s">
        <v>144</v>
      </c>
      <c r="AV305" s="11" t="s">
        <v>88</v>
      </c>
      <c r="AW305" s="11" t="s">
        <v>41</v>
      </c>
      <c r="AX305" s="11" t="s">
        <v>86</v>
      </c>
      <c r="AY305" s="250" t="s">
        <v>132</v>
      </c>
    </row>
    <row r="306" s="1" customFormat="1" ht="25.5" customHeight="1">
      <c r="B306" s="46"/>
      <c r="C306" s="272" t="s">
        <v>509</v>
      </c>
      <c r="D306" s="272" t="s">
        <v>368</v>
      </c>
      <c r="E306" s="273" t="s">
        <v>510</v>
      </c>
      <c r="F306" s="274" t="s">
        <v>511</v>
      </c>
      <c r="G306" s="275" t="s">
        <v>168</v>
      </c>
      <c r="H306" s="276">
        <v>30.048999999999999</v>
      </c>
      <c r="I306" s="277"/>
      <c r="J306" s="278">
        <f>ROUND(I306*H306,2)</f>
        <v>0</v>
      </c>
      <c r="K306" s="274" t="s">
        <v>169</v>
      </c>
      <c r="L306" s="279"/>
      <c r="M306" s="280" t="s">
        <v>34</v>
      </c>
      <c r="N306" s="281" t="s">
        <v>49</v>
      </c>
      <c r="O306" s="47"/>
      <c r="P306" s="230">
        <f>O306*H306</f>
        <v>0</v>
      </c>
      <c r="Q306" s="230">
        <v>0.015599999999999999</v>
      </c>
      <c r="R306" s="230">
        <f>Q306*H306</f>
        <v>0.46876439999999997</v>
      </c>
      <c r="S306" s="230">
        <v>0</v>
      </c>
      <c r="T306" s="231">
        <f>S306*H306</f>
        <v>0</v>
      </c>
      <c r="AR306" s="23" t="s">
        <v>165</v>
      </c>
      <c r="AT306" s="23" t="s">
        <v>368</v>
      </c>
      <c r="AU306" s="23" t="s">
        <v>144</v>
      </c>
      <c r="AY306" s="23" t="s">
        <v>132</v>
      </c>
      <c r="BE306" s="232">
        <f>IF(N306="základní",J306,0)</f>
        <v>0</v>
      </c>
      <c r="BF306" s="232">
        <f>IF(N306="snížená",J306,0)</f>
        <v>0</v>
      </c>
      <c r="BG306" s="232">
        <f>IF(N306="zákl. přenesená",J306,0)</f>
        <v>0</v>
      </c>
      <c r="BH306" s="232">
        <f>IF(N306="sníž. přenesená",J306,0)</f>
        <v>0</v>
      </c>
      <c r="BI306" s="232">
        <f>IF(N306="nulová",J306,0)</f>
        <v>0</v>
      </c>
      <c r="BJ306" s="23" t="s">
        <v>86</v>
      </c>
      <c r="BK306" s="232">
        <f>ROUND(I306*H306,2)</f>
        <v>0</v>
      </c>
      <c r="BL306" s="23" t="s">
        <v>148</v>
      </c>
      <c r="BM306" s="23" t="s">
        <v>512</v>
      </c>
    </row>
    <row r="307" s="11" customFormat="1">
      <c r="B307" s="240"/>
      <c r="C307" s="241"/>
      <c r="D307" s="237" t="s">
        <v>236</v>
      </c>
      <c r="E307" s="241"/>
      <c r="F307" s="243" t="s">
        <v>513</v>
      </c>
      <c r="G307" s="241"/>
      <c r="H307" s="244">
        <v>30.048999999999999</v>
      </c>
      <c r="I307" s="245"/>
      <c r="J307" s="241"/>
      <c r="K307" s="241"/>
      <c r="L307" s="246"/>
      <c r="M307" s="247"/>
      <c r="N307" s="248"/>
      <c r="O307" s="248"/>
      <c r="P307" s="248"/>
      <c r="Q307" s="248"/>
      <c r="R307" s="248"/>
      <c r="S307" s="248"/>
      <c r="T307" s="249"/>
      <c r="AT307" s="250" t="s">
        <v>236</v>
      </c>
      <c r="AU307" s="250" t="s">
        <v>144</v>
      </c>
      <c r="AV307" s="11" t="s">
        <v>88</v>
      </c>
      <c r="AW307" s="11" t="s">
        <v>6</v>
      </c>
      <c r="AX307" s="11" t="s">
        <v>86</v>
      </c>
      <c r="AY307" s="250" t="s">
        <v>132</v>
      </c>
    </row>
    <row r="308" s="1" customFormat="1" ht="16.5" customHeight="1">
      <c r="B308" s="46"/>
      <c r="C308" s="272" t="s">
        <v>514</v>
      </c>
      <c r="D308" s="272" t="s">
        <v>368</v>
      </c>
      <c r="E308" s="273" t="s">
        <v>515</v>
      </c>
      <c r="F308" s="274" t="s">
        <v>516</v>
      </c>
      <c r="G308" s="275" t="s">
        <v>168</v>
      </c>
      <c r="H308" s="276">
        <v>30.048999999999999</v>
      </c>
      <c r="I308" s="277"/>
      <c r="J308" s="278">
        <f>ROUND(I308*H308,2)</f>
        <v>0</v>
      </c>
      <c r="K308" s="274" t="s">
        <v>169</v>
      </c>
      <c r="L308" s="279"/>
      <c r="M308" s="280" t="s">
        <v>34</v>
      </c>
      <c r="N308" s="281" t="s">
        <v>49</v>
      </c>
      <c r="O308" s="47"/>
      <c r="P308" s="230">
        <f>O308*H308</f>
        <v>0</v>
      </c>
      <c r="Q308" s="230">
        <v>0.0035999999999999999</v>
      </c>
      <c r="R308" s="230">
        <f>Q308*H308</f>
        <v>0.10817639999999999</v>
      </c>
      <c r="S308" s="230">
        <v>0</v>
      </c>
      <c r="T308" s="231">
        <f>S308*H308</f>
        <v>0</v>
      </c>
      <c r="AR308" s="23" t="s">
        <v>165</v>
      </c>
      <c r="AT308" s="23" t="s">
        <v>368</v>
      </c>
      <c r="AU308" s="23" t="s">
        <v>144</v>
      </c>
      <c r="AY308" s="23" t="s">
        <v>132</v>
      </c>
      <c r="BE308" s="232">
        <f>IF(N308="základní",J308,0)</f>
        <v>0</v>
      </c>
      <c r="BF308" s="232">
        <f>IF(N308="snížená",J308,0)</f>
        <v>0</v>
      </c>
      <c r="BG308" s="232">
        <f>IF(N308="zákl. přenesená",J308,0)</f>
        <v>0</v>
      </c>
      <c r="BH308" s="232">
        <f>IF(N308="sníž. přenesená",J308,0)</f>
        <v>0</v>
      </c>
      <c r="BI308" s="232">
        <f>IF(N308="nulová",J308,0)</f>
        <v>0</v>
      </c>
      <c r="BJ308" s="23" t="s">
        <v>86</v>
      </c>
      <c r="BK308" s="232">
        <f>ROUND(I308*H308,2)</f>
        <v>0</v>
      </c>
      <c r="BL308" s="23" t="s">
        <v>148</v>
      </c>
      <c r="BM308" s="23" t="s">
        <v>517</v>
      </c>
    </row>
    <row r="309" s="11" customFormat="1">
      <c r="B309" s="240"/>
      <c r="C309" s="241"/>
      <c r="D309" s="237" t="s">
        <v>236</v>
      </c>
      <c r="E309" s="241"/>
      <c r="F309" s="243" t="s">
        <v>513</v>
      </c>
      <c r="G309" s="241"/>
      <c r="H309" s="244">
        <v>30.048999999999999</v>
      </c>
      <c r="I309" s="245"/>
      <c r="J309" s="241"/>
      <c r="K309" s="241"/>
      <c r="L309" s="246"/>
      <c r="M309" s="247"/>
      <c r="N309" s="248"/>
      <c r="O309" s="248"/>
      <c r="P309" s="248"/>
      <c r="Q309" s="248"/>
      <c r="R309" s="248"/>
      <c r="S309" s="248"/>
      <c r="T309" s="249"/>
      <c r="AT309" s="250" t="s">
        <v>236</v>
      </c>
      <c r="AU309" s="250" t="s">
        <v>144</v>
      </c>
      <c r="AV309" s="11" t="s">
        <v>88</v>
      </c>
      <c r="AW309" s="11" t="s">
        <v>6</v>
      </c>
      <c r="AX309" s="11" t="s">
        <v>86</v>
      </c>
      <c r="AY309" s="250" t="s">
        <v>132</v>
      </c>
    </row>
    <row r="310" s="1" customFormat="1" ht="16.5" customHeight="1">
      <c r="B310" s="46"/>
      <c r="C310" s="221" t="s">
        <v>518</v>
      </c>
      <c r="D310" s="221" t="s">
        <v>135</v>
      </c>
      <c r="E310" s="222" t="s">
        <v>519</v>
      </c>
      <c r="F310" s="223" t="s">
        <v>520</v>
      </c>
      <c r="G310" s="224" t="s">
        <v>521</v>
      </c>
      <c r="H310" s="225">
        <v>4</v>
      </c>
      <c r="I310" s="226"/>
      <c r="J310" s="227">
        <f>ROUND(I310*H310,2)</f>
        <v>0</v>
      </c>
      <c r="K310" s="223" t="s">
        <v>169</v>
      </c>
      <c r="L310" s="72"/>
      <c r="M310" s="228" t="s">
        <v>34</v>
      </c>
      <c r="N310" s="229" t="s">
        <v>49</v>
      </c>
      <c r="O310" s="47"/>
      <c r="P310" s="230">
        <f>O310*H310</f>
        <v>0</v>
      </c>
      <c r="Q310" s="230">
        <v>0.0011199999999999999</v>
      </c>
      <c r="R310" s="230">
        <f>Q310*H310</f>
        <v>0.0044799999999999996</v>
      </c>
      <c r="S310" s="230">
        <v>0</v>
      </c>
      <c r="T310" s="231">
        <f>S310*H310</f>
        <v>0</v>
      </c>
      <c r="AR310" s="23" t="s">
        <v>148</v>
      </c>
      <c r="AT310" s="23" t="s">
        <v>135</v>
      </c>
      <c r="AU310" s="23" t="s">
        <v>144</v>
      </c>
      <c r="AY310" s="23" t="s">
        <v>132</v>
      </c>
      <c r="BE310" s="232">
        <f>IF(N310="základní",J310,0)</f>
        <v>0</v>
      </c>
      <c r="BF310" s="232">
        <f>IF(N310="snížená",J310,0)</f>
        <v>0</v>
      </c>
      <c r="BG310" s="232">
        <f>IF(N310="zákl. přenesená",J310,0)</f>
        <v>0</v>
      </c>
      <c r="BH310" s="232">
        <f>IF(N310="sníž. přenesená",J310,0)</f>
        <v>0</v>
      </c>
      <c r="BI310" s="232">
        <f>IF(N310="nulová",J310,0)</f>
        <v>0</v>
      </c>
      <c r="BJ310" s="23" t="s">
        <v>86</v>
      </c>
      <c r="BK310" s="232">
        <f>ROUND(I310*H310,2)</f>
        <v>0</v>
      </c>
      <c r="BL310" s="23" t="s">
        <v>148</v>
      </c>
      <c r="BM310" s="23" t="s">
        <v>522</v>
      </c>
    </row>
    <row r="311" s="1" customFormat="1">
      <c r="B311" s="46"/>
      <c r="C311" s="74"/>
      <c r="D311" s="237" t="s">
        <v>234</v>
      </c>
      <c r="E311" s="74"/>
      <c r="F311" s="238" t="s">
        <v>523</v>
      </c>
      <c r="G311" s="74"/>
      <c r="H311" s="74"/>
      <c r="I311" s="191"/>
      <c r="J311" s="74"/>
      <c r="K311" s="74"/>
      <c r="L311" s="72"/>
      <c r="M311" s="239"/>
      <c r="N311" s="47"/>
      <c r="O311" s="47"/>
      <c r="P311" s="47"/>
      <c r="Q311" s="47"/>
      <c r="R311" s="47"/>
      <c r="S311" s="47"/>
      <c r="T311" s="95"/>
      <c r="AT311" s="23" t="s">
        <v>234</v>
      </c>
      <c r="AU311" s="23" t="s">
        <v>144</v>
      </c>
    </row>
    <row r="312" s="1" customFormat="1" ht="25.5" customHeight="1">
      <c r="B312" s="46"/>
      <c r="C312" s="272" t="s">
        <v>524</v>
      </c>
      <c r="D312" s="272" t="s">
        <v>368</v>
      </c>
      <c r="E312" s="273" t="s">
        <v>525</v>
      </c>
      <c r="F312" s="274" t="s">
        <v>526</v>
      </c>
      <c r="G312" s="275" t="s">
        <v>521</v>
      </c>
      <c r="H312" s="276">
        <v>4</v>
      </c>
      <c r="I312" s="277"/>
      <c r="J312" s="278">
        <f>ROUND(I312*H312,2)</f>
        <v>0</v>
      </c>
      <c r="K312" s="274" t="s">
        <v>169</v>
      </c>
      <c r="L312" s="279"/>
      <c r="M312" s="280" t="s">
        <v>34</v>
      </c>
      <c r="N312" s="281" t="s">
        <v>49</v>
      </c>
      <c r="O312" s="47"/>
      <c r="P312" s="230">
        <f>O312*H312</f>
        <v>0</v>
      </c>
      <c r="Q312" s="230">
        <v>0.0038999999999999998</v>
      </c>
      <c r="R312" s="230">
        <f>Q312*H312</f>
        <v>0.015599999999999999</v>
      </c>
      <c r="S312" s="230">
        <v>0</v>
      </c>
      <c r="T312" s="231">
        <f>S312*H312</f>
        <v>0</v>
      </c>
      <c r="AR312" s="23" t="s">
        <v>165</v>
      </c>
      <c r="AT312" s="23" t="s">
        <v>368</v>
      </c>
      <c r="AU312" s="23" t="s">
        <v>144</v>
      </c>
      <c r="AY312" s="23" t="s">
        <v>132</v>
      </c>
      <c r="BE312" s="232">
        <f>IF(N312="základní",J312,0)</f>
        <v>0</v>
      </c>
      <c r="BF312" s="232">
        <f>IF(N312="snížená",J312,0)</f>
        <v>0</v>
      </c>
      <c r="BG312" s="232">
        <f>IF(N312="zákl. přenesená",J312,0)</f>
        <v>0</v>
      </c>
      <c r="BH312" s="232">
        <f>IF(N312="sníž. přenesená",J312,0)</f>
        <v>0</v>
      </c>
      <c r="BI312" s="232">
        <f>IF(N312="nulová",J312,0)</f>
        <v>0</v>
      </c>
      <c r="BJ312" s="23" t="s">
        <v>86</v>
      </c>
      <c r="BK312" s="232">
        <f>ROUND(I312*H312,2)</f>
        <v>0</v>
      </c>
      <c r="BL312" s="23" t="s">
        <v>148</v>
      </c>
      <c r="BM312" s="23" t="s">
        <v>527</v>
      </c>
    </row>
    <row r="313" s="10" customFormat="1" ht="29.88" customHeight="1">
      <c r="B313" s="205"/>
      <c r="C313" s="206"/>
      <c r="D313" s="207" t="s">
        <v>77</v>
      </c>
      <c r="E313" s="219" t="s">
        <v>528</v>
      </c>
      <c r="F313" s="219" t="s">
        <v>529</v>
      </c>
      <c r="G313" s="206"/>
      <c r="H313" s="206"/>
      <c r="I313" s="209"/>
      <c r="J313" s="220">
        <f>BK313</f>
        <v>0</v>
      </c>
      <c r="K313" s="206"/>
      <c r="L313" s="211"/>
      <c r="M313" s="212"/>
      <c r="N313" s="213"/>
      <c r="O313" s="213"/>
      <c r="P313" s="214">
        <f>SUM(P314:P324)</f>
        <v>0</v>
      </c>
      <c r="Q313" s="213"/>
      <c r="R313" s="214">
        <f>SUM(R314:R324)</f>
        <v>0</v>
      </c>
      <c r="S313" s="213"/>
      <c r="T313" s="215">
        <f>SUM(T314:T324)</f>
        <v>0</v>
      </c>
      <c r="AR313" s="216" t="s">
        <v>86</v>
      </c>
      <c r="AT313" s="217" t="s">
        <v>77</v>
      </c>
      <c r="AU313" s="217" t="s">
        <v>86</v>
      </c>
      <c r="AY313" s="216" t="s">
        <v>132</v>
      </c>
      <c r="BK313" s="218">
        <f>SUM(BK314:BK324)</f>
        <v>0</v>
      </c>
    </row>
    <row r="314" s="1" customFormat="1" ht="25.5" customHeight="1">
      <c r="B314" s="46"/>
      <c r="C314" s="221" t="s">
        <v>530</v>
      </c>
      <c r="D314" s="221" t="s">
        <v>135</v>
      </c>
      <c r="E314" s="222" t="s">
        <v>531</v>
      </c>
      <c r="F314" s="223" t="s">
        <v>532</v>
      </c>
      <c r="G314" s="224" t="s">
        <v>334</v>
      </c>
      <c r="H314" s="225">
        <v>81.620000000000005</v>
      </c>
      <c r="I314" s="226"/>
      <c r="J314" s="227">
        <f>ROUND(I314*H314,2)</f>
        <v>0</v>
      </c>
      <c r="K314" s="223" t="s">
        <v>169</v>
      </c>
      <c r="L314" s="72"/>
      <c r="M314" s="228" t="s">
        <v>34</v>
      </c>
      <c r="N314" s="229" t="s">
        <v>49</v>
      </c>
      <c r="O314" s="47"/>
      <c r="P314" s="230">
        <f>O314*H314</f>
        <v>0</v>
      </c>
      <c r="Q314" s="230">
        <v>0</v>
      </c>
      <c r="R314" s="230">
        <f>Q314*H314</f>
        <v>0</v>
      </c>
      <c r="S314" s="230">
        <v>0</v>
      </c>
      <c r="T314" s="231">
        <f>S314*H314</f>
        <v>0</v>
      </c>
      <c r="AR314" s="23" t="s">
        <v>148</v>
      </c>
      <c r="AT314" s="23" t="s">
        <v>135</v>
      </c>
      <c r="AU314" s="23" t="s">
        <v>88</v>
      </c>
      <c r="AY314" s="23" t="s">
        <v>132</v>
      </c>
      <c r="BE314" s="232">
        <f>IF(N314="základní",J314,0)</f>
        <v>0</v>
      </c>
      <c r="BF314" s="232">
        <f>IF(N314="snížená",J314,0)</f>
        <v>0</v>
      </c>
      <c r="BG314" s="232">
        <f>IF(N314="zákl. přenesená",J314,0)</f>
        <v>0</v>
      </c>
      <c r="BH314" s="232">
        <f>IF(N314="sníž. přenesená",J314,0)</f>
        <v>0</v>
      </c>
      <c r="BI314" s="232">
        <f>IF(N314="nulová",J314,0)</f>
        <v>0</v>
      </c>
      <c r="BJ314" s="23" t="s">
        <v>86</v>
      </c>
      <c r="BK314" s="232">
        <f>ROUND(I314*H314,2)</f>
        <v>0</v>
      </c>
      <c r="BL314" s="23" t="s">
        <v>148</v>
      </c>
      <c r="BM314" s="23" t="s">
        <v>533</v>
      </c>
    </row>
    <row r="315" s="1" customFormat="1">
      <c r="B315" s="46"/>
      <c r="C315" s="74"/>
      <c r="D315" s="237" t="s">
        <v>234</v>
      </c>
      <c r="E315" s="74"/>
      <c r="F315" s="238" t="s">
        <v>534</v>
      </c>
      <c r="G315" s="74"/>
      <c r="H315" s="74"/>
      <c r="I315" s="191"/>
      <c r="J315" s="74"/>
      <c r="K315" s="74"/>
      <c r="L315" s="72"/>
      <c r="M315" s="239"/>
      <c r="N315" s="47"/>
      <c r="O315" s="47"/>
      <c r="P315" s="47"/>
      <c r="Q315" s="47"/>
      <c r="R315" s="47"/>
      <c r="S315" s="47"/>
      <c r="T315" s="95"/>
      <c r="AT315" s="23" t="s">
        <v>234</v>
      </c>
      <c r="AU315" s="23" t="s">
        <v>88</v>
      </c>
    </row>
    <row r="316" s="1" customFormat="1" ht="38.25" customHeight="1">
      <c r="B316" s="46"/>
      <c r="C316" s="221" t="s">
        <v>535</v>
      </c>
      <c r="D316" s="221" t="s">
        <v>135</v>
      </c>
      <c r="E316" s="222" t="s">
        <v>536</v>
      </c>
      <c r="F316" s="223" t="s">
        <v>537</v>
      </c>
      <c r="G316" s="224" t="s">
        <v>334</v>
      </c>
      <c r="H316" s="225">
        <v>1224.3</v>
      </c>
      <c r="I316" s="226"/>
      <c r="J316" s="227">
        <f>ROUND(I316*H316,2)</f>
        <v>0</v>
      </c>
      <c r="K316" s="223" t="s">
        <v>169</v>
      </c>
      <c r="L316" s="72"/>
      <c r="M316" s="228" t="s">
        <v>34</v>
      </c>
      <c r="N316" s="229" t="s">
        <v>49</v>
      </c>
      <c r="O316" s="47"/>
      <c r="P316" s="230">
        <f>O316*H316</f>
        <v>0</v>
      </c>
      <c r="Q316" s="230">
        <v>0</v>
      </c>
      <c r="R316" s="230">
        <f>Q316*H316</f>
        <v>0</v>
      </c>
      <c r="S316" s="230">
        <v>0</v>
      </c>
      <c r="T316" s="231">
        <f>S316*H316</f>
        <v>0</v>
      </c>
      <c r="AR316" s="23" t="s">
        <v>148</v>
      </c>
      <c r="AT316" s="23" t="s">
        <v>135</v>
      </c>
      <c r="AU316" s="23" t="s">
        <v>88</v>
      </c>
      <c r="AY316" s="23" t="s">
        <v>132</v>
      </c>
      <c r="BE316" s="232">
        <f>IF(N316="základní",J316,0)</f>
        <v>0</v>
      </c>
      <c r="BF316" s="232">
        <f>IF(N316="snížená",J316,0)</f>
        <v>0</v>
      </c>
      <c r="BG316" s="232">
        <f>IF(N316="zákl. přenesená",J316,0)</f>
        <v>0</v>
      </c>
      <c r="BH316" s="232">
        <f>IF(N316="sníž. přenesená",J316,0)</f>
        <v>0</v>
      </c>
      <c r="BI316" s="232">
        <f>IF(N316="nulová",J316,0)</f>
        <v>0</v>
      </c>
      <c r="BJ316" s="23" t="s">
        <v>86</v>
      </c>
      <c r="BK316" s="232">
        <f>ROUND(I316*H316,2)</f>
        <v>0</v>
      </c>
      <c r="BL316" s="23" t="s">
        <v>148</v>
      </c>
      <c r="BM316" s="23" t="s">
        <v>538</v>
      </c>
    </row>
    <row r="317" s="1" customFormat="1">
      <c r="B317" s="46"/>
      <c r="C317" s="74"/>
      <c r="D317" s="237" t="s">
        <v>234</v>
      </c>
      <c r="E317" s="74"/>
      <c r="F317" s="238" t="s">
        <v>534</v>
      </c>
      <c r="G317" s="74"/>
      <c r="H317" s="74"/>
      <c r="I317" s="191"/>
      <c r="J317" s="74"/>
      <c r="K317" s="74"/>
      <c r="L317" s="72"/>
      <c r="M317" s="239"/>
      <c r="N317" s="47"/>
      <c r="O317" s="47"/>
      <c r="P317" s="47"/>
      <c r="Q317" s="47"/>
      <c r="R317" s="47"/>
      <c r="S317" s="47"/>
      <c r="T317" s="95"/>
      <c r="AT317" s="23" t="s">
        <v>234</v>
      </c>
      <c r="AU317" s="23" t="s">
        <v>88</v>
      </c>
    </row>
    <row r="318" s="11" customFormat="1">
      <c r="B318" s="240"/>
      <c r="C318" s="241"/>
      <c r="D318" s="237" t="s">
        <v>236</v>
      </c>
      <c r="E318" s="241"/>
      <c r="F318" s="243" t="s">
        <v>539</v>
      </c>
      <c r="G318" s="241"/>
      <c r="H318" s="244">
        <v>1224.3</v>
      </c>
      <c r="I318" s="245"/>
      <c r="J318" s="241"/>
      <c r="K318" s="241"/>
      <c r="L318" s="246"/>
      <c r="M318" s="247"/>
      <c r="N318" s="248"/>
      <c r="O318" s="248"/>
      <c r="P318" s="248"/>
      <c r="Q318" s="248"/>
      <c r="R318" s="248"/>
      <c r="S318" s="248"/>
      <c r="T318" s="249"/>
      <c r="AT318" s="250" t="s">
        <v>236</v>
      </c>
      <c r="AU318" s="250" t="s">
        <v>88</v>
      </c>
      <c r="AV318" s="11" t="s">
        <v>88</v>
      </c>
      <c r="AW318" s="11" t="s">
        <v>6</v>
      </c>
      <c r="AX318" s="11" t="s">
        <v>86</v>
      </c>
      <c r="AY318" s="250" t="s">
        <v>132</v>
      </c>
    </row>
    <row r="319" s="1" customFormat="1" ht="25.5" customHeight="1">
      <c r="B319" s="46"/>
      <c r="C319" s="221" t="s">
        <v>540</v>
      </c>
      <c r="D319" s="221" t="s">
        <v>135</v>
      </c>
      <c r="E319" s="222" t="s">
        <v>541</v>
      </c>
      <c r="F319" s="223" t="s">
        <v>542</v>
      </c>
      <c r="G319" s="224" t="s">
        <v>334</v>
      </c>
      <c r="H319" s="225">
        <v>81.620000000000005</v>
      </c>
      <c r="I319" s="226"/>
      <c r="J319" s="227">
        <f>ROUND(I319*H319,2)</f>
        <v>0</v>
      </c>
      <c r="K319" s="223" t="s">
        <v>169</v>
      </c>
      <c r="L319" s="72"/>
      <c r="M319" s="228" t="s">
        <v>34</v>
      </c>
      <c r="N319" s="229" t="s">
        <v>49</v>
      </c>
      <c r="O319" s="47"/>
      <c r="P319" s="230">
        <f>O319*H319</f>
        <v>0</v>
      </c>
      <c r="Q319" s="230">
        <v>0</v>
      </c>
      <c r="R319" s="230">
        <f>Q319*H319</f>
        <v>0</v>
      </c>
      <c r="S319" s="230">
        <v>0</v>
      </c>
      <c r="T319" s="231">
        <f>S319*H319</f>
        <v>0</v>
      </c>
      <c r="AR319" s="23" t="s">
        <v>148</v>
      </c>
      <c r="AT319" s="23" t="s">
        <v>135</v>
      </c>
      <c r="AU319" s="23" t="s">
        <v>88</v>
      </c>
      <c r="AY319" s="23" t="s">
        <v>132</v>
      </c>
      <c r="BE319" s="232">
        <f>IF(N319="základní",J319,0)</f>
        <v>0</v>
      </c>
      <c r="BF319" s="232">
        <f>IF(N319="snížená",J319,0)</f>
        <v>0</v>
      </c>
      <c r="BG319" s="232">
        <f>IF(N319="zákl. přenesená",J319,0)</f>
        <v>0</v>
      </c>
      <c r="BH319" s="232">
        <f>IF(N319="sníž. přenesená",J319,0)</f>
        <v>0</v>
      </c>
      <c r="BI319" s="232">
        <f>IF(N319="nulová",J319,0)</f>
        <v>0</v>
      </c>
      <c r="BJ319" s="23" t="s">
        <v>86</v>
      </c>
      <c r="BK319" s="232">
        <f>ROUND(I319*H319,2)</f>
        <v>0</v>
      </c>
      <c r="BL319" s="23" t="s">
        <v>148</v>
      </c>
      <c r="BM319" s="23" t="s">
        <v>543</v>
      </c>
    </row>
    <row r="320" s="1" customFormat="1">
      <c r="B320" s="46"/>
      <c r="C320" s="74"/>
      <c r="D320" s="237" t="s">
        <v>234</v>
      </c>
      <c r="E320" s="74"/>
      <c r="F320" s="238" t="s">
        <v>544</v>
      </c>
      <c r="G320" s="74"/>
      <c r="H320" s="74"/>
      <c r="I320" s="191"/>
      <c r="J320" s="74"/>
      <c r="K320" s="74"/>
      <c r="L320" s="72"/>
      <c r="M320" s="239"/>
      <c r="N320" s="47"/>
      <c r="O320" s="47"/>
      <c r="P320" s="47"/>
      <c r="Q320" s="47"/>
      <c r="R320" s="47"/>
      <c r="S320" s="47"/>
      <c r="T320" s="95"/>
      <c r="AT320" s="23" t="s">
        <v>234</v>
      </c>
      <c r="AU320" s="23" t="s">
        <v>88</v>
      </c>
    </row>
    <row r="321" s="1" customFormat="1" ht="25.5" customHeight="1">
      <c r="B321" s="46"/>
      <c r="C321" s="221" t="s">
        <v>545</v>
      </c>
      <c r="D321" s="221" t="s">
        <v>135</v>
      </c>
      <c r="E321" s="222" t="s">
        <v>546</v>
      </c>
      <c r="F321" s="223" t="s">
        <v>547</v>
      </c>
      <c r="G321" s="224" t="s">
        <v>334</v>
      </c>
      <c r="H321" s="225">
        <v>43.200000000000003</v>
      </c>
      <c r="I321" s="226"/>
      <c r="J321" s="227">
        <f>ROUND(I321*H321,2)</f>
        <v>0</v>
      </c>
      <c r="K321" s="223" t="s">
        <v>169</v>
      </c>
      <c r="L321" s="72"/>
      <c r="M321" s="228" t="s">
        <v>34</v>
      </c>
      <c r="N321" s="229" t="s">
        <v>49</v>
      </c>
      <c r="O321" s="47"/>
      <c r="P321" s="230">
        <f>O321*H321</f>
        <v>0</v>
      </c>
      <c r="Q321" s="230">
        <v>0</v>
      </c>
      <c r="R321" s="230">
        <f>Q321*H321</f>
        <v>0</v>
      </c>
      <c r="S321" s="230">
        <v>0</v>
      </c>
      <c r="T321" s="231">
        <f>S321*H321</f>
        <v>0</v>
      </c>
      <c r="AR321" s="23" t="s">
        <v>148</v>
      </c>
      <c r="AT321" s="23" t="s">
        <v>135</v>
      </c>
      <c r="AU321" s="23" t="s">
        <v>88</v>
      </c>
      <c r="AY321" s="23" t="s">
        <v>132</v>
      </c>
      <c r="BE321" s="232">
        <f>IF(N321="základní",J321,0)</f>
        <v>0</v>
      </c>
      <c r="BF321" s="232">
        <f>IF(N321="snížená",J321,0)</f>
        <v>0</v>
      </c>
      <c r="BG321" s="232">
        <f>IF(N321="zákl. přenesená",J321,0)</f>
        <v>0</v>
      </c>
      <c r="BH321" s="232">
        <f>IF(N321="sníž. přenesená",J321,0)</f>
        <v>0</v>
      </c>
      <c r="BI321" s="232">
        <f>IF(N321="nulová",J321,0)</f>
        <v>0</v>
      </c>
      <c r="BJ321" s="23" t="s">
        <v>86</v>
      </c>
      <c r="BK321" s="232">
        <f>ROUND(I321*H321,2)</f>
        <v>0</v>
      </c>
      <c r="BL321" s="23" t="s">
        <v>148</v>
      </c>
      <c r="BM321" s="23" t="s">
        <v>548</v>
      </c>
    </row>
    <row r="322" s="1" customFormat="1">
      <c r="B322" s="46"/>
      <c r="C322" s="74"/>
      <c r="D322" s="237" t="s">
        <v>234</v>
      </c>
      <c r="E322" s="74"/>
      <c r="F322" s="238" t="s">
        <v>549</v>
      </c>
      <c r="G322" s="74"/>
      <c r="H322" s="74"/>
      <c r="I322" s="191"/>
      <c r="J322" s="74"/>
      <c r="K322" s="74"/>
      <c r="L322" s="72"/>
      <c r="M322" s="239"/>
      <c r="N322" s="47"/>
      <c r="O322" s="47"/>
      <c r="P322" s="47"/>
      <c r="Q322" s="47"/>
      <c r="R322" s="47"/>
      <c r="S322" s="47"/>
      <c r="T322" s="95"/>
      <c r="AT322" s="23" t="s">
        <v>234</v>
      </c>
      <c r="AU322" s="23" t="s">
        <v>88</v>
      </c>
    </row>
    <row r="323" s="1" customFormat="1" ht="25.5" customHeight="1">
      <c r="B323" s="46"/>
      <c r="C323" s="221" t="s">
        <v>550</v>
      </c>
      <c r="D323" s="221" t="s">
        <v>135</v>
      </c>
      <c r="E323" s="222" t="s">
        <v>551</v>
      </c>
      <c r="F323" s="223" t="s">
        <v>552</v>
      </c>
      <c r="G323" s="224" t="s">
        <v>334</v>
      </c>
      <c r="H323" s="225">
        <v>38.420000000000002</v>
      </c>
      <c r="I323" s="226"/>
      <c r="J323" s="227">
        <f>ROUND(I323*H323,2)</f>
        <v>0</v>
      </c>
      <c r="K323" s="223" t="s">
        <v>169</v>
      </c>
      <c r="L323" s="72"/>
      <c r="M323" s="228" t="s">
        <v>34</v>
      </c>
      <c r="N323" s="229" t="s">
        <v>49</v>
      </c>
      <c r="O323" s="47"/>
      <c r="P323" s="230">
        <f>O323*H323</f>
        <v>0</v>
      </c>
      <c r="Q323" s="230">
        <v>0</v>
      </c>
      <c r="R323" s="230">
        <f>Q323*H323</f>
        <v>0</v>
      </c>
      <c r="S323" s="230">
        <v>0</v>
      </c>
      <c r="T323" s="231">
        <f>S323*H323</f>
        <v>0</v>
      </c>
      <c r="AR323" s="23" t="s">
        <v>148</v>
      </c>
      <c r="AT323" s="23" t="s">
        <v>135</v>
      </c>
      <c r="AU323" s="23" t="s">
        <v>88</v>
      </c>
      <c r="AY323" s="23" t="s">
        <v>132</v>
      </c>
      <c r="BE323" s="232">
        <f>IF(N323="základní",J323,0)</f>
        <v>0</v>
      </c>
      <c r="BF323" s="232">
        <f>IF(N323="snížená",J323,0)</f>
        <v>0</v>
      </c>
      <c r="BG323" s="232">
        <f>IF(N323="zákl. přenesená",J323,0)</f>
        <v>0</v>
      </c>
      <c r="BH323" s="232">
        <f>IF(N323="sníž. přenesená",J323,0)</f>
        <v>0</v>
      </c>
      <c r="BI323" s="232">
        <f>IF(N323="nulová",J323,0)</f>
        <v>0</v>
      </c>
      <c r="BJ323" s="23" t="s">
        <v>86</v>
      </c>
      <c r="BK323" s="232">
        <f>ROUND(I323*H323,2)</f>
        <v>0</v>
      </c>
      <c r="BL323" s="23" t="s">
        <v>148</v>
      </c>
      <c r="BM323" s="23" t="s">
        <v>553</v>
      </c>
    </row>
    <row r="324" s="1" customFormat="1">
      <c r="B324" s="46"/>
      <c r="C324" s="74"/>
      <c r="D324" s="237" t="s">
        <v>234</v>
      </c>
      <c r="E324" s="74"/>
      <c r="F324" s="238" t="s">
        <v>554</v>
      </c>
      <c r="G324" s="74"/>
      <c r="H324" s="74"/>
      <c r="I324" s="191"/>
      <c r="J324" s="74"/>
      <c r="K324" s="74"/>
      <c r="L324" s="72"/>
      <c r="M324" s="239"/>
      <c r="N324" s="47"/>
      <c r="O324" s="47"/>
      <c r="P324" s="47"/>
      <c r="Q324" s="47"/>
      <c r="R324" s="47"/>
      <c r="S324" s="47"/>
      <c r="T324" s="95"/>
      <c r="AT324" s="23" t="s">
        <v>234</v>
      </c>
      <c r="AU324" s="23" t="s">
        <v>88</v>
      </c>
    </row>
    <row r="325" s="10" customFormat="1" ht="29.88" customHeight="1">
      <c r="B325" s="205"/>
      <c r="C325" s="206"/>
      <c r="D325" s="207" t="s">
        <v>77</v>
      </c>
      <c r="E325" s="219" t="s">
        <v>555</v>
      </c>
      <c r="F325" s="219" t="s">
        <v>556</v>
      </c>
      <c r="G325" s="206"/>
      <c r="H325" s="206"/>
      <c r="I325" s="209"/>
      <c r="J325" s="220">
        <f>BK325</f>
        <v>0</v>
      </c>
      <c r="K325" s="206"/>
      <c r="L325" s="211"/>
      <c r="M325" s="212"/>
      <c r="N325" s="213"/>
      <c r="O325" s="213"/>
      <c r="P325" s="214">
        <f>SUM(P326:P327)</f>
        <v>0</v>
      </c>
      <c r="Q325" s="213"/>
      <c r="R325" s="214">
        <f>SUM(R326:R327)</f>
        <v>0</v>
      </c>
      <c r="S325" s="213"/>
      <c r="T325" s="215">
        <f>SUM(T326:T327)</f>
        <v>0</v>
      </c>
      <c r="AR325" s="216" t="s">
        <v>86</v>
      </c>
      <c r="AT325" s="217" t="s">
        <v>77</v>
      </c>
      <c r="AU325" s="217" t="s">
        <v>86</v>
      </c>
      <c r="AY325" s="216" t="s">
        <v>132</v>
      </c>
      <c r="BK325" s="218">
        <f>SUM(BK326:BK327)</f>
        <v>0</v>
      </c>
    </row>
    <row r="326" s="1" customFormat="1" ht="38.25" customHeight="1">
      <c r="B326" s="46"/>
      <c r="C326" s="221" t="s">
        <v>557</v>
      </c>
      <c r="D326" s="221" t="s">
        <v>135</v>
      </c>
      <c r="E326" s="222" t="s">
        <v>558</v>
      </c>
      <c r="F326" s="223" t="s">
        <v>559</v>
      </c>
      <c r="G326" s="224" t="s">
        <v>334</v>
      </c>
      <c r="H326" s="225">
        <v>1053.1110000000001</v>
      </c>
      <c r="I326" s="226"/>
      <c r="J326" s="227">
        <f>ROUND(I326*H326,2)</f>
        <v>0</v>
      </c>
      <c r="K326" s="223" t="s">
        <v>169</v>
      </c>
      <c r="L326" s="72"/>
      <c r="M326" s="228" t="s">
        <v>34</v>
      </c>
      <c r="N326" s="229" t="s">
        <v>49</v>
      </c>
      <c r="O326" s="47"/>
      <c r="P326" s="230">
        <f>O326*H326</f>
        <v>0</v>
      </c>
      <c r="Q326" s="230">
        <v>0</v>
      </c>
      <c r="R326" s="230">
        <f>Q326*H326</f>
        <v>0</v>
      </c>
      <c r="S326" s="230">
        <v>0</v>
      </c>
      <c r="T326" s="231">
        <f>S326*H326</f>
        <v>0</v>
      </c>
      <c r="AR326" s="23" t="s">
        <v>148</v>
      </c>
      <c r="AT326" s="23" t="s">
        <v>135</v>
      </c>
      <c r="AU326" s="23" t="s">
        <v>88</v>
      </c>
      <c r="AY326" s="23" t="s">
        <v>132</v>
      </c>
      <c r="BE326" s="232">
        <f>IF(N326="základní",J326,0)</f>
        <v>0</v>
      </c>
      <c r="BF326" s="232">
        <f>IF(N326="snížená",J326,0)</f>
        <v>0</v>
      </c>
      <c r="BG326" s="232">
        <f>IF(N326="zákl. přenesená",J326,0)</f>
        <v>0</v>
      </c>
      <c r="BH326" s="232">
        <f>IF(N326="sníž. přenesená",J326,0)</f>
        <v>0</v>
      </c>
      <c r="BI326" s="232">
        <f>IF(N326="nulová",J326,0)</f>
        <v>0</v>
      </c>
      <c r="BJ326" s="23" t="s">
        <v>86</v>
      </c>
      <c r="BK326" s="232">
        <f>ROUND(I326*H326,2)</f>
        <v>0</v>
      </c>
      <c r="BL326" s="23" t="s">
        <v>148</v>
      </c>
      <c r="BM326" s="23" t="s">
        <v>560</v>
      </c>
    </row>
    <row r="327" s="1" customFormat="1">
      <c r="B327" s="46"/>
      <c r="C327" s="74"/>
      <c r="D327" s="237" t="s">
        <v>234</v>
      </c>
      <c r="E327" s="74"/>
      <c r="F327" s="238" t="s">
        <v>561</v>
      </c>
      <c r="G327" s="74"/>
      <c r="H327" s="74"/>
      <c r="I327" s="191"/>
      <c r="J327" s="74"/>
      <c r="K327" s="74"/>
      <c r="L327" s="72"/>
      <c r="M327" s="239"/>
      <c r="N327" s="47"/>
      <c r="O327" s="47"/>
      <c r="P327" s="47"/>
      <c r="Q327" s="47"/>
      <c r="R327" s="47"/>
      <c r="S327" s="47"/>
      <c r="T327" s="95"/>
      <c r="AT327" s="23" t="s">
        <v>234</v>
      </c>
      <c r="AU327" s="23" t="s">
        <v>88</v>
      </c>
    </row>
    <row r="328" s="10" customFormat="1" ht="37.44" customHeight="1">
      <c r="B328" s="205"/>
      <c r="C328" s="206"/>
      <c r="D328" s="207" t="s">
        <v>77</v>
      </c>
      <c r="E328" s="208" t="s">
        <v>562</v>
      </c>
      <c r="F328" s="208" t="s">
        <v>563</v>
      </c>
      <c r="G328" s="206"/>
      <c r="H328" s="206"/>
      <c r="I328" s="209"/>
      <c r="J328" s="210">
        <f>BK328</f>
        <v>0</v>
      </c>
      <c r="K328" s="206"/>
      <c r="L328" s="211"/>
      <c r="M328" s="212"/>
      <c r="N328" s="213"/>
      <c r="O328" s="213"/>
      <c r="P328" s="214">
        <f>P329</f>
        <v>0</v>
      </c>
      <c r="Q328" s="213"/>
      <c r="R328" s="214">
        <f>R329</f>
        <v>1.6497449799999999</v>
      </c>
      <c r="S328" s="213"/>
      <c r="T328" s="215">
        <f>T329</f>
        <v>0</v>
      </c>
      <c r="AR328" s="216" t="s">
        <v>88</v>
      </c>
      <c r="AT328" s="217" t="s">
        <v>77</v>
      </c>
      <c r="AU328" s="217" t="s">
        <v>78</v>
      </c>
      <c r="AY328" s="216" t="s">
        <v>132</v>
      </c>
      <c r="BK328" s="218">
        <f>BK329</f>
        <v>0</v>
      </c>
    </row>
    <row r="329" s="10" customFormat="1" ht="19.92" customHeight="1">
      <c r="B329" s="205"/>
      <c r="C329" s="206"/>
      <c r="D329" s="207" t="s">
        <v>77</v>
      </c>
      <c r="E329" s="219" t="s">
        <v>564</v>
      </c>
      <c r="F329" s="219" t="s">
        <v>565</v>
      </c>
      <c r="G329" s="206"/>
      <c r="H329" s="206"/>
      <c r="I329" s="209"/>
      <c r="J329" s="220">
        <f>BK329</f>
        <v>0</v>
      </c>
      <c r="K329" s="206"/>
      <c r="L329" s="211"/>
      <c r="M329" s="212"/>
      <c r="N329" s="213"/>
      <c r="O329" s="213"/>
      <c r="P329" s="214">
        <f>SUM(P330:P376)</f>
        <v>0</v>
      </c>
      <c r="Q329" s="213"/>
      <c r="R329" s="214">
        <f>SUM(R330:R376)</f>
        <v>1.6497449799999999</v>
      </c>
      <c r="S329" s="213"/>
      <c r="T329" s="215">
        <f>SUM(T330:T376)</f>
        <v>0</v>
      </c>
      <c r="AR329" s="216" t="s">
        <v>88</v>
      </c>
      <c r="AT329" s="217" t="s">
        <v>77</v>
      </c>
      <c r="AU329" s="217" t="s">
        <v>86</v>
      </c>
      <c r="AY329" s="216" t="s">
        <v>132</v>
      </c>
      <c r="BK329" s="218">
        <f>SUM(BK330:BK376)</f>
        <v>0</v>
      </c>
    </row>
    <row r="330" s="1" customFormat="1" ht="25.5" customHeight="1">
      <c r="B330" s="46"/>
      <c r="C330" s="221" t="s">
        <v>566</v>
      </c>
      <c r="D330" s="221" t="s">
        <v>135</v>
      </c>
      <c r="E330" s="222" t="s">
        <v>567</v>
      </c>
      <c r="F330" s="223" t="s">
        <v>568</v>
      </c>
      <c r="G330" s="224" t="s">
        <v>168</v>
      </c>
      <c r="H330" s="225">
        <v>318.37</v>
      </c>
      <c r="I330" s="226"/>
      <c r="J330" s="227">
        <f>ROUND(I330*H330,2)</f>
        <v>0</v>
      </c>
      <c r="K330" s="223" t="s">
        <v>169</v>
      </c>
      <c r="L330" s="72"/>
      <c r="M330" s="228" t="s">
        <v>34</v>
      </c>
      <c r="N330" s="229" t="s">
        <v>49</v>
      </c>
      <c r="O330" s="47"/>
      <c r="P330" s="230">
        <f>O330*H330</f>
        <v>0</v>
      </c>
      <c r="Q330" s="230">
        <v>0</v>
      </c>
      <c r="R330" s="230">
        <f>Q330*H330</f>
        <v>0</v>
      </c>
      <c r="S330" s="230">
        <v>0</v>
      </c>
      <c r="T330" s="231">
        <f>S330*H330</f>
        <v>0</v>
      </c>
      <c r="AR330" s="23" t="s">
        <v>306</v>
      </c>
      <c r="AT330" s="23" t="s">
        <v>135</v>
      </c>
      <c r="AU330" s="23" t="s">
        <v>88</v>
      </c>
      <c r="AY330" s="23" t="s">
        <v>132</v>
      </c>
      <c r="BE330" s="232">
        <f>IF(N330="základní",J330,0)</f>
        <v>0</v>
      </c>
      <c r="BF330" s="232">
        <f>IF(N330="snížená",J330,0)</f>
        <v>0</v>
      </c>
      <c r="BG330" s="232">
        <f>IF(N330="zákl. přenesená",J330,0)</f>
        <v>0</v>
      </c>
      <c r="BH330" s="232">
        <f>IF(N330="sníž. přenesená",J330,0)</f>
        <v>0</v>
      </c>
      <c r="BI330" s="232">
        <f>IF(N330="nulová",J330,0)</f>
        <v>0</v>
      </c>
      <c r="BJ330" s="23" t="s">
        <v>86</v>
      </c>
      <c r="BK330" s="232">
        <f>ROUND(I330*H330,2)</f>
        <v>0</v>
      </c>
      <c r="BL330" s="23" t="s">
        <v>306</v>
      </c>
      <c r="BM330" s="23" t="s">
        <v>569</v>
      </c>
    </row>
    <row r="331" s="1" customFormat="1">
      <c r="B331" s="46"/>
      <c r="C331" s="74"/>
      <c r="D331" s="237" t="s">
        <v>234</v>
      </c>
      <c r="E331" s="74"/>
      <c r="F331" s="238" t="s">
        <v>570</v>
      </c>
      <c r="G331" s="74"/>
      <c r="H331" s="74"/>
      <c r="I331" s="191"/>
      <c r="J331" s="74"/>
      <c r="K331" s="74"/>
      <c r="L331" s="72"/>
      <c r="M331" s="239"/>
      <c r="N331" s="47"/>
      <c r="O331" s="47"/>
      <c r="P331" s="47"/>
      <c r="Q331" s="47"/>
      <c r="R331" s="47"/>
      <c r="S331" s="47"/>
      <c r="T331" s="95"/>
      <c r="AT331" s="23" t="s">
        <v>234</v>
      </c>
      <c r="AU331" s="23" t="s">
        <v>88</v>
      </c>
    </row>
    <row r="332" s="12" customFormat="1">
      <c r="B332" s="251"/>
      <c r="C332" s="252"/>
      <c r="D332" s="237" t="s">
        <v>236</v>
      </c>
      <c r="E332" s="253" t="s">
        <v>34</v>
      </c>
      <c r="F332" s="254" t="s">
        <v>571</v>
      </c>
      <c r="G332" s="252"/>
      <c r="H332" s="253" t="s">
        <v>34</v>
      </c>
      <c r="I332" s="255"/>
      <c r="J332" s="252"/>
      <c r="K332" s="252"/>
      <c r="L332" s="256"/>
      <c r="M332" s="257"/>
      <c r="N332" s="258"/>
      <c r="O332" s="258"/>
      <c r="P332" s="258"/>
      <c r="Q332" s="258"/>
      <c r="R332" s="258"/>
      <c r="S332" s="258"/>
      <c r="T332" s="259"/>
      <c r="AT332" s="260" t="s">
        <v>236</v>
      </c>
      <c r="AU332" s="260" t="s">
        <v>88</v>
      </c>
      <c r="AV332" s="12" t="s">
        <v>86</v>
      </c>
      <c r="AW332" s="12" t="s">
        <v>41</v>
      </c>
      <c r="AX332" s="12" t="s">
        <v>78</v>
      </c>
      <c r="AY332" s="260" t="s">
        <v>132</v>
      </c>
    </row>
    <row r="333" s="11" customFormat="1">
      <c r="B333" s="240"/>
      <c r="C333" s="241"/>
      <c r="D333" s="237" t="s">
        <v>236</v>
      </c>
      <c r="E333" s="242" t="s">
        <v>34</v>
      </c>
      <c r="F333" s="243" t="s">
        <v>572</v>
      </c>
      <c r="G333" s="241"/>
      <c r="H333" s="244">
        <v>15.695</v>
      </c>
      <c r="I333" s="245"/>
      <c r="J333" s="241"/>
      <c r="K333" s="241"/>
      <c r="L333" s="246"/>
      <c r="M333" s="247"/>
      <c r="N333" s="248"/>
      <c r="O333" s="248"/>
      <c r="P333" s="248"/>
      <c r="Q333" s="248"/>
      <c r="R333" s="248"/>
      <c r="S333" s="248"/>
      <c r="T333" s="249"/>
      <c r="AT333" s="250" t="s">
        <v>236</v>
      </c>
      <c r="AU333" s="250" t="s">
        <v>88</v>
      </c>
      <c r="AV333" s="11" t="s">
        <v>88</v>
      </c>
      <c r="AW333" s="11" t="s">
        <v>41</v>
      </c>
      <c r="AX333" s="11" t="s">
        <v>78</v>
      </c>
      <c r="AY333" s="250" t="s">
        <v>132</v>
      </c>
    </row>
    <row r="334" s="11" customFormat="1">
      <c r="B334" s="240"/>
      <c r="C334" s="241"/>
      <c r="D334" s="237" t="s">
        <v>236</v>
      </c>
      <c r="E334" s="242" t="s">
        <v>34</v>
      </c>
      <c r="F334" s="243" t="s">
        <v>573</v>
      </c>
      <c r="G334" s="241"/>
      <c r="H334" s="244">
        <v>7.3799999999999999</v>
      </c>
      <c r="I334" s="245"/>
      <c r="J334" s="241"/>
      <c r="K334" s="241"/>
      <c r="L334" s="246"/>
      <c r="M334" s="247"/>
      <c r="N334" s="248"/>
      <c r="O334" s="248"/>
      <c r="P334" s="248"/>
      <c r="Q334" s="248"/>
      <c r="R334" s="248"/>
      <c r="S334" s="248"/>
      <c r="T334" s="249"/>
      <c r="AT334" s="250" t="s">
        <v>236</v>
      </c>
      <c r="AU334" s="250" t="s">
        <v>88</v>
      </c>
      <c r="AV334" s="11" t="s">
        <v>88</v>
      </c>
      <c r="AW334" s="11" t="s">
        <v>41</v>
      </c>
      <c r="AX334" s="11" t="s">
        <v>78</v>
      </c>
      <c r="AY334" s="250" t="s">
        <v>132</v>
      </c>
    </row>
    <row r="335" s="11" customFormat="1">
      <c r="B335" s="240"/>
      <c r="C335" s="241"/>
      <c r="D335" s="237" t="s">
        <v>236</v>
      </c>
      <c r="E335" s="242" t="s">
        <v>34</v>
      </c>
      <c r="F335" s="243" t="s">
        <v>574</v>
      </c>
      <c r="G335" s="241"/>
      <c r="H335" s="244">
        <v>9.2650000000000006</v>
      </c>
      <c r="I335" s="245"/>
      <c r="J335" s="241"/>
      <c r="K335" s="241"/>
      <c r="L335" s="246"/>
      <c r="M335" s="247"/>
      <c r="N335" s="248"/>
      <c r="O335" s="248"/>
      <c r="P335" s="248"/>
      <c r="Q335" s="248"/>
      <c r="R335" s="248"/>
      <c r="S335" s="248"/>
      <c r="T335" s="249"/>
      <c r="AT335" s="250" t="s">
        <v>236</v>
      </c>
      <c r="AU335" s="250" t="s">
        <v>88</v>
      </c>
      <c r="AV335" s="11" t="s">
        <v>88</v>
      </c>
      <c r="AW335" s="11" t="s">
        <v>41</v>
      </c>
      <c r="AX335" s="11" t="s">
        <v>78</v>
      </c>
      <c r="AY335" s="250" t="s">
        <v>132</v>
      </c>
    </row>
    <row r="336" s="12" customFormat="1">
      <c r="B336" s="251"/>
      <c r="C336" s="252"/>
      <c r="D336" s="237" t="s">
        <v>236</v>
      </c>
      <c r="E336" s="253" t="s">
        <v>34</v>
      </c>
      <c r="F336" s="254" t="s">
        <v>575</v>
      </c>
      <c r="G336" s="252"/>
      <c r="H336" s="253" t="s">
        <v>34</v>
      </c>
      <c r="I336" s="255"/>
      <c r="J336" s="252"/>
      <c r="K336" s="252"/>
      <c r="L336" s="256"/>
      <c r="M336" s="257"/>
      <c r="N336" s="258"/>
      <c r="O336" s="258"/>
      <c r="P336" s="258"/>
      <c r="Q336" s="258"/>
      <c r="R336" s="258"/>
      <c r="S336" s="258"/>
      <c r="T336" s="259"/>
      <c r="AT336" s="260" t="s">
        <v>236</v>
      </c>
      <c r="AU336" s="260" t="s">
        <v>88</v>
      </c>
      <c r="AV336" s="12" t="s">
        <v>86</v>
      </c>
      <c r="AW336" s="12" t="s">
        <v>41</v>
      </c>
      <c r="AX336" s="12" t="s">
        <v>78</v>
      </c>
      <c r="AY336" s="260" t="s">
        <v>132</v>
      </c>
    </row>
    <row r="337" s="11" customFormat="1">
      <c r="B337" s="240"/>
      <c r="C337" s="241"/>
      <c r="D337" s="237" t="s">
        <v>236</v>
      </c>
      <c r="E337" s="242" t="s">
        <v>34</v>
      </c>
      <c r="F337" s="243" t="s">
        <v>576</v>
      </c>
      <c r="G337" s="241"/>
      <c r="H337" s="244">
        <v>66.980000000000004</v>
      </c>
      <c r="I337" s="245"/>
      <c r="J337" s="241"/>
      <c r="K337" s="241"/>
      <c r="L337" s="246"/>
      <c r="M337" s="247"/>
      <c r="N337" s="248"/>
      <c r="O337" s="248"/>
      <c r="P337" s="248"/>
      <c r="Q337" s="248"/>
      <c r="R337" s="248"/>
      <c r="S337" s="248"/>
      <c r="T337" s="249"/>
      <c r="AT337" s="250" t="s">
        <v>236</v>
      </c>
      <c r="AU337" s="250" t="s">
        <v>88</v>
      </c>
      <c r="AV337" s="11" t="s">
        <v>88</v>
      </c>
      <c r="AW337" s="11" t="s">
        <v>41</v>
      </c>
      <c r="AX337" s="11" t="s">
        <v>78</v>
      </c>
      <c r="AY337" s="250" t="s">
        <v>132</v>
      </c>
    </row>
    <row r="338" s="12" customFormat="1">
      <c r="B338" s="251"/>
      <c r="C338" s="252"/>
      <c r="D338" s="237" t="s">
        <v>236</v>
      </c>
      <c r="E338" s="253" t="s">
        <v>34</v>
      </c>
      <c r="F338" s="254" t="s">
        <v>577</v>
      </c>
      <c r="G338" s="252"/>
      <c r="H338" s="253" t="s">
        <v>34</v>
      </c>
      <c r="I338" s="255"/>
      <c r="J338" s="252"/>
      <c r="K338" s="252"/>
      <c r="L338" s="256"/>
      <c r="M338" s="257"/>
      <c r="N338" s="258"/>
      <c r="O338" s="258"/>
      <c r="P338" s="258"/>
      <c r="Q338" s="258"/>
      <c r="R338" s="258"/>
      <c r="S338" s="258"/>
      <c r="T338" s="259"/>
      <c r="AT338" s="260" t="s">
        <v>236</v>
      </c>
      <c r="AU338" s="260" t="s">
        <v>88</v>
      </c>
      <c r="AV338" s="12" t="s">
        <v>86</v>
      </c>
      <c r="AW338" s="12" t="s">
        <v>41</v>
      </c>
      <c r="AX338" s="12" t="s">
        <v>78</v>
      </c>
      <c r="AY338" s="260" t="s">
        <v>132</v>
      </c>
    </row>
    <row r="339" s="11" customFormat="1">
      <c r="B339" s="240"/>
      <c r="C339" s="241"/>
      <c r="D339" s="237" t="s">
        <v>236</v>
      </c>
      <c r="E339" s="242" t="s">
        <v>34</v>
      </c>
      <c r="F339" s="243" t="s">
        <v>578</v>
      </c>
      <c r="G339" s="241"/>
      <c r="H339" s="244">
        <v>62.600000000000001</v>
      </c>
      <c r="I339" s="245"/>
      <c r="J339" s="241"/>
      <c r="K339" s="241"/>
      <c r="L339" s="246"/>
      <c r="M339" s="247"/>
      <c r="N339" s="248"/>
      <c r="O339" s="248"/>
      <c r="P339" s="248"/>
      <c r="Q339" s="248"/>
      <c r="R339" s="248"/>
      <c r="S339" s="248"/>
      <c r="T339" s="249"/>
      <c r="AT339" s="250" t="s">
        <v>236</v>
      </c>
      <c r="AU339" s="250" t="s">
        <v>88</v>
      </c>
      <c r="AV339" s="11" t="s">
        <v>88</v>
      </c>
      <c r="AW339" s="11" t="s">
        <v>41</v>
      </c>
      <c r="AX339" s="11" t="s">
        <v>78</v>
      </c>
      <c r="AY339" s="250" t="s">
        <v>132</v>
      </c>
    </row>
    <row r="340" s="12" customFormat="1">
      <c r="B340" s="251"/>
      <c r="C340" s="252"/>
      <c r="D340" s="237" t="s">
        <v>236</v>
      </c>
      <c r="E340" s="253" t="s">
        <v>34</v>
      </c>
      <c r="F340" s="254" t="s">
        <v>579</v>
      </c>
      <c r="G340" s="252"/>
      <c r="H340" s="253" t="s">
        <v>34</v>
      </c>
      <c r="I340" s="255"/>
      <c r="J340" s="252"/>
      <c r="K340" s="252"/>
      <c r="L340" s="256"/>
      <c r="M340" s="257"/>
      <c r="N340" s="258"/>
      <c r="O340" s="258"/>
      <c r="P340" s="258"/>
      <c r="Q340" s="258"/>
      <c r="R340" s="258"/>
      <c r="S340" s="258"/>
      <c r="T340" s="259"/>
      <c r="AT340" s="260" t="s">
        <v>236</v>
      </c>
      <c r="AU340" s="260" t="s">
        <v>88</v>
      </c>
      <c r="AV340" s="12" t="s">
        <v>86</v>
      </c>
      <c r="AW340" s="12" t="s">
        <v>41</v>
      </c>
      <c r="AX340" s="12" t="s">
        <v>78</v>
      </c>
      <c r="AY340" s="260" t="s">
        <v>132</v>
      </c>
    </row>
    <row r="341" s="11" customFormat="1">
      <c r="B341" s="240"/>
      <c r="C341" s="241"/>
      <c r="D341" s="237" t="s">
        <v>236</v>
      </c>
      <c r="E341" s="242" t="s">
        <v>34</v>
      </c>
      <c r="F341" s="243" t="s">
        <v>580</v>
      </c>
      <c r="G341" s="241"/>
      <c r="H341" s="244">
        <v>43.409999999999997</v>
      </c>
      <c r="I341" s="245"/>
      <c r="J341" s="241"/>
      <c r="K341" s="241"/>
      <c r="L341" s="246"/>
      <c r="M341" s="247"/>
      <c r="N341" s="248"/>
      <c r="O341" s="248"/>
      <c r="P341" s="248"/>
      <c r="Q341" s="248"/>
      <c r="R341" s="248"/>
      <c r="S341" s="248"/>
      <c r="T341" s="249"/>
      <c r="AT341" s="250" t="s">
        <v>236</v>
      </c>
      <c r="AU341" s="250" t="s">
        <v>88</v>
      </c>
      <c r="AV341" s="11" t="s">
        <v>88</v>
      </c>
      <c r="AW341" s="11" t="s">
        <v>41</v>
      </c>
      <c r="AX341" s="11" t="s">
        <v>78</v>
      </c>
      <c r="AY341" s="250" t="s">
        <v>132</v>
      </c>
    </row>
    <row r="342" s="12" customFormat="1">
      <c r="B342" s="251"/>
      <c r="C342" s="252"/>
      <c r="D342" s="237" t="s">
        <v>236</v>
      </c>
      <c r="E342" s="253" t="s">
        <v>34</v>
      </c>
      <c r="F342" s="254" t="s">
        <v>581</v>
      </c>
      <c r="G342" s="252"/>
      <c r="H342" s="253" t="s">
        <v>34</v>
      </c>
      <c r="I342" s="255"/>
      <c r="J342" s="252"/>
      <c r="K342" s="252"/>
      <c r="L342" s="256"/>
      <c r="M342" s="257"/>
      <c r="N342" s="258"/>
      <c r="O342" s="258"/>
      <c r="P342" s="258"/>
      <c r="Q342" s="258"/>
      <c r="R342" s="258"/>
      <c r="S342" s="258"/>
      <c r="T342" s="259"/>
      <c r="AT342" s="260" t="s">
        <v>236</v>
      </c>
      <c r="AU342" s="260" t="s">
        <v>88</v>
      </c>
      <c r="AV342" s="12" t="s">
        <v>86</v>
      </c>
      <c r="AW342" s="12" t="s">
        <v>41</v>
      </c>
      <c r="AX342" s="12" t="s">
        <v>78</v>
      </c>
      <c r="AY342" s="260" t="s">
        <v>132</v>
      </c>
    </row>
    <row r="343" s="11" customFormat="1">
      <c r="B343" s="240"/>
      <c r="C343" s="241"/>
      <c r="D343" s="237" t="s">
        <v>236</v>
      </c>
      <c r="E343" s="242" t="s">
        <v>34</v>
      </c>
      <c r="F343" s="243" t="s">
        <v>582</v>
      </c>
      <c r="G343" s="241"/>
      <c r="H343" s="244">
        <v>113.04000000000001</v>
      </c>
      <c r="I343" s="245"/>
      <c r="J343" s="241"/>
      <c r="K343" s="241"/>
      <c r="L343" s="246"/>
      <c r="M343" s="247"/>
      <c r="N343" s="248"/>
      <c r="O343" s="248"/>
      <c r="P343" s="248"/>
      <c r="Q343" s="248"/>
      <c r="R343" s="248"/>
      <c r="S343" s="248"/>
      <c r="T343" s="249"/>
      <c r="AT343" s="250" t="s">
        <v>236</v>
      </c>
      <c r="AU343" s="250" t="s">
        <v>88</v>
      </c>
      <c r="AV343" s="11" t="s">
        <v>88</v>
      </c>
      <c r="AW343" s="11" t="s">
        <v>41</v>
      </c>
      <c r="AX343" s="11" t="s">
        <v>78</v>
      </c>
      <c r="AY343" s="250" t="s">
        <v>132</v>
      </c>
    </row>
    <row r="344" s="13" customFormat="1">
      <c r="B344" s="261"/>
      <c r="C344" s="262"/>
      <c r="D344" s="237" t="s">
        <v>236</v>
      </c>
      <c r="E344" s="263" t="s">
        <v>34</v>
      </c>
      <c r="F344" s="264" t="s">
        <v>262</v>
      </c>
      <c r="G344" s="262"/>
      <c r="H344" s="265">
        <v>318.37</v>
      </c>
      <c r="I344" s="266"/>
      <c r="J344" s="262"/>
      <c r="K344" s="262"/>
      <c r="L344" s="267"/>
      <c r="M344" s="268"/>
      <c r="N344" s="269"/>
      <c r="O344" s="269"/>
      <c r="P344" s="269"/>
      <c r="Q344" s="269"/>
      <c r="R344" s="269"/>
      <c r="S344" s="269"/>
      <c r="T344" s="270"/>
      <c r="AT344" s="271" t="s">
        <v>236</v>
      </c>
      <c r="AU344" s="271" t="s">
        <v>88</v>
      </c>
      <c r="AV344" s="13" t="s">
        <v>148</v>
      </c>
      <c r="AW344" s="13" t="s">
        <v>41</v>
      </c>
      <c r="AX344" s="13" t="s">
        <v>86</v>
      </c>
      <c r="AY344" s="271" t="s">
        <v>132</v>
      </c>
    </row>
    <row r="345" s="1" customFormat="1" ht="16.5" customHeight="1">
      <c r="B345" s="46"/>
      <c r="C345" s="272" t="s">
        <v>583</v>
      </c>
      <c r="D345" s="272" t="s">
        <v>368</v>
      </c>
      <c r="E345" s="273" t="s">
        <v>584</v>
      </c>
      <c r="F345" s="274" t="s">
        <v>585</v>
      </c>
      <c r="G345" s="275" t="s">
        <v>371</v>
      </c>
      <c r="H345" s="276">
        <v>517.44000000000005</v>
      </c>
      <c r="I345" s="277"/>
      <c r="J345" s="278">
        <f>ROUND(I345*H345,2)</f>
        <v>0</v>
      </c>
      <c r="K345" s="274" t="s">
        <v>34</v>
      </c>
      <c r="L345" s="279"/>
      <c r="M345" s="280" t="s">
        <v>34</v>
      </c>
      <c r="N345" s="281" t="s">
        <v>49</v>
      </c>
      <c r="O345" s="47"/>
      <c r="P345" s="230">
        <f>O345*H345</f>
        <v>0</v>
      </c>
      <c r="Q345" s="230">
        <v>0.001</v>
      </c>
      <c r="R345" s="230">
        <f>Q345*H345</f>
        <v>0.51744000000000001</v>
      </c>
      <c r="S345" s="230">
        <v>0</v>
      </c>
      <c r="T345" s="231">
        <f>S345*H345</f>
        <v>0</v>
      </c>
      <c r="AR345" s="23" t="s">
        <v>458</v>
      </c>
      <c r="AT345" s="23" t="s">
        <v>368</v>
      </c>
      <c r="AU345" s="23" t="s">
        <v>88</v>
      </c>
      <c r="AY345" s="23" t="s">
        <v>132</v>
      </c>
      <c r="BE345" s="232">
        <f>IF(N345="základní",J345,0)</f>
        <v>0</v>
      </c>
      <c r="BF345" s="232">
        <f>IF(N345="snížená",J345,0)</f>
        <v>0</v>
      </c>
      <c r="BG345" s="232">
        <f>IF(N345="zákl. přenesená",J345,0)</f>
        <v>0</v>
      </c>
      <c r="BH345" s="232">
        <f>IF(N345="sníž. přenesená",J345,0)</f>
        <v>0</v>
      </c>
      <c r="BI345" s="232">
        <f>IF(N345="nulová",J345,0)</f>
        <v>0</v>
      </c>
      <c r="BJ345" s="23" t="s">
        <v>86</v>
      </c>
      <c r="BK345" s="232">
        <f>ROUND(I345*H345,2)</f>
        <v>0</v>
      </c>
      <c r="BL345" s="23" t="s">
        <v>306</v>
      </c>
      <c r="BM345" s="23" t="s">
        <v>586</v>
      </c>
    </row>
    <row r="346" s="11" customFormat="1">
      <c r="B346" s="240"/>
      <c r="C346" s="241"/>
      <c r="D346" s="237" t="s">
        <v>236</v>
      </c>
      <c r="E346" s="241"/>
      <c r="F346" s="243" t="s">
        <v>587</v>
      </c>
      <c r="G346" s="241"/>
      <c r="H346" s="244">
        <v>517.44000000000005</v>
      </c>
      <c r="I346" s="245"/>
      <c r="J346" s="241"/>
      <c r="K346" s="241"/>
      <c r="L346" s="246"/>
      <c r="M346" s="247"/>
      <c r="N346" s="248"/>
      <c r="O346" s="248"/>
      <c r="P346" s="248"/>
      <c r="Q346" s="248"/>
      <c r="R346" s="248"/>
      <c r="S346" s="248"/>
      <c r="T346" s="249"/>
      <c r="AT346" s="250" t="s">
        <v>236</v>
      </c>
      <c r="AU346" s="250" t="s">
        <v>88</v>
      </c>
      <c r="AV346" s="11" t="s">
        <v>88</v>
      </c>
      <c r="AW346" s="11" t="s">
        <v>6</v>
      </c>
      <c r="AX346" s="11" t="s">
        <v>86</v>
      </c>
      <c r="AY346" s="250" t="s">
        <v>132</v>
      </c>
    </row>
    <row r="347" s="1" customFormat="1" ht="16.5" customHeight="1">
      <c r="B347" s="46"/>
      <c r="C347" s="272" t="s">
        <v>588</v>
      </c>
      <c r="D347" s="272" t="s">
        <v>368</v>
      </c>
      <c r="E347" s="273" t="s">
        <v>589</v>
      </c>
      <c r="F347" s="274" t="s">
        <v>590</v>
      </c>
      <c r="G347" s="275" t="s">
        <v>371</v>
      </c>
      <c r="H347" s="276">
        <v>66.980000000000004</v>
      </c>
      <c r="I347" s="277"/>
      <c r="J347" s="278">
        <f>ROUND(I347*H347,2)</f>
        <v>0</v>
      </c>
      <c r="K347" s="274" t="s">
        <v>34</v>
      </c>
      <c r="L347" s="279"/>
      <c r="M347" s="280" t="s">
        <v>34</v>
      </c>
      <c r="N347" s="281" t="s">
        <v>49</v>
      </c>
      <c r="O347" s="47"/>
      <c r="P347" s="230">
        <f>O347*H347</f>
        <v>0</v>
      </c>
      <c r="Q347" s="230">
        <v>0.001</v>
      </c>
      <c r="R347" s="230">
        <f>Q347*H347</f>
        <v>0.066980000000000012</v>
      </c>
      <c r="S347" s="230">
        <v>0</v>
      </c>
      <c r="T347" s="231">
        <f>S347*H347</f>
        <v>0</v>
      </c>
      <c r="AR347" s="23" t="s">
        <v>458</v>
      </c>
      <c r="AT347" s="23" t="s">
        <v>368</v>
      </c>
      <c r="AU347" s="23" t="s">
        <v>88</v>
      </c>
      <c r="AY347" s="23" t="s">
        <v>132</v>
      </c>
      <c r="BE347" s="232">
        <f>IF(N347="základní",J347,0)</f>
        <v>0</v>
      </c>
      <c r="BF347" s="232">
        <f>IF(N347="snížená",J347,0)</f>
        <v>0</v>
      </c>
      <c r="BG347" s="232">
        <f>IF(N347="zákl. přenesená",J347,0)</f>
        <v>0</v>
      </c>
      <c r="BH347" s="232">
        <f>IF(N347="sníž. přenesená",J347,0)</f>
        <v>0</v>
      </c>
      <c r="BI347" s="232">
        <f>IF(N347="nulová",J347,0)</f>
        <v>0</v>
      </c>
      <c r="BJ347" s="23" t="s">
        <v>86</v>
      </c>
      <c r="BK347" s="232">
        <f>ROUND(I347*H347,2)</f>
        <v>0</v>
      </c>
      <c r="BL347" s="23" t="s">
        <v>306</v>
      </c>
      <c r="BM347" s="23" t="s">
        <v>591</v>
      </c>
    </row>
    <row r="348" s="1" customFormat="1" ht="16.5" customHeight="1">
      <c r="B348" s="46"/>
      <c r="C348" s="272" t="s">
        <v>592</v>
      </c>
      <c r="D348" s="272" t="s">
        <v>368</v>
      </c>
      <c r="E348" s="273" t="s">
        <v>593</v>
      </c>
      <c r="F348" s="274" t="s">
        <v>594</v>
      </c>
      <c r="G348" s="275" t="s">
        <v>371</v>
      </c>
      <c r="H348" s="276">
        <v>62.600000000000001</v>
      </c>
      <c r="I348" s="277"/>
      <c r="J348" s="278">
        <f>ROUND(I348*H348,2)</f>
        <v>0</v>
      </c>
      <c r="K348" s="274" t="s">
        <v>34</v>
      </c>
      <c r="L348" s="279"/>
      <c r="M348" s="280" t="s">
        <v>34</v>
      </c>
      <c r="N348" s="281" t="s">
        <v>49</v>
      </c>
      <c r="O348" s="47"/>
      <c r="P348" s="230">
        <f>O348*H348</f>
        <v>0</v>
      </c>
      <c r="Q348" s="230">
        <v>0.001</v>
      </c>
      <c r="R348" s="230">
        <f>Q348*H348</f>
        <v>0.062600000000000003</v>
      </c>
      <c r="S348" s="230">
        <v>0</v>
      </c>
      <c r="T348" s="231">
        <f>S348*H348</f>
        <v>0</v>
      </c>
      <c r="AR348" s="23" t="s">
        <v>458</v>
      </c>
      <c r="AT348" s="23" t="s">
        <v>368</v>
      </c>
      <c r="AU348" s="23" t="s">
        <v>88</v>
      </c>
      <c r="AY348" s="23" t="s">
        <v>132</v>
      </c>
      <c r="BE348" s="232">
        <f>IF(N348="základní",J348,0)</f>
        <v>0</v>
      </c>
      <c r="BF348" s="232">
        <f>IF(N348="snížená",J348,0)</f>
        <v>0</v>
      </c>
      <c r="BG348" s="232">
        <f>IF(N348="zákl. přenesená",J348,0)</f>
        <v>0</v>
      </c>
      <c r="BH348" s="232">
        <f>IF(N348="sníž. přenesená",J348,0)</f>
        <v>0</v>
      </c>
      <c r="BI348" s="232">
        <f>IF(N348="nulová",J348,0)</f>
        <v>0</v>
      </c>
      <c r="BJ348" s="23" t="s">
        <v>86</v>
      </c>
      <c r="BK348" s="232">
        <f>ROUND(I348*H348,2)</f>
        <v>0</v>
      </c>
      <c r="BL348" s="23" t="s">
        <v>306</v>
      </c>
      <c r="BM348" s="23" t="s">
        <v>595</v>
      </c>
    </row>
    <row r="349" s="1" customFormat="1" ht="16.5" customHeight="1">
      <c r="B349" s="46"/>
      <c r="C349" s="272" t="s">
        <v>596</v>
      </c>
      <c r="D349" s="272" t="s">
        <v>368</v>
      </c>
      <c r="E349" s="273" t="s">
        <v>597</v>
      </c>
      <c r="F349" s="274" t="s">
        <v>598</v>
      </c>
      <c r="G349" s="275" t="s">
        <v>371</v>
      </c>
      <c r="H349" s="276">
        <v>156.44999999999999</v>
      </c>
      <c r="I349" s="277"/>
      <c r="J349" s="278">
        <f>ROUND(I349*H349,2)</f>
        <v>0</v>
      </c>
      <c r="K349" s="274" t="s">
        <v>34</v>
      </c>
      <c r="L349" s="279"/>
      <c r="M349" s="280" t="s">
        <v>34</v>
      </c>
      <c r="N349" s="281" t="s">
        <v>49</v>
      </c>
      <c r="O349" s="47"/>
      <c r="P349" s="230">
        <f>O349*H349</f>
        <v>0</v>
      </c>
      <c r="Q349" s="230">
        <v>0.001</v>
      </c>
      <c r="R349" s="230">
        <f>Q349*H349</f>
        <v>0.15645000000000001</v>
      </c>
      <c r="S349" s="230">
        <v>0</v>
      </c>
      <c r="T349" s="231">
        <f>S349*H349</f>
        <v>0</v>
      </c>
      <c r="AR349" s="23" t="s">
        <v>458</v>
      </c>
      <c r="AT349" s="23" t="s">
        <v>368</v>
      </c>
      <c r="AU349" s="23" t="s">
        <v>88</v>
      </c>
      <c r="AY349" s="23" t="s">
        <v>132</v>
      </c>
      <c r="BE349" s="232">
        <f>IF(N349="základní",J349,0)</f>
        <v>0</v>
      </c>
      <c r="BF349" s="232">
        <f>IF(N349="snížená",J349,0)</f>
        <v>0</v>
      </c>
      <c r="BG349" s="232">
        <f>IF(N349="zákl. přenesená",J349,0)</f>
        <v>0</v>
      </c>
      <c r="BH349" s="232">
        <f>IF(N349="sníž. přenesená",J349,0)</f>
        <v>0</v>
      </c>
      <c r="BI349" s="232">
        <f>IF(N349="nulová",J349,0)</f>
        <v>0</v>
      </c>
      <c r="BJ349" s="23" t="s">
        <v>86</v>
      </c>
      <c r="BK349" s="232">
        <f>ROUND(I349*H349,2)</f>
        <v>0</v>
      </c>
      <c r="BL349" s="23" t="s">
        <v>306</v>
      </c>
      <c r="BM349" s="23" t="s">
        <v>599</v>
      </c>
    </row>
    <row r="350" s="1" customFormat="1" ht="51" customHeight="1">
      <c r="B350" s="46"/>
      <c r="C350" s="221" t="s">
        <v>600</v>
      </c>
      <c r="D350" s="221" t="s">
        <v>135</v>
      </c>
      <c r="E350" s="222" t="s">
        <v>601</v>
      </c>
      <c r="F350" s="223" t="s">
        <v>602</v>
      </c>
      <c r="G350" s="224" t="s">
        <v>603</v>
      </c>
      <c r="H350" s="225">
        <v>1</v>
      </c>
      <c r="I350" s="226"/>
      <c r="J350" s="227">
        <f>ROUND(I350*H350,2)</f>
        <v>0</v>
      </c>
      <c r="K350" s="223" t="s">
        <v>34</v>
      </c>
      <c r="L350" s="72"/>
      <c r="M350" s="228" t="s">
        <v>34</v>
      </c>
      <c r="N350" s="229" t="s">
        <v>49</v>
      </c>
      <c r="O350" s="47"/>
      <c r="P350" s="230">
        <f>O350*H350</f>
        <v>0</v>
      </c>
      <c r="Q350" s="230">
        <v>0</v>
      </c>
      <c r="R350" s="230">
        <f>Q350*H350</f>
        <v>0</v>
      </c>
      <c r="S350" s="230">
        <v>0</v>
      </c>
      <c r="T350" s="231">
        <f>S350*H350</f>
        <v>0</v>
      </c>
      <c r="AR350" s="23" t="s">
        <v>306</v>
      </c>
      <c r="AT350" s="23" t="s">
        <v>135</v>
      </c>
      <c r="AU350" s="23" t="s">
        <v>88</v>
      </c>
      <c r="AY350" s="23" t="s">
        <v>132</v>
      </c>
      <c r="BE350" s="232">
        <f>IF(N350="základní",J350,0)</f>
        <v>0</v>
      </c>
      <c r="BF350" s="232">
        <f>IF(N350="snížená",J350,0)</f>
        <v>0</v>
      </c>
      <c r="BG350" s="232">
        <f>IF(N350="zákl. přenesená",J350,0)</f>
        <v>0</v>
      </c>
      <c r="BH350" s="232">
        <f>IF(N350="sníž. přenesená",J350,0)</f>
        <v>0</v>
      </c>
      <c r="BI350" s="232">
        <f>IF(N350="nulová",J350,0)</f>
        <v>0</v>
      </c>
      <c r="BJ350" s="23" t="s">
        <v>86</v>
      </c>
      <c r="BK350" s="232">
        <f>ROUND(I350*H350,2)</f>
        <v>0</v>
      </c>
      <c r="BL350" s="23" t="s">
        <v>306</v>
      </c>
      <c r="BM350" s="23" t="s">
        <v>604</v>
      </c>
    </row>
    <row r="351" s="1" customFormat="1">
      <c r="B351" s="46"/>
      <c r="C351" s="74"/>
      <c r="D351" s="237" t="s">
        <v>605</v>
      </c>
      <c r="E351" s="74"/>
      <c r="F351" s="238" t="s">
        <v>606</v>
      </c>
      <c r="G351" s="74"/>
      <c r="H351" s="74"/>
      <c r="I351" s="191"/>
      <c r="J351" s="74"/>
      <c r="K351" s="74"/>
      <c r="L351" s="72"/>
      <c r="M351" s="239"/>
      <c r="N351" s="47"/>
      <c r="O351" s="47"/>
      <c r="P351" s="47"/>
      <c r="Q351" s="47"/>
      <c r="R351" s="47"/>
      <c r="S351" s="47"/>
      <c r="T351" s="95"/>
      <c r="AT351" s="23" t="s">
        <v>605</v>
      </c>
      <c r="AU351" s="23" t="s">
        <v>88</v>
      </c>
    </row>
    <row r="352" s="1" customFormat="1" ht="16.5" customHeight="1">
      <c r="B352" s="46"/>
      <c r="C352" s="221" t="s">
        <v>607</v>
      </c>
      <c r="D352" s="221" t="s">
        <v>135</v>
      </c>
      <c r="E352" s="222" t="s">
        <v>608</v>
      </c>
      <c r="F352" s="223" t="s">
        <v>609</v>
      </c>
      <c r="G352" s="224" t="s">
        <v>603</v>
      </c>
      <c r="H352" s="225">
        <v>1</v>
      </c>
      <c r="I352" s="226"/>
      <c r="J352" s="227">
        <f>ROUND(I352*H352,2)</f>
        <v>0</v>
      </c>
      <c r="K352" s="223" t="s">
        <v>34</v>
      </c>
      <c r="L352" s="72"/>
      <c r="M352" s="228" t="s">
        <v>34</v>
      </c>
      <c r="N352" s="229" t="s">
        <v>49</v>
      </c>
      <c r="O352" s="47"/>
      <c r="P352" s="230">
        <f>O352*H352</f>
        <v>0</v>
      </c>
      <c r="Q352" s="230">
        <v>0</v>
      </c>
      <c r="R352" s="230">
        <f>Q352*H352</f>
        <v>0</v>
      </c>
      <c r="S352" s="230">
        <v>0</v>
      </c>
      <c r="T352" s="231">
        <f>S352*H352</f>
        <v>0</v>
      </c>
      <c r="AR352" s="23" t="s">
        <v>306</v>
      </c>
      <c r="AT352" s="23" t="s">
        <v>135</v>
      </c>
      <c r="AU352" s="23" t="s">
        <v>88</v>
      </c>
      <c r="AY352" s="23" t="s">
        <v>132</v>
      </c>
      <c r="BE352" s="232">
        <f>IF(N352="základní",J352,0)</f>
        <v>0</v>
      </c>
      <c r="BF352" s="232">
        <f>IF(N352="snížená",J352,0)</f>
        <v>0</v>
      </c>
      <c r="BG352" s="232">
        <f>IF(N352="zákl. přenesená",J352,0)</f>
        <v>0</v>
      </c>
      <c r="BH352" s="232">
        <f>IF(N352="sníž. přenesená",J352,0)</f>
        <v>0</v>
      </c>
      <c r="BI352" s="232">
        <f>IF(N352="nulová",J352,0)</f>
        <v>0</v>
      </c>
      <c r="BJ352" s="23" t="s">
        <v>86</v>
      </c>
      <c r="BK352" s="232">
        <f>ROUND(I352*H352,2)</f>
        <v>0</v>
      </c>
      <c r="BL352" s="23" t="s">
        <v>306</v>
      </c>
      <c r="BM352" s="23" t="s">
        <v>610</v>
      </c>
    </row>
    <row r="353" s="1" customFormat="1" ht="16.5" customHeight="1">
      <c r="B353" s="46"/>
      <c r="C353" s="221" t="s">
        <v>438</v>
      </c>
      <c r="D353" s="221" t="s">
        <v>135</v>
      </c>
      <c r="E353" s="222" t="s">
        <v>611</v>
      </c>
      <c r="F353" s="223" t="s">
        <v>612</v>
      </c>
      <c r="G353" s="224" t="s">
        <v>603</v>
      </c>
      <c r="H353" s="225">
        <v>2</v>
      </c>
      <c r="I353" s="226"/>
      <c r="J353" s="227">
        <f>ROUND(I353*H353,2)</f>
        <v>0</v>
      </c>
      <c r="K353" s="223" t="s">
        <v>34</v>
      </c>
      <c r="L353" s="72"/>
      <c r="M353" s="228" t="s">
        <v>34</v>
      </c>
      <c r="N353" s="229" t="s">
        <v>49</v>
      </c>
      <c r="O353" s="47"/>
      <c r="P353" s="230">
        <f>O353*H353</f>
        <v>0</v>
      </c>
      <c r="Q353" s="230">
        <v>0</v>
      </c>
      <c r="R353" s="230">
        <f>Q353*H353</f>
        <v>0</v>
      </c>
      <c r="S353" s="230">
        <v>0</v>
      </c>
      <c r="T353" s="231">
        <f>S353*H353</f>
        <v>0</v>
      </c>
      <c r="AR353" s="23" t="s">
        <v>306</v>
      </c>
      <c r="AT353" s="23" t="s">
        <v>135</v>
      </c>
      <c r="AU353" s="23" t="s">
        <v>88</v>
      </c>
      <c r="AY353" s="23" t="s">
        <v>132</v>
      </c>
      <c r="BE353" s="232">
        <f>IF(N353="základní",J353,0)</f>
        <v>0</v>
      </c>
      <c r="BF353" s="232">
        <f>IF(N353="snížená",J353,0)</f>
        <v>0</v>
      </c>
      <c r="BG353" s="232">
        <f>IF(N353="zákl. přenesená",J353,0)</f>
        <v>0</v>
      </c>
      <c r="BH353" s="232">
        <f>IF(N353="sníž. přenesená",J353,0)</f>
        <v>0</v>
      </c>
      <c r="BI353" s="232">
        <f>IF(N353="nulová",J353,0)</f>
        <v>0</v>
      </c>
      <c r="BJ353" s="23" t="s">
        <v>86</v>
      </c>
      <c r="BK353" s="232">
        <f>ROUND(I353*H353,2)</f>
        <v>0</v>
      </c>
      <c r="BL353" s="23" t="s">
        <v>306</v>
      </c>
      <c r="BM353" s="23" t="s">
        <v>613</v>
      </c>
    </row>
    <row r="354" s="1" customFormat="1" ht="16.5" customHeight="1">
      <c r="B354" s="46"/>
      <c r="C354" s="221" t="s">
        <v>447</v>
      </c>
      <c r="D354" s="221" t="s">
        <v>135</v>
      </c>
      <c r="E354" s="222" t="s">
        <v>614</v>
      </c>
      <c r="F354" s="223" t="s">
        <v>615</v>
      </c>
      <c r="G354" s="224" t="s">
        <v>603</v>
      </c>
      <c r="H354" s="225">
        <v>2</v>
      </c>
      <c r="I354" s="226"/>
      <c r="J354" s="227">
        <f>ROUND(I354*H354,2)</f>
        <v>0</v>
      </c>
      <c r="K354" s="223" t="s">
        <v>34</v>
      </c>
      <c r="L354" s="72"/>
      <c r="M354" s="228" t="s">
        <v>34</v>
      </c>
      <c r="N354" s="229" t="s">
        <v>49</v>
      </c>
      <c r="O354" s="47"/>
      <c r="P354" s="230">
        <f>O354*H354</f>
        <v>0</v>
      </c>
      <c r="Q354" s="230">
        <v>0</v>
      </c>
      <c r="R354" s="230">
        <f>Q354*H354</f>
        <v>0</v>
      </c>
      <c r="S354" s="230">
        <v>0</v>
      </c>
      <c r="T354" s="231">
        <f>S354*H354</f>
        <v>0</v>
      </c>
      <c r="AR354" s="23" t="s">
        <v>306</v>
      </c>
      <c r="AT354" s="23" t="s">
        <v>135</v>
      </c>
      <c r="AU354" s="23" t="s">
        <v>88</v>
      </c>
      <c r="AY354" s="23" t="s">
        <v>132</v>
      </c>
      <c r="BE354" s="232">
        <f>IF(N354="základní",J354,0)</f>
        <v>0</v>
      </c>
      <c r="BF354" s="232">
        <f>IF(N354="snížená",J354,0)</f>
        <v>0</v>
      </c>
      <c r="BG354" s="232">
        <f>IF(N354="zákl. přenesená",J354,0)</f>
        <v>0</v>
      </c>
      <c r="BH354" s="232">
        <f>IF(N354="sníž. přenesená",J354,0)</f>
        <v>0</v>
      </c>
      <c r="BI354" s="232">
        <f>IF(N354="nulová",J354,0)</f>
        <v>0</v>
      </c>
      <c r="BJ354" s="23" t="s">
        <v>86</v>
      </c>
      <c r="BK354" s="232">
        <f>ROUND(I354*H354,2)</f>
        <v>0</v>
      </c>
      <c r="BL354" s="23" t="s">
        <v>306</v>
      </c>
      <c r="BM354" s="23" t="s">
        <v>616</v>
      </c>
    </row>
    <row r="355" s="1" customFormat="1" ht="25.5" customHeight="1">
      <c r="B355" s="46"/>
      <c r="C355" s="221" t="s">
        <v>456</v>
      </c>
      <c r="D355" s="221" t="s">
        <v>135</v>
      </c>
      <c r="E355" s="222" t="s">
        <v>617</v>
      </c>
      <c r="F355" s="223" t="s">
        <v>618</v>
      </c>
      <c r="G355" s="224" t="s">
        <v>371</v>
      </c>
      <c r="H355" s="225">
        <v>795.62300000000005</v>
      </c>
      <c r="I355" s="226"/>
      <c r="J355" s="227">
        <f>ROUND(I355*H355,2)</f>
        <v>0</v>
      </c>
      <c r="K355" s="223" t="s">
        <v>169</v>
      </c>
      <c r="L355" s="72"/>
      <c r="M355" s="228" t="s">
        <v>34</v>
      </c>
      <c r="N355" s="229" t="s">
        <v>49</v>
      </c>
      <c r="O355" s="47"/>
      <c r="P355" s="230">
        <f>O355*H355</f>
        <v>0</v>
      </c>
      <c r="Q355" s="230">
        <v>6.0000000000000002E-05</v>
      </c>
      <c r="R355" s="230">
        <f>Q355*H355</f>
        <v>0.047737380000000003</v>
      </c>
      <c r="S355" s="230">
        <v>0</v>
      </c>
      <c r="T355" s="231">
        <f>S355*H355</f>
        <v>0</v>
      </c>
      <c r="AR355" s="23" t="s">
        <v>306</v>
      </c>
      <c r="AT355" s="23" t="s">
        <v>135</v>
      </c>
      <c r="AU355" s="23" t="s">
        <v>88</v>
      </c>
      <c r="AY355" s="23" t="s">
        <v>132</v>
      </c>
      <c r="BE355" s="232">
        <f>IF(N355="základní",J355,0)</f>
        <v>0</v>
      </c>
      <c r="BF355" s="232">
        <f>IF(N355="snížená",J355,0)</f>
        <v>0</v>
      </c>
      <c r="BG355" s="232">
        <f>IF(N355="zákl. přenesená",J355,0)</f>
        <v>0</v>
      </c>
      <c r="BH355" s="232">
        <f>IF(N355="sníž. přenesená",J355,0)</f>
        <v>0</v>
      </c>
      <c r="BI355" s="232">
        <f>IF(N355="nulová",J355,0)</f>
        <v>0</v>
      </c>
      <c r="BJ355" s="23" t="s">
        <v>86</v>
      </c>
      <c r="BK355" s="232">
        <f>ROUND(I355*H355,2)</f>
        <v>0</v>
      </c>
      <c r="BL355" s="23" t="s">
        <v>306</v>
      </c>
      <c r="BM355" s="23" t="s">
        <v>619</v>
      </c>
    </row>
    <row r="356" s="1" customFormat="1">
      <c r="B356" s="46"/>
      <c r="C356" s="74"/>
      <c r="D356" s="237" t="s">
        <v>234</v>
      </c>
      <c r="E356" s="74"/>
      <c r="F356" s="238" t="s">
        <v>620</v>
      </c>
      <c r="G356" s="74"/>
      <c r="H356" s="74"/>
      <c r="I356" s="191"/>
      <c r="J356" s="74"/>
      <c r="K356" s="74"/>
      <c r="L356" s="72"/>
      <c r="M356" s="239"/>
      <c r="N356" s="47"/>
      <c r="O356" s="47"/>
      <c r="P356" s="47"/>
      <c r="Q356" s="47"/>
      <c r="R356" s="47"/>
      <c r="S356" s="47"/>
      <c r="T356" s="95"/>
      <c r="AT356" s="23" t="s">
        <v>234</v>
      </c>
      <c r="AU356" s="23" t="s">
        <v>88</v>
      </c>
    </row>
    <row r="357" s="11" customFormat="1">
      <c r="B357" s="240"/>
      <c r="C357" s="241"/>
      <c r="D357" s="237" t="s">
        <v>236</v>
      </c>
      <c r="E357" s="242" t="s">
        <v>34</v>
      </c>
      <c r="F357" s="243" t="s">
        <v>621</v>
      </c>
      <c r="G357" s="241"/>
      <c r="H357" s="244">
        <v>524.15999999999997</v>
      </c>
      <c r="I357" s="245"/>
      <c r="J357" s="241"/>
      <c r="K357" s="241"/>
      <c r="L357" s="246"/>
      <c r="M357" s="247"/>
      <c r="N357" s="248"/>
      <c r="O357" s="248"/>
      <c r="P357" s="248"/>
      <c r="Q357" s="248"/>
      <c r="R357" s="248"/>
      <c r="S357" s="248"/>
      <c r="T357" s="249"/>
      <c r="AT357" s="250" t="s">
        <v>236</v>
      </c>
      <c r="AU357" s="250" t="s">
        <v>88</v>
      </c>
      <c r="AV357" s="11" t="s">
        <v>88</v>
      </c>
      <c r="AW357" s="11" t="s">
        <v>41</v>
      </c>
      <c r="AX357" s="11" t="s">
        <v>78</v>
      </c>
      <c r="AY357" s="250" t="s">
        <v>132</v>
      </c>
    </row>
    <row r="358" s="11" customFormat="1">
      <c r="B358" s="240"/>
      <c r="C358" s="241"/>
      <c r="D358" s="237" t="s">
        <v>236</v>
      </c>
      <c r="E358" s="242" t="s">
        <v>34</v>
      </c>
      <c r="F358" s="243" t="s">
        <v>622</v>
      </c>
      <c r="G358" s="241"/>
      <c r="H358" s="244">
        <v>225.90000000000001</v>
      </c>
      <c r="I358" s="245"/>
      <c r="J358" s="241"/>
      <c r="K358" s="241"/>
      <c r="L358" s="246"/>
      <c r="M358" s="247"/>
      <c r="N358" s="248"/>
      <c r="O358" s="248"/>
      <c r="P358" s="248"/>
      <c r="Q358" s="248"/>
      <c r="R358" s="248"/>
      <c r="S358" s="248"/>
      <c r="T358" s="249"/>
      <c r="AT358" s="250" t="s">
        <v>236</v>
      </c>
      <c r="AU358" s="250" t="s">
        <v>88</v>
      </c>
      <c r="AV358" s="11" t="s">
        <v>88</v>
      </c>
      <c r="AW358" s="11" t="s">
        <v>41</v>
      </c>
      <c r="AX358" s="11" t="s">
        <v>78</v>
      </c>
      <c r="AY358" s="250" t="s">
        <v>132</v>
      </c>
    </row>
    <row r="359" s="11" customFormat="1">
      <c r="B359" s="240"/>
      <c r="C359" s="241"/>
      <c r="D359" s="237" t="s">
        <v>236</v>
      </c>
      <c r="E359" s="242" t="s">
        <v>34</v>
      </c>
      <c r="F359" s="243" t="s">
        <v>623</v>
      </c>
      <c r="G359" s="241"/>
      <c r="H359" s="244">
        <v>24.648</v>
      </c>
      <c r="I359" s="245"/>
      <c r="J359" s="241"/>
      <c r="K359" s="241"/>
      <c r="L359" s="246"/>
      <c r="M359" s="247"/>
      <c r="N359" s="248"/>
      <c r="O359" s="248"/>
      <c r="P359" s="248"/>
      <c r="Q359" s="248"/>
      <c r="R359" s="248"/>
      <c r="S359" s="248"/>
      <c r="T359" s="249"/>
      <c r="AT359" s="250" t="s">
        <v>236</v>
      </c>
      <c r="AU359" s="250" t="s">
        <v>88</v>
      </c>
      <c r="AV359" s="11" t="s">
        <v>88</v>
      </c>
      <c r="AW359" s="11" t="s">
        <v>41</v>
      </c>
      <c r="AX359" s="11" t="s">
        <v>78</v>
      </c>
      <c r="AY359" s="250" t="s">
        <v>132</v>
      </c>
    </row>
    <row r="360" s="11" customFormat="1">
      <c r="B360" s="240"/>
      <c r="C360" s="241"/>
      <c r="D360" s="237" t="s">
        <v>236</v>
      </c>
      <c r="E360" s="242" t="s">
        <v>34</v>
      </c>
      <c r="F360" s="243" t="s">
        <v>624</v>
      </c>
      <c r="G360" s="241"/>
      <c r="H360" s="244">
        <v>20.914999999999999</v>
      </c>
      <c r="I360" s="245"/>
      <c r="J360" s="241"/>
      <c r="K360" s="241"/>
      <c r="L360" s="246"/>
      <c r="M360" s="247"/>
      <c r="N360" s="248"/>
      <c r="O360" s="248"/>
      <c r="P360" s="248"/>
      <c r="Q360" s="248"/>
      <c r="R360" s="248"/>
      <c r="S360" s="248"/>
      <c r="T360" s="249"/>
      <c r="AT360" s="250" t="s">
        <v>236</v>
      </c>
      <c r="AU360" s="250" t="s">
        <v>88</v>
      </c>
      <c r="AV360" s="11" t="s">
        <v>88</v>
      </c>
      <c r="AW360" s="11" t="s">
        <v>41</v>
      </c>
      <c r="AX360" s="11" t="s">
        <v>78</v>
      </c>
      <c r="AY360" s="250" t="s">
        <v>132</v>
      </c>
    </row>
    <row r="361" s="13" customFormat="1">
      <c r="B361" s="261"/>
      <c r="C361" s="262"/>
      <c r="D361" s="237" t="s">
        <v>236</v>
      </c>
      <c r="E361" s="263" t="s">
        <v>34</v>
      </c>
      <c r="F361" s="264" t="s">
        <v>262</v>
      </c>
      <c r="G361" s="262"/>
      <c r="H361" s="265">
        <v>795.62300000000005</v>
      </c>
      <c r="I361" s="266"/>
      <c r="J361" s="262"/>
      <c r="K361" s="262"/>
      <c r="L361" s="267"/>
      <c r="M361" s="268"/>
      <c r="N361" s="269"/>
      <c r="O361" s="269"/>
      <c r="P361" s="269"/>
      <c r="Q361" s="269"/>
      <c r="R361" s="269"/>
      <c r="S361" s="269"/>
      <c r="T361" s="270"/>
      <c r="AT361" s="271" t="s">
        <v>236</v>
      </c>
      <c r="AU361" s="271" t="s">
        <v>88</v>
      </c>
      <c r="AV361" s="13" t="s">
        <v>148</v>
      </c>
      <c r="AW361" s="13" t="s">
        <v>41</v>
      </c>
      <c r="AX361" s="13" t="s">
        <v>86</v>
      </c>
      <c r="AY361" s="271" t="s">
        <v>132</v>
      </c>
    </row>
    <row r="362" s="1" customFormat="1" ht="16.5" customHeight="1">
      <c r="B362" s="46"/>
      <c r="C362" s="272" t="s">
        <v>625</v>
      </c>
      <c r="D362" s="272" t="s">
        <v>368</v>
      </c>
      <c r="E362" s="273" t="s">
        <v>626</v>
      </c>
      <c r="F362" s="274" t="s">
        <v>627</v>
      </c>
      <c r="G362" s="275" t="s">
        <v>334</v>
      </c>
      <c r="H362" s="276">
        <v>0.059999999999999998</v>
      </c>
      <c r="I362" s="277"/>
      <c r="J362" s="278">
        <f>ROUND(I362*H362,2)</f>
        <v>0</v>
      </c>
      <c r="K362" s="274" t="s">
        <v>169</v>
      </c>
      <c r="L362" s="279"/>
      <c r="M362" s="280" t="s">
        <v>34</v>
      </c>
      <c r="N362" s="281" t="s">
        <v>49</v>
      </c>
      <c r="O362" s="47"/>
      <c r="P362" s="230">
        <f>O362*H362</f>
        <v>0</v>
      </c>
      <c r="Q362" s="230">
        <v>1</v>
      </c>
      <c r="R362" s="230">
        <f>Q362*H362</f>
        <v>0.059999999999999998</v>
      </c>
      <c r="S362" s="230">
        <v>0</v>
      </c>
      <c r="T362" s="231">
        <f>S362*H362</f>
        <v>0</v>
      </c>
      <c r="AR362" s="23" t="s">
        <v>458</v>
      </c>
      <c r="AT362" s="23" t="s">
        <v>368</v>
      </c>
      <c r="AU362" s="23" t="s">
        <v>88</v>
      </c>
      <c r="AY362" s="23" t="s">
        <v>132</v>
      </c>
      <c r="BE362" s="232">
        <f>IF(N362="základní",J362,0)</f>
        <v>0</v>
      </c>
      <c r="BF362" s="232">
        <f>IF(N362="snížená",J362,0)</f>
        <v>0</v>
      </c>
      <c r="BG362" s="232">
        <f>IF(N362="zákl. přenesená",J362,0)</f>
        <v>0</v>
      </c>
      <c r="BH362" s="232">
        <f>IF(N362="sníž. přenesená",J362,0)</f>
        <v>0</v>
      </c>
      <c r="BI362" s="232">
        <f>IF(N362="nulová",J362,0)</f>
        <v>0</v>
      </c>
      <c r="BJ362" s="23" t="s">
        <v>86</v>
      </c>
      <c r="BK362" s="232">
        <f>ROUND(I362*H362,2)</f>
        <v>0</v>
      </c>
      <c r="BL362" s="23" t="s">
        <v>306</v>
      </c>
      <c r="BM362" s="23" t="s">
        <v>628</v>
      </c>
    </row>
    <row r="363" s="11" customFormat="1">
      <c r="B363" s="240"/>
      <c r="C363" s="241"/>
      <c r="D363" s="237" t="s">
        <v>236</v>
      </c>
      <c r="E363" s="242" t="s">
        <v>34</v>
      </c>
      <c r="F363" s="243" t="s">
        <v>629</v>
      </c>
      <c r="G363" s="241"/>
      <c r="H363" s="244">
        <v>0.025000000000000001</v>
      </c>
      <c r="I363" s="245"/>
      <c r="J363" s="241"/>
      <c r="K363" s="241"/>
      <c r="L363" s="246"/>
      <c r="M363" s="247"/>
      <c r="N363" s="248"/>
      <c r="O363" s="248"/>
      <c r="P363" s="248"/>
      <c r="Q363" s="248"/>
      <c r="R363" s="248"/>
      <c r="S363" s="248"/>
      <c r="T363" s="249"/>
      <c r="AT363" s="250" t="s">
        <v>236</v>
      </c>
      <c r="AU363" s="250" t="s">
        <v>88</v>
      </c>
      <c r="AV363" s="11" t="s">
        <v>88</v>
      </c>
      <c r="AW363" s="11" t="s">
        <v>41</v>
      </c>
      <c r="AX363" s="11" t="s">
        <v>78</v>
      </c>
      <c r="AY363" s="250" t="s">
        <v>132</v>
      </c>
    </row>
    <row r="364" s="11" customFormat="1">
      <c r="B364" s="240"/>
      <c r="C364" s="241"/>
      <c r="D364" s="237" t="s">
        <v>236</v>
      </c>
      <c r="E364" s="242" t="s">
        <v>34</v>
      </c>
      <c r="F364" s="243" t="s">
        <v>630</v>
      </c>
      <c r="G364" s="241"/>
      <c r="H364" s="244">
        <v>0.021000000000000001</v>
      </c>
      <c r="I364" s="245"/>
      <c r="J364" s="241"/>
      <c r="K364" s="241"/>
      <c r="L364" s="246"/>
      <c r="M364" s="247"/>
      <c r="N364" s="248"/>
      <c r="O364" s="248"/>
      <c r="P364" s="248"/>
      <c r="Q364" s="248"/>
      <c r="R364" s="248"/>
      <c r="S364" s="248"/>
      <c r="T364" s="249"/>
      <c r="AT364" s="250" t="s">
        <v>236</v>
      </c>
      <c r="AU364" s="250" t="s">
        <v>88</v>
      </c>
      <c r="AV364" s="11" t="s">
        <v>88</v>
      </c>
      <c r="AW364" s="11" t="s">
        <v>41</v>
      </c>
      <c r="AX364" s="11" t="s">
        <v>78</v>
      </c>
      <c r="AY364" s="250" t="s">
        <v>132</v>
      </c>
    </row>
    <row r="365" s="13" customFormat="1">
      <c r="B365" s="261"/>
      <c r="C365" s="262"/>
      <c r="D365" s="237" t="s">
        <v>236</v>
      </c>
      <c r="E365" s="263" t="s">
        <v>34</v>
      </c>
      <c r="F365" s="264" t="s">
        <v>262</v>
      </c>
      <c r="G365" s="262"/>
      <c r="H365" s="265">
        <v>0.045999999999999999</v>
      </c>
      <c r="I365" s="266"/>
      <c r="J365" s="262"/>
      <c r="K365" s="262"/>
      <c r="L365" s="267"/>
      <c r="M365" s="268"/>
      <c r="N365" s="269"/>
      <c r="O365" s="269"/>
      <c r="P365" s="269"/>
      <c r="Q365" s="269"/>
      <c r="R365" s="269"/>
      <c r="S365" s="269"/>
      <c r="T365" s="270"/>
      <c r="AT365" s="271" t="s">
        <v>236</v>
      </c>
      <c r="AU365" s="271" t="s">
        <v>88</v>
      </c>
      <c r="AV365" s="13" t="s">
        <v>148</v>
      </c>
      <c r="AW365" s="13" t="s">
        <v>41</v>
      </c>
      <c r="AX365" s="13" t="s">
        <v>86</v>
      </c>
      <c r="AY365" s="271" t="s">
        <v>132</v>
      </c>
    </row>
    <row r="366" s="11" customFormat="1">
      <c r="B366" s="240"/>
      <c r="C366" s="241"/>
      <c r="D366" s="237" t="s">
        <v>236</v>
      </c>
      <c r="E366" s="241"/>
      <c r="F366" s="243" t="s">
        <v>631</v>
      </c>
      <c r="G366" s="241"/>
      <c r="H366" s="244">
        <v>0.059999999999999998</v>
      </c>
      <c r="I366" s="245"/>
      <c r="J366" s="241"/>
      <c r="K366" s="241"/>
      <c r="L366" s="246"/>
      <c r="M366" s="247"/>
      <c r="N366" s="248"/>
      <c r="O366" s="248"/>
      <c r="P366" s="248"/>
      <c r="Q366" s="248"/>
      <c r="R366" s="248"/>
      <c r="S366" s="248"/>
      <c r="T366" s="249"/>
      <c r="AT366" s="250" t="s">
        <v>236</v>
      </c>
      <c r="AU366" s="250" t="s">
        <v>88</v>
      </c>
      <c r="AV366" s="11" t="s">
        <v>88</v>
      </c>
      <c r="AW366" s="11" t="s">
        <v>6</v>
      </c>
      <c r="AX366" s="11" t="s">
        <v>86</v>
      </c>
      <c r="AY366" s="250" t="s">
        <v>132</v>
      </c>
    </row>
    <row r="367" s="1" customFormat="1" ht="16.5" customHeight="1">
      <c r="B367" s="46"/>
      <c r="C367" s="272" t="s">
        <v>632</v>
      </c>
      <c r="D367" s="272" t="s">
        <v>368</v>
      </c>
      <c r="E367" s="273" t="s">
        <v>633</v>
      </c>
      <c r="F367" s="274" t="s">
        <v>634</v>
      </c>
      <c r="G367" s="275" t="s">
        <v>168</v>
      </c>
      <c r="H367" s="276">
        <v>108.16</v>
      </c>
      <c r="I367" s="277"/>
      <c r="J367" s="278">
        <f>ROUND(I367*H367,2)</f>
        <v>0</v>
      </c>
      <c r="K367" s="274" t="s">
        <v>169</v>
      </c>
      <c r="L367" s="279"/>
      <c r="M367" s="280" t="s">
        <v>34</v>
      </c>
      <c r="N367" s="281" t="s">
        <v>49</v>
      </c>
      <c r="O367" s="47"/>
      <c r="P367" s="230">
        <f>O367*H367</f>
        <v>0</v>
      </c>
      <c r="Q367" s="230">
        <v>0.0041099999999999999</v>
      </c>
      <c r="R367" s="230">
        <f>Q367*H367</f>
        <v>0.44453759999999998</v>
      </c>
      <c r="S367" s="230">
        <v>0</v>
      </c>
      <c r="T367" s="231">
        <f>S367*H367</f>
        <v>0</v>
      </c>
      <c r="AR367" s="23" t="s">
        <v>458</v>
      </c>
      <c r="AT367" s="23" t="s">
        <v>368</v>
      </c>
      <c r="AU367" s="23" t="s">
        <v>88</v>
      </c>
      <c r="AY367" s="23" t="s">
        <v>132</v>
      </c>
      <c r="BE367" s="232">
        <f>IF(N367="základní",J367,0)</f>
        <v>0</v>
      </c>
      <c r="BF367" s="232">
        <f>IF(N367="snížená",J367,0)</f>
        <v>0</v>
      </c>
      <c r="BG367" s="232">
        <f>IF(N367="zákl. přenesená",J367,0)</f>
        <v>0</v>
      </c>
      <c r="BH367" s="232">
        <f>IF(N367="sníž. přenesená",J367,0)</f>
        <v>0</v>
      </c>
      <c r="BI367" s="232">
        <f>IF(N367="nulová",J367,0)</f>
        <v>0</v>
      </c>
      <c r="BJ367" s="23" t="s">
        <v>86</v>
      </c>
      <c r="BK367" s="232">
        <f>ROUND(I367*H367,2)</f>
        <v>0</v>
      </c>
      <c r="BL367" s="23" t="s">
        <v>306</v>
      </c>
      <c r="BM367" s="23" t="s">
        <v>635</v>
      </c>
    </row>
    <row r="368" s="11" customFormat="1">
      <c r="B368" s="240"/>
      <c r="C368" s="241"/>
      <c r="D368" s="237" t="s">
        <v>236</v>
      </c>
      <c r="E368" s="241"/>
      <c r="F368" s="243" t="s">
        <v>636</v>
      </c>
      <c r="G368" s="241"/>
      <c r="H368" s="244">
        <v>108.16</v>
      </c>
      <c r="I368" s="245"/>
      <c r="J368" s="241"/>
      <c r="K368" s="241"/>
      <c r="L368" s="246"/>
      <c r="M368" s="247"/>
      <c r="N368" s="248"/>
      <c r="O368" s="248"/>
      <c r="P368" s="248"/>
      <c r="Q368" s="248"/>
      <c r="R368" s="248"/>
      <c r="S368" s="248"/>
      <c r="T368" s="249"/>
      <c r="AT368" s="250" t="s">
        <v>236</v>
      </c>
      <c r="AU368" s="250" t="s">
        <v>88</v>
      </c>
      <c r="AV368" s="11" t="s">
        <v>88</v>
      </c>
      <c r="AW368" s="11" t="s">
        <v>6</v>
      </c>
      <c r="AX368" s="11" t="s">
        <v>86</v>
      </c>
      <c r="AY368" s="250" t="s">
        <v>132</v>
      </c>
    </row>
    <row r="369" s="1" customFormat="1" ht="16.5" customHeight="1">
      <c r="B369" s="46"/>
      <c r="C369" s="272" t="s">
        <v>637</v>
      </c>
      <c r="D369" s="272" t="s">
        <v>368</v>
      </c>
      <c r="E369" s="273" t="s">
        <v>638</v>
      </c>
      <c r="F369" s="274" t="s">
        <v>639</v>
      </c>
      <c r="G369" s="275" t="s">
        <v>334</v>
      </c>
      <c r="H369" s="276">
        <v>0.29399999999999998</v>
      </c>
      <c r="I369" s="277"/>
      <c r="J369" s="278">
        <f>ROUND(I369*H369,2)</f>
        <v>0</v>
      </c>
      <c r="K369" s="274" t="s">
        <v>169</v>
      </c>
      <c r="L369" s="279"/>
      <c r="M369" s="280" t="s">
        <v>34</v>
      </c>
      <c r="N369" s="281" t="s">
        <v>49</v>
      </c>
      <c r="O369" s="47"/>
      <c r="P369" s="230">
        <f>O369*H369</f>
        <v>0</v>
      </c>
      <c r="Q369" s="230">
        <v>1</v>
      </c>
      <c r="R369" s="230">
        <f>Q369*H369</f>
        <v>0.29399999999999998</v>
      </c>
      <c r="S369" s="230">
        <v>0</v>
      </c>
      <c r="T369" s="231">
        <f>S369*H369</f>
        <v>0</v>
      </c>
      <c r="AR369" s="23" t="s">
        <v>458</v>
      </c>
      <c r="AT369" s="23" t="s">
        <v>368</v>
      </c>
      <c r="AU369" s="23" t="s">
        <v>88</v>
      </c>
      <c r="AY369" s="23" t="s">
        <v>132</v>
      </c>
      <c r="BE369" s="232">
        <f>IF(N369="základní",J369,0)</f>
        <v>0</v>
      </c>
      <c r="BF369" s="232">
        <f>IF(N369="snížená",J369,0)</f>
        <v>0</v>
      </c>
      <c r="BG369" s="232">
        <f>IF(N369="zákl. přenesená",J369,0)</f>
        <v>0</v>
      </c>
      <c r="BH369" s="232">
        <f>IF(N369="sníž. přenesená",J369,0)</f>
        <v>0</v>
      </c>
      <c r="BI369" s="232">
        <f>IF(N369="nulová",J369,0)</f>
        <v>0</v>
      </c>
      <c r="BJ369" s="23" t="s">
        <v>86</v>
      </c>
      <c r="BK369" s="232">
        <f>ROUND(I369*H369,2)</f>
        <v>0</v>
      </c>
      <c r="BL369" s="23" t="s">
        <v>306</v>
      </c>
      <c r="BM369" s="23" t="s">
        <v>640</v>
      </c>
    </row>
    <row r="370" s="11" customFormat="1">
      <c r="B370" s="240"/>
      <c r="C370" s="241"/>
      <c r="D370" s="237" t="s">
        <v>236</v>
      </c>
      <c r="E370" s="241"/>
      <c r="F370" s="243" t="s">
        <v>641</v>
      </c>
      <c r="G370" s="241"/>
      <c r="H370" s="244">
        <v>0.29399999999999998</v>
      </c>
      <c r="I370" s="245"/>
      <c r="J370" s="241"/>
      <c r="K370" s="241"/>
      <c r="L370" s="246"/>
      <c r="M370" s="247"/>
      <c r="N370" s="248"/>
      <c r="O370" s="248"/>
      <c r="P370" s="248"/>
      <c r="Q370" s="248"/>
      <c r="R370" s="248"/>
      <c r="S370" s="248"/>
      <c r="T370" s="249"/>
      <c r="AT370" s="250" t="s">
        <v>236</v>
      </c>
      <c r="AU370" s="250" t="s">
        <v>88</v>
      </c>
      <c r="AV370" s="11" t="s">
        <v>88</v>
      </c>
      <c r="AW370" s="11" t="s">
        <v>6</v>
      </c>
      <c r="AX370" s="11" t="s">
        <v>86</v>
      </c>
      <c r="AY370" s="250" t="s">
        <v>132</v>
      </c>
    </row>
    <row r="371" s="1" customFormat="1" ht="16.5" customHeight="1">
      <c r="B371" s="46"/>
      <c r="C371" s="221" t="s">
        <v>642</v>
      </c>
      <c r="D371" s="221" t="s">
        <v>135</v>
      </c>
      <c r="E371" s="222" t="s">
        <v>643</v>
      </c>
      <c r="F371" s="223" t="s">
        <v>644</v>
      </c>
      <c r="G371" s="224" t="s">
        <v>371</v>
      </c>
      <c r="H371" s="225">
        <v>1599.0930000000001</v>
      </c>
      <c r="I371" s="226"/>
      <c r="J371" s="227">
        <f>ROUND(I371*H371,2)</f>
        <v>0</v>
      </c>
      <c r="K371" s="223" t="s">
        <v>34</v>
      </c>
      <c r="L371" s="72"/>
      <c r="M371" s="228" t="s">
        <v>34</v>
      </c>
      <c r="N371" s="229" t="s">
        <v>49</v>
      </c>
      <c r="O371" s="47"/>
      <c r="P371" s="230">
        <f>O371*H371</f>
        <v>0</v>
      </c>
      <c r="Q371" s="230">
        <v>0</v>
      </c>
      <c r="R371" s="230">
        <f>Q371*H371</f>
        <v>0</v>
      </c>
      <c r="S371" s="230">
        <v>0</v>
      </c>
      <c r="T371" s="231">
        <f>S371*H371</f>
        <v>0</v>
      </c>
      <c r="AR371" s="23" t="s">
        <v>306</v>
      </c>
      <c r="AT371" s="23" t="s">
        <v>135</v>
      </c>
      <c r="AU371" s="23" t="s">
        <v>88</v>
      </c>
      <c r="AY371" s="23" t="s">
        <v>132</v>
      </c>
      <c r="BE371" s="232">
        <f>IF(N371="základní",J371,0)</f>
        <v>0</v>
      </c>
      <c r="BF371" s="232">
        <f>IF(N371="snížená",J371,0)</f>
        <v>0</v>
      </c>
      <c r="BG371" s="232">
        <f>IF(N371="zákl. přenesená",J371,0)</f>
        <v>0</v>
      </c>
      <c r="BH371" s="232">
        <f>IF(N371="sníž. přenesená",J371,0)</f>
        <v>0</v>
      </c>
      <c r="BI371" s="232">
        <f>IF(N371="nulová",J371,0)</f>
        <v>0</v>
      </c>
      <c r="BJ371" s="23" t="s">
        <v>86</v>
      </c>
      <c r="BK371" s="232">
        <f>ROUND(I371*H371,2)</f>
        <v>0</v>
      </c>
      <c r="BL371" s="23" t="s">
        <v>306</v>
      </c>
      <c r="BM371" s="23" t="s">
        <v>645</v>
      </c>
    </row>
    <row r="372" s="11" customFormat="1">
      <c r="B372" s="240"/>
      <c r="C372" s="241"/>
      <c r="D372" s="237" t="s">
        <v>236</v>
      </c>
      <c r="E372" s="242" t="s">
        <v>34</v>
      </c>
      <c r="F372" s="243" t="s">
        <v>646</v>
      </c>
      <c r="G372" s="241"/>
      <c r="H372" s="244">
        <v>795.62300000000005</v>
      </c>
      <c r="I372" s="245"/>
      <c r="J372" s="241"/>
      <c r="K372" s="241"/>
      <c r="L372" s="246"/>
      <c r="M372" s="247"/>
      <c r="N372" s="248"/>
      <c r="O372" s="248"/>
      <c r="P372" s="248"/>
      <c r="Q372" s="248"/>
      <c r="R372" s="248"/>
      <c r="S372" s="248"/>
      <c r="T372" s="249"/>
      <c r="AT372" s="250" t="s">
        <v>236</v>
      </c>
      <c r="AU372" s="250" t="s">
        <v>88</v>
      </c>
      <c r="AV372" s="11" t="s">
        <v>88</v>
      </c>
      <c r="AW372" s="11" t="s">
        <v>41</v>
      </c>
      <c r="AX372" s="11" t="s">
        <v>78</v>
      </c>
      <c r="AY372" s="250" t="s">
        <v>132</v>
      </c>
    </row>
    <row r="373" s="11" customFormat="1">
      <c r="B373" s="240"/>
      <c r="C373" s="241"/>
      <c r="D373" s="237" t="s">
        <v>236</v>
      </c>
      <c r="E373" s="242" t="s">
        <v>34</v>
      </c>
      <c r="F373" s="243" t="s">
        <v>647</v>
      </c>
      <c r="G373" s="241"/>
      <c r="H373" s="244">
        <v>803.47000000000003</v>
      </c>
      <c r="I373" s="245"/>
      <c r="J373" s="241"/>
      <c r="K373" s="241"/>
      <c r="L373" s="246"/>
      <c r="M373" s="247"/>
      <c r="N373" s="248"/>
      <c r="O373" s="248"/>
      <c r="P373" s="248"/>
      <c r="Q373" s="248"/>
      <c r="R373" s="248"/>
      <c r="S373" s="248"/>
      <c r="T373" s="249"/>
      <c r="AT373" s="250" t="s">
        <v>236</v>
      </c>
      <c r="AU373" s="250" t="s">
        <v>88</v>
      </c>
      <c r="AV373" s="11" t="s">
        <v>88</v>
      </c>
      <c r="AW373" s="11" t="s">
        <v>41</v>
      </c>
      <c r="AX373" s="11" t="s">
        <v>78</v>
      </c>
      <c r="AY373" s="250" t="s">
        <v>132</v>
      </c>
    </row>
    <row r="374" s="13" customFormat="1">
      <c r="B374" s="261"/>
      <c r="C374" s="262"/>
      <c r="D374" s="237" t="s">
        <v>236</v>
      </c>
      <c r="E374" s="263" t="s">
        <v>34</v>
      </c>
      <c r="F374" s="264" t="s">
        <v>262</v>
      </c>
      <c r="G374" s="262"/>
      <c r="H374" s="265">
        <v>1599.0930000000001</v>
      </c>
      <c r="I374" s="266"/>
      <c r="J374" s="262"/>
      <c r="K374" s="262"/>
      <c r="L374" s="267"/>
      <c r="M374" s="268"/>
      <c r="N374" s="269"/>
      <c r="O374" s="269"/>
      <c r="P374" s="269"/>
      <c r="Q374" s="269"/>
      <c r="R374" s="269"/>
      <c r="S374" s="269"/>
      <c r="T374" s="270"/>
      <c r="AT374" s="271" t="s">
        <v>236</v>
      </c>
      <c r="AU374" s="271" t="s">
        <v>88</v>
      </c>
      <c r="AV374" s="13" t="s">
        <v>148</v>
      </c>
      <c r="AW374" s="13" t="s">
        <v>41</v>
      </c>
      <c r="AX374" s="13" t="s">
        <v>86</v>
      </c>
      <c r="AY374" s="271" t="s">
        <v>132</v>
      </c>
    </row>
    <row r="375" s="1" customFormat="1" ht="38.25" customHeight="1">
      <c r="B375" s="46"/>
      <c r="C375" s="221" t="s">
        <v>464</v>
      </c>
      <c r="D375" s="221" t="s">
        <v>135</v>
      </c>
      <c r="E375" s="222" t="s">
        <v>648</v>
      </c>
      <c r="F375" s="223" t="s">
        <v>649</v>
      </c>
      <c r="G375" s="224" t="s">
        <v>334</v>
      </c>
      <c r="H375" s="225">
        <v>1.6499999999999999</v>
      </c>
      <c r="I375" s="226"/>
      <c r="J375" s="227">
        <f>ROUND(I375*H375,2)</f>
        <v>0</v>
      </c>
      <c r="K375" s="223" t="s">
        <v>169</v>
      </c>
      <c r="L375" s="72"/>
      <c r="M375" s="228" t="s">
        <v>34</v>
      </c>
      <c r="N375" s="229" t="s">
        <v>49</v>
      </c>
      <c r="O375" s="47"/>
      <c r="P375" s="230">
        <f>O375*H375</f>
        <v>0</v>
      </c>
      <c r="Q375" s="230">
        <v>0</v>
      </c>
      <c r="R375" s="230">
        <f>Q375*H375</f>
        <v>0</v>
      </c>
      <c r="S375" s="230">
        <v>0</v>
      </c>
      <c r="T375" s="231">
        <f>S375*H375</f>
        <v>0</v>
      </c>
      <c r="AR375" s="23" t="s">
        <v>306</v>
      </c>
      <c r="AT375" s="23" t="s">
        <v>135</v>
      </c>
      <c r="AU375" s="23" t="s">
        <v>88</v>
      </c>
      <c r="AY375" s="23" t="s">
        <v>132</v>
      </c>
      <c r="BE375" s="232">
        <f>IF(N375="základní",J375,0)</f>
        <v>0</v>
      </c>
      <c r="BF375" s="232">
        <f>IF(N375="snížená",J375,0)</f>
        <v>0</v>
      </c>
      <c r="BG375" s="232">
        <f>IF(N375="zákl. přenesená",J375,0)</f>
        <v>0</v>
      </c>
      <c r="BH375" s="232">
        <f>IF(N375="sníž. přenesená",J375,0)</f>
        <v>0</v>
      </c>
      <c r="BI375" s="232">
        <f>IF(N375="nulová",J375,0)</f>
        <v>0</v>
      </c>
      <c r="BJ375" s="23" t="s">
        <v>86</v>
      </c>
      <c r="BK375" s="232">
        <f>ROUND(I375*H375,2)</f>
        <v>0</v>
      </c>
      <c r="BL375" s="23" t="s">
        <v>306</v>
      </c>
      <c r="BM375" s="23" t="s">
        <v>650</v>
      </c>
    </row>
    <row r="376" s="1" customFormat="1">
      <c r="B376" s="46"/>
      <c r="C376" s="74"/>
      <c r="D376" s="237" t="s">
        <v>234</v>
      </c>
      <c r="E376" s="74"/>
      <c r="F376" s="238" t="s">
        <v>651</v>
      </c>
      <c r="G376" s="74"/>
      <c r="H376" s="74"/>
      <c r="I376" s="191"/>
      <c r="J376" s="74"/>
      <c r="K376" s="74"/>
      <c r="L376" s="72"/>
      <c r="M376" s="282"/>
      <c r="N376" s="234"/>
      <c r="O376" s="234"/>
      <c r="P376" s="234"/>
      <c r="Q376" s="234"/>
      <c r="R376" s="234"/>
      <c r="S376" s="234"/>
      <c r="T376" s="283"/>
      <c r="AT376" s="23" t="s">
        <v>234</v>
      </c>
      <c r="AU376" s="23" t="s">
        <v>88</v>
      </c>
    </row>
    <row r="377" s="1" customFormat="1" ht="6.96" customHeight="1">
      <c r="B377" s="67"/>
      <c r="C377" s="68"/>
      <c r="D377" s="68"/>
      <c r="E377" s="68"/>
      <c r="F377" s="68"/>
      <c r="G377" s="68"/>
      <c r="H377" s="68"/>
      <c r="I377" s="166"/>
      <c r="J377" s="68"/>
      <c r="K377" s="68"/>
      <c r="L377" s="72"/>
    </row>
  </sheetData>
  <sheetProtection sheet="1" autoFilter="0" formatColumns="0" formatRows="0" objects="1" scenarios="1" spinCount="100000" saltValue="xs9ApQWOttHXO+xCMkG6jTnTCdtJx6ejX7xnKo0zaebaF9Dh/2eYpZCycTUToJjmv0OyuUBdgffBsYA+bsucPw==" hashValue="HBTxWnn7OxVXe5vy+X/mtEyPMoxebsVqCfrST9xT4kkv4T+9KWXcr9PoegVUCKSIjaQO8FUwuDd+H06dBq3MZA==" algorithmName="SHA-512" password="CC35"/>
  <autoFilter ref="C101:K376"/>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94</v>
      </c>
    </row>
    <row r="3" ht="6.96" customHeight="1">
      <c r="B3" s="24"/>
      <c r="C3" s="25"/>
      <c r="D3" s="25"/>
      <c r="E3" s="25"/>
      <c r="F3" s="25"/>
      <c r="G3" s="25"/>
      <c r="H3" s="25"/>
      <c r="I3" s="141"/>
      <c r="J3" s="25"/>
      <c r="K3" s="26"/>
      <c r="AT3" s="23" t="s">
        <v>88</v>
      </c>
    </row>
    <row r="4" ht="36.96" customHeight="1">
      <c r="B4" s="27"/>
      <c r="C4" s="28"/>
      <c r="D4" s="29" t="s">
        <v>103</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Skatepark ve Frýdku - Místku</v>
      </c>
      <c r="F7" s="39"/>
      <c r="G7" s="39"/>
      <c r="H7" s="39"/>
      <c r="I7" s="142"/>
      <c r="J7" s="28"/>
      <c r="K7" s="30"/>
    </row>
    <row r="8" s="1" customFormat="1">
      <c r="B8" s="46"/>
      <c r="C8" s="47"/>
      <c r="D8" s="39" t="s">
        <v>104</v>
      </c>
      <c r="E8" s="47"/>
      <c r="F8" s="47"/>
      <c r="G8" s="47"/>
      <c r="H8" s="47"/>
      <c r="I8" s="144"/>
      <c r="J8" s="47"/>
      <c r="K8" s="51"/>
    </row>
    <row r="9" s="1" customFormat="1" ht="36.96" customHeight="1">
      <c r="B9" s="46"/>
      <c r="C9" s="47"/>
      <c r="D9" s="47"/>
      <c r="E9" s="145" t="s">
        <v>652</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21</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1. 2. 2018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ROUND(J88,2)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ROUND(SUM(BE88:BE177), 2)</f>
        <v>0</v>
      </c>
      <c r="G30" s="47"/>
      <c r="H30" s="47"/>
      <c r="I30" s="158">
        <v>0.20999999999999999</v>
      </c>
      <c r="J30" s="157">
        <f>ROUND(ROUND((SUM(BE88:BE177)), 2)*I30, 2)</f>
        <v>0</v>
      </c>
      <c r="K30" s="51"/>
    </row>
    <row r="31" s="1" customFormat="1" ht="14.4" customHeight="1">
      <c r="B31" s="46"/>
      <c r="C31" s="47"/>
      <c r="D31" s="47"/>
      <c r="E31" s="55" t="s">
        <v>50</v>
      </c>
      <c r="F31" s="157">
        <f>ROUND(SUM(BF88:BF177), 2)</f>
        <v>0</v>
      </c>
      <c r="G31" s="47"/>
      <c r="H31" s="47"/>
      <c r="I31" s="158">
        <v>0.14999999999999999</v>
      </c>
      <c r="J31" s="157">
        <f>ROUND(ROUND((SUM(BF88:BF177)), 2)*I31, 2)</f>
        <v>0</v>
      </c>
      <c r="K31" s="51"/>
    </row>
    <row r="32" hidden="1" s="1" customFormat="1" ht="14.4" customHeight="1">
      <c r="B32" s="46"/>
      <c r="C32" s="47"/>
      <c r="D32" s="47"/>
      <c r="E32" s="55" t="s">
        <v>51</v>
      </c>
      <c r="F32" s="157">
        <f>ROUND(SUM(BG88:BG177), 2)</f>
        <v>0</v>
      </c>
      <c r="G32" s="47"/>
      <c r="H32" s="47"/>
      <c r="I32" s="158">
        <v>0.20999999999999999</v>
      </c>
      <c r="J32" s="157">
        <v>0</v>
      </c>
      <c r="K32" s="51"/>
    </row>
    <row r="33" hidden="1" s="1" customFormat="1" ht="14.4" customHeight="1">
      <c r="B33" s="46"/>
      <c r="C33" s="47"/>
      <c r="D33" s="47"/>
      <c r="E33" s="55" t="s">
        <v>52</v>
      </c>
      <c r="F33" s="157">
        <f>ROUND(SUM(BH88:BH177), 2)</f>
        <v>0</v>
      </c>
      <c r="G33" s="47"/>
      <c r="H33" s="47"/>
      <c r="I33" s="158">
        <v>0.14999999999999999</v>
      </c>
      <c r="J33" s="157">
        <v>0</v>
      </c>
      <c r="K33" s="51"/>
    </row>
    <row r="34" hidden="1" s="1" customFormat="1" ht="14.4" customHeight="1">
      <c r="B34" s="46"/>
      <c r="C34" s="47"/>
      <c r="D34" s="47"/>
      <c r="E34" s="55" t="s">
        <v>53</v>
      </c>
      <c r="F34" s="157">
        <f>ROUND(SUM(BI88:BI177),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106</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Skatepark ve Frýdku - Místku</v>
      </c>
      <c r="F45" s="39"/>
      <c r="G45" s="39"/>
      <c r="H45" s="39"/>
      <c r="I45" s="144"/>
      <c r="J45" s="47"/>
      <c r="K45" s="51"/>
    </row>
    <row r="46" s="1" customFormat="1" ht="14.4" customHeight="1">
      <c r="B46" s="46"/>
      <c r="C46" s="39" t="s">
        <v>104</v>
      </c>
      <c r="D46" s="47"/>
      <c r="E46" s="47"/>
      <c r="F46" s="47"/>
      <c r="G46" s="47"/>
      <c r="H46" s="47"/>
      <c r="I46" s="144"/>
      <c r="J46" s="47"/>
      <c r="K46" s="51"/>
    </row>
    <row r="47" s="1" customFormat="1" ht="17.25" customHeight="1">
      <c r="B47" s="46"/>
      <c r="C47" s="47"/>
      <c r="D47" s="47"/>
      <c r="E47" s="145" t="str">
        <f>E9</f>
        <v>03 - Oplocení</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Frýdek - Místek, na p. č.p. 3070, 3066 a 3059</v>
      </c>
      <c r="G49" s="47"/>
      <c r="H49" s="47"/>
      <c r="I49" s="146" t="s">
        <v>26</v>
      </c>
      <c r="J49" s="147" t="str">
        <f>IF(J12="","",J12)</f>
        <v>1. 2. 2018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Statutární město Frýdek - Místek, Radniční 1148</v>
      </c>
      <c r="G51" s="47"/>
      <c r="H51" s="47"/>
      <c r="I51" s="146" t="s">
        <v>39</v>
      </c>
      <c r="J51" s="44" t="str">
        <f>E21</f>
        <v>Luboš Kocourek</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107</v>
      </c>
      <c r="D54" s="159"/>
      <c r="E54" s="159"/>
      <c r="F54" s="159"/>
      <c r="G54" s="159"/>
      <c r="H54" s="159"/>
      <c r="I54" s="173"/>
      <c r="J54" s="174" t="s">
        <v>108</v>
      </c>
      <c r="K54" s="175"/>
    </row>
    <row r="55" s="1" customFormat="1" ht="10.32" customHeight="1">
      <c r="B55" s="46"/>
      <c r="C55" s="47"/>
      <c r="D55" s="47"/>
      <c r="E55" s="47"/>
      <c r="F55" s="47"/>
      <c r="G55" s="47"/>
      <c r="H55" s="47"/>
      <c r="I55" s="144"/>
      <c r="J55" s="47"/>
      <c r="K55" s="51"/>
    </row>
    <row r="56" s="1" customFormat="1" ht="29.28" customHeight="1">
      <c r="B56" s="46"/>
      <c r="C56" s="176" t="s">
        <v>109</v>
      </c>
      <c r="D56" s="47"/>
      <c r="E56" s="47"/>
      <c r="F56" s="47"/>
      <c r="G56" s="47"/>
      <c r="H56" s="47"/>
      <c r="I56" s="144"/>
      <c r="J56" s="155">
        <f>J88</f>
        <v>0</v>
      </c>
      <c r="K56" s="51"/>
      <c r="AU56" s="23" t="s">
        <v>110</v>
      </c>
    </row>
    <row r="57" s="7" customFormat="1" ht="24.96" customHeight="1">
      <c r="B57" s="177"/>
      <c r="C57" s="178"/>
      <c r="D57" s="179" t="s">
        <v>200</v>
      </c>
      <c r="E57" s="180"/>
      <c r="F57" s="180"/>
      <c r="G57" s="180"/>
      <c r="H57" s="180"/>
      <c r="I57" s="181"/>
      <c r="J57" s="182">
        <f>J89</f>
        <v>0</v>
      </c>
      <c r="K57" s="183"/>
    </row>
    <row r="58" s="8" customFormat="1" ht="19.92" customHeight="1">
      <c r="B58" s="184"/>
      <c r="C58" s="185"/>
      <c r="D58" s="186" t="s">
        <v>201</v>
      </c>
      <c r="E58" s="187"/>
      <c r="F58" s="187"/>
      <c r="G58" s="187"/>
      <c r="H58" s="187"/>
      <c r="I58" s="188"/>
      <c r="J58" s="189">
        <f>J90</f>
        <v>0</v>
      </c>
      <c r="K58" s="190"/>
    </row>
    <row r="59" s="8" customFormat="1" ht="14.88" customHeight="1">
      <c r="B59" s="184"/>
      <c r="C59" s="185"/>
      <c r="D59" s="186" t="s">
        <v>202</v>
      </c>
      <c r="E59" s="187"/>
      <c r="F59" s="187"/>
      <c r="G59" s="187"/>
      <c r="H59" s="187"/>
      <c r="I59" s="188"/>
      <c r="J59" s="189">
        <f>J91</f>
        <v>0</v>
      </c>
      <c r="K59" s="190"/>
    </row>
    <row r="60" s="8" customFormat="1" ht="14.88" customHeight="1">
      <c r="B60" s="184"/>
      <c r="C60" s="185"/>
      <c r="D60" s="186" t="s">
        <v>204</v>
      </c>
      <c r="E60" s="187"/>
      <c r="F60" s="187"/>
      <c r="G60" s="187"/>
      <c r="H60" s="187"/>
      <c r="I60" s="188"/>
      <c r="J60" s="189">
        <f>J95</f>
        <v>0</v>
      </c>
      <c r="K60" s="190"/>
    </row>
    <row r="61" s="8" customFormat="1" ht="14.88" customHeight="1">
      <c r="B61" s="184"/>
      <c r="C61" s="185"/>
      <c r="D61" s="186" t="s">
        <v>205</v>
      </c>
      <c r="E61" s="187"/>
      <c r="F61" s="187"/>
      <c r="G61" s="187"/>
      <c r="H61" s="187"/>
      <c r="I61" s="188"/>
      <c r="J61" s="189">
        <f>J111</f>
        <v>0</v>
      </c>
      <c r="K61" s="190"/>
    </row>
    <row r="62" s="8" customFormat="1" ht="14.88" customHeight="1">
      <c r="B62" s="184"/>
      <c r="C62" s="185"/>
      <c r="D62" s="186" t="s">
        <v>206</v>
      </c>
      <c r="E62" s="187"/>
      <c r="F62" s="187"/>
      <c r="G62" s="187"/>
      <c r="H62" s="187"/>
      <c r="I62" s="188"/>
      <c r="J62" s="189">
        <f>J128</f>
        <v>0</v>
      </c>
      <c r="K62" s="190"/>
    </row>
    <row r="63" s="8" customFormat="1" ht="19.92" customHeight="1">
      <c r="B63" s="184"/>
      <c r="C63" s="185"/>
      <c r="D63" s="186" t="s">
        <v>208</v>
      </c>
      <c r="E63" s="187"/>
      <c r="F63" s="187"/>
      <c r="G63" s="187"/>
      <c r="H63" s="187"/>
      <c r="I63" s="188"/>
      <c r="J63" s="189">
        <f>J132</f>
        <v>0</v>
      </c>
      <c r="K63" s="190"/>
    </row>
    <row r="64" s="8" customFormat="1" ht="14.88" customHeight="1">
      <c r="B64" s="184"/>
      <c r="C64" s="185"/>
      <c r="D64" s="186" t="s">
        <v>210</v>
      </c>
      <c r="E64" s="187"/>
      <c r="F64" s="187"/>
      <c r="G64" s="187"/>
      <c r="H64" s="187"/>
      <c r="I64" s="188"/>
      <c r="J64" s="189">
        <f>J133</f>
        <v>0</v>
      </c>
      <c r="K64" s="190"/>
    </row>
    <row r="65" s="8" customFormat="1" ht="19.92" customHeight="1">
      <c r="B65" s="184"/>
      <c r="C65" s="185"/>
      <c r="D65" s="186" t="s">
        <v>211</v>
      </c>
      <c r="E65" s="187"/>
      <c r="F65" s="187"/>
      <c r="G65" s="187"/>
      <c r="H65" s="187"/>
      <c r="I65" s="188"/>
      <c r="J65" s="189">
        <f>J150</f>
        <v>0</v>
      </c>
      <c r="K65" s="190"/>
    </row>
    <row r="66" s="8" customFormat="1" ht="14.88" customHeight="1">
      <c r="B66" s="184"/>
      <c r="C66" s="185"/>
      <c r="D66" s="186" t="s">
        <v>653</v>
      </c>
      <c r="E66" s="187"/>
      <c r="F66" s="187"/>
      <c r="G66" s="187"/>
      <c r="H66" s="187"/>
      <c r="I66" s="188"/>
      <c r="J66" s="189">
        <f>J151</f>
        <v>0</v>
      </c>
      <c r="K66" s="190"/>
    </row>
    <row r="67" s="8" customFormat="1" ht="14.88" customHeight="1">
      <c r="B67" s="184"/>
      <c r="C67" s="185"/>
      <c r="D67" s="186" t="s">
        <v>654</v>
      </c>
      <c r="E67" s="187"/>
      <c r="F67" s="187"/>
      <c r="G67" s="187"/>
      <c r="H67" s="187"/>
      <c r="I67" s="188"/>
      <c r="J67" s="189">
        <f>J160</f>
        <v>0</v>
      </c>
      <c r="K67" s="190"/>
    </row>
    <row r="68" s="8" customFormat="1" ht="19.92" customHeight="1">
      <c r="B68" s="184"/>
      <c r="C68" s="185"/>
      <c r="D68" s="186" t="s">
        <v>223</v>
      </c>
      <c r="E68" s="187"/>
      <c r="F68" s="187"/>
      <c r="G68" s="187"/>
      <c r="H68" s="187"/>
      <c r="I68" s="188"/>
      <c r="J68" s="189">
        <f>J175</f>
        <v>0</v>
      </c>
      <c r="K68" s="190"/>
    </row>
    <row r="69" s="1" customFormat="1" ht="21.84" customHeight="1">
      <c r="B69" s="46"/>
      <c r="C69" s="47"/>
      <c r="D69" s="47"/>
      <c r="E69" s="47"/>
      <c r="F69" s="47"/>
      <c r="G69" s="47"/>
      <c r="H69" s="47"/>
      <c r="I69" s="144"/>
      <c r="J69" s="47"/>
      <c r="K69" s="51"/>
    </row>
    <row r="70" s="1" customFormat="1" ht="6.96" customHeight="1">
      <c r="B70" s="67"/>
      <c r="C70" s="68"/>
      <c r="D70" s="68"/>
      <c r="E70" s="68"/>
      <c r="F70" s="68"/>
      <c r="G70" s="68"/>
      <c r="H70" s="68"/>
      <c r="I70" s="166"/>
      <c r="J70" s="68"/>
      <c r="K70" s="69"/>
    </row>
    <row r="74" s="1" customFormat="1" ht="6.96" customHeight="1">
      <c r="B74" s="70"/>
      <c r="C74" s="71"/>
      <c r="D74" s="71"/>
      <c r="E74" s="71"/>
      <c r="F74" s="71"/>
      <c r="G74" s="71"/>
      <c r="H74" s="71"/>
      <c r="I74" s="169"/>
      <c r="J74" s="71"/>
      <c r="K74" s="71"/>
      <c r="L74" s="72"/>
    </row>
    <row r="75" s="1" customFormat="1" ht="36.96" customHeight="1">
      <c r="B75" s="46"/>
      <c r="C75" s="73" t="s">
        <v>116</v>
      </c>
      <c r="D75" s="74"/>
      <c r="E75" s="74"/>
      <c r="F75" s="74"/>
      <c r="G75" s="74"/>
      <c r="H75" s="74"/>
      <c r="I75" s="191"/>
      <c r="J75" s="74"/>
      <c r="K75" s="74"/>
      <c r="L75" s="72"/>
    </row>
    <row r="76" s="1" customFormat="1" ht="6.96" customHeight="1">
      <c r="B76" s="46"/>
      <c r="C76" s="74"/>
      <c r="D76" s="74"/>
      <c r="E76" s="74"/>
      <c r="F76" s="74"/>
      <c r="G76" s="74"/>
      <c r="H76" s="74"/>
      <c r="I76" s="191"/>
      <c r="J76" s="74"/>
      <c r="K76" s="74"/>
      <c r="L76" s="72"/>
    </row>
    <row r="77" s="1" customFormat="1" ht="14.4" customHeight="1">
      <c r="B77" s="46"/>
      <c r="C77" s="76" t="s">
        <v>18</v>
      </c>
      <c r="D77" s="74"/>
      <c r="E77" s="74"/>
      <c r="F77" s="74"/>
      <c r="G77" s="74"/>
      <c r="H77" s="74"/>
      <c r="I77" s="191"/>
      <c r="J77" s="74"/>
      <c r="K77" s="74"/>
      <c r="L77" s="72"/>
    </row>
    <row r="78" s="1" customFormat="1" ht="16.5" customHeight="1">
      <c r="B78" s="46"/>
      <c r="C78" s="74"/>
      <c r="D78" s="74"/>
      <c r="E78" s="192" t="str">
        <f>E7</f>
        <v>Skatepark ve Frýdku - Místku</v>
      </c>
      <c r="F78" s="76"/>
      <c r="G78" s="76"/>
      <c r="H78" s="76"/>
      <c r="I78" s="191"/>
      <c r="J78" s="74"/>
      <c r="K78" s="74"/>
      <c r="L78" s="72"/>
    </row>
    <row r="79" s="1" customFormat="1" ht="14.4" customHeight="1">
      <c r="B79" s="46"/>
      <c r="C79" s="76" t="s">
        <v>104</v>
      </c>
      <c r="D79" s="74"/>
      <c r="E79" s="74"/>
      <c r="F79" s="74"/>
      <c r="G79" s="74"/>
      <c r="H79" s="74"/>
      <c r="I79" s="191"/>
      <c r="J79" s="74"/>
      <c r="K79" s="74"/>
      <c r="L79" s="72"/>
    </row>
    <row r="80" s="1" customFormat="1" ht="17.25" customHeight="1">
      <c r="B80" s="46"/>
      <c r="C80" s="74"/>
      <c r="D80" s="74"/>
      <c r="E80" s="82" t="str">
        <f>E9</f>
        <v>03 - Oplocení</v>
      </c>
      <c r="F80" s="74"/>
      <c r="G80" s="74"/>
      <c r="H80" s="74"/>
      <c r="I80" s="191"/>
      <c r="J80" s="74"/>
      <c r="K80" s="74"/>
      <c r="L80" s="72"/>
    </row>
    <row r="81" s="1" customFormat="1" ht="6.96" customHeight="1">
      <c r="B81" s="46"/>
      <c r="C81" s="74"/>
      <c r="D81" s="74"/>
      <c r="E81" s="74"/>
      <c r="F81" s="74"/>
      <c r="G81" s="74"/>
      <c r="H81" s="74"/>
      <c r="I81" s="191"/>
      <c r="J81" s="74"/>
      <c r="K81" s="74"/>
      <c r="L81" s="72"/>
    </row>
    <row r="82" s="1" customFormat="1" ht="18" customHeight="1">
      <c r="B82" s="46"/>
      <c r="C82" s="76" t="s">
        <v>24</v>
      </c>
      <c r="D82" s="74"/>
      <c r="E82" s="74"/>
      <c r="F82" s="193" t="str">
        <f>F12</f>
        <v>Frýdek - Místek, na p. č.p. 3070, 3066 a 3059</v>
      </c>
      <c r="G82" s="74"/>
      <c r="H82" s="74"/>
      <c r="I82" s="194" t="s">
        <v>26</v>
      </c>
      <c r="J82" s="85" t="str">
        <f>IF(J12="","",J12)</f>
        <v>1. 2. 2018</v>
      </c>
      <c r="K82" s="74"/>
      <c r="L82" s="72"/>
    </row>
    <row r="83" s="1" customFormat="1" ht="6.96" customHeight="1">
      <c r="B83" s="46"/>
      <c r="C83" s="74"/>
      <c r="D83" s="74"/>
      <c r="E83" s="74"/>
      <c r="F83" s="74"/>
      <c r="G83" s="74"/>
      <c r="H83" s="74"/>
      <c r="I83" s="191"/>
      <c r="J83" s="74"/>
      <c r="K83" s="74"/>
      <c r="L83" s="72"/>
    </row>
    <row r="84" s="1" customFormat="1">
      <c r="B84" s="46"/>
      <c r="C84" s="76" t="s">
        <v>32</v>
      </c>
      <c r="D84" s="74"/>
      <c r="E84" s="74"/>
      <c r="F84" s="193" t="str">
        <f>E15</f>
        <v>Statutární město Frýdek - Místek, Radniční 1148</v>
      </c>
      <c r="G84" s="74"/>
      <c r="H84" s="74"/>
      <c r="I84" s="194" t="s">
        <v>39</v>
      </c>
      <c r="J84" s="193" t="str">
        <f>E21</f>
        <v>Luboš Kocourek</v>
      </c>
      <c r="K84" s="74"/>
      <c r="L84" s="72"/>
    </row>
    <row r="85" s="1" customFormat="1" ht="14.4" customHeight="1">
      <c r="B85" s="46"/>
      <c r="C85" s="76" t="s">
        <v>37</v>
      </c>
      <c r="D85" s="74"/>
      <c r="E85" s="74"/>
      <c r="F85" s="193" t="str">
        <f>IF(E18="","",E18)</f>
        <v/>
      </c>
      <c r="G85" s="74"/>
      <c r="H85" s="74"/>
      <c r="I85" s="191"/>
      <c r="J85" s="74"/>
      <c r="K85" s="74"/>
      <c r="L85" s="72"/>
    </row>
    <row r="86" s="1" customFormat="1" ht="10.32" customHeight="1">
      <c r="B86" s="46"/>
      <c r="C86" s="74"/>
      <c r="D86" s="74"/>
      <c r="E86" s="74"/>
      <c r="F86" s="74"/>
      <c r="G86" s="74"/>
      <c r="H86" s="74"/>
      <c r="I86" s="191"/>
      <c r="J86" s="74"/>
      <c r="K86" s="74"/>
      <c r="L86" s="72"/>
    </row>
    <row r="87" s="9" customFormat="1" ht="29.28" customHeight="1">
      <c r="B87" s="195"/>
      <c r="C87" s="196" t="s">
        <v>117</v>
      </c>
      <c r="D87" s="197" t="s">
        <v>63</v>
      </c>
      <c r="E87" s="197" t="s">
        <v>59</v>
      </c>
      <c r="F87" s="197" t="s">
        <v>118</v>
      </c>
      <c r="G87" s="197" t="s">
        <v>119</v>
      </c>
      <c r="H87" s="197" t="s">
        <v>120</v>
      </c>
      <c r="I87" s="198" t="s">
        <v>121</v>
      </c>
      <c r="J87" s="197" t="s">
        <v>108</v>
      </c>
      <c r="K87" s="199" t="s">
        <v>122</v>
      </c>
      <c r="L87" s="200"/>
      <c r="M87" s="102" t="s">
        <v>123</v>
      </c>
      <c r="N87" s="103" t="s">
        <v>48</v>
      </c>
      <c r="O87" s="103" t="s">
        <v>124</v>
      </c>
      <c r="P87" s="103" t="s">
        <v>125</v>
      </c>
      <c r="Q87" s="103" t="s">
        <v>126</v>
      </c>
      <c r="R87" s="103" t="s">
        <v>127</v>
      </c>
      <c r="S87" s="103" t="s">
        <v>128</v>
      </c>
      <c r="T87" s="104" t="s">
        <v>129</v>
      </c>
    </row>
    <row r="88" s="1" customFormat="1" ht="29.28" customHeight="1">
      <c r="B88" s="46"/>
      <c r="C88" s="108" t="s">
        <v>109</v>
      </c>
      <c r="D88" s="74"/>
      <c r="E88" s="74"/>
      <c r="F88" s="74"/>
      <c r="G88" s="74"/>
      <c r="H88" s="74"/>
      <c r="I88" s="191"/>
      <c r="J88" s="201">
        <f>BK88</f>
        <v>0</v>
      </c>
      <c r="K88" s="74"/>
      <c r="L88" s="72"/>
      <c r="M88" s="105"/>
      <c r="N88" s="106"/>
      <c r="O88" s="106"/>
      <c r="P88" s="202">
        <f>P89</f>
        <v>0</v>
      </c>
      <c r="Q88" s="106"/>
      <c r="R88" s="202">
        <f>R89</f>
        <v>53.522438099999995</v>
      </c>
      <c r="S88" s="106"/>
      <c r="T88" s="203">
        <f>T89</f>
        <v>0</v>
      </c>
      <c r="AT88" s="23" t="s">
        <v>77</v>
      </c>
      <c r="AU88" s="23" t="s">
        <v>110</v>
      </c>
      <c r="BK88" s="204">
        <f>BK89</f>
        <v>0</v>
      </c>
    </row>
    <row r="89" s="10" customFormat="1" ht="37.44" customHeight="1">
      <c r="B89" s="205"/>
      <c r="C89" s="206"/>
      <c r="D89" s="207" t="s">
        <v>77</v>
      </c>
      <c r="E89" s="208" t="s">
        <v>226</v>
      </c>
      <c r="F89" s="208" t="s">
        <v>227</v>
      </c>
      <c r="G89" s="206"/>
      <c r="H89" s="206"/>
      <c r="I89" s="209"/>
      <c r="J89" s="210">
        <f>BK89</f>
        <v>0</v>
      </c>
      <c r="K89" s="206"/>
      <c r="L89" s="211"/>
      <c r="M89" s="212"/>
      <c r="N89" s="213"/>
      <c r="O89" s="213"/>
      <c r="P89" s="214">
        <f>P90+P132+P150+P175</f>
        <v>0</v>
      </c>
      <c r="Q89" s="213"/>
      <c r="R89" s="214">
        <f>R90+R132+R150+R175</f>
        <v>53.522438099999995</v>
      </c>
      <c r="S89" s="213"/>
      <c r="T89" s="215">
        <f>T90+T132+T150+T175</f>
        <v>0</v>
      </c>
      <c r="AR89" s="216" t="s">
        <v>86</v>
      </c>
      <c r="AT89" s="217" t="s">
        <v>77</v>
      </c>
      <c r="AU89" s="217" t="s">
        <v>78</v>
      </c>
      <c r="AY89" s="216" t="s">
        <v>132</v>
      </c>
      <c r="BK89" s="218">
        <f>BK90+BK132+BK150+BK175</f>
        <v>0</v>
      </c>
    </row>
    <row r="90" s="10" customFormat="1" ht="19.92" customHeight="1">
      <c r="B90" s="205"/>
      <c r="C90" s="206"/>
      <c r="D90" s="207" t="s">
        <v>77</v>
      </c>
      <c r="E90" s="219" t="s">
        <v>86</v>
      </c>
      <c r="F90" s="219" t="s">
        <v>228</v>
      </c>
      <c r="G90" s="206"/>
      <c r="H90" s="206"/>
      <c r="I90" s="209"/>
      <c r="J90" s="220">
        <f>BK90</f>
        <v>0</v>
      </c>
      <c r="K90" s="206"/>
      <c r="L90" s="211"/>
      <c r="M90" s="212"/>
      <c r="N90" s="213"/>
      <c r="O90" s="213"/>
      <c r="P90" s="214">
        <f>P91+P95+P111+P128</f>
        <v>0</v>
      </c>
      <c r="Q90" s="213"/>
      <c r="R90" s="214">
        <f>R91+R95+R111+R128</f>
        <v>0.00037499999999999995</v>
      </c>
      <c r="S90" s="213"/>
      <c r="T90" s="215">
        <f>T91+T95+T111+T128</f>
        <v>0</v>
      </c>
      <c r="AR90" s="216" t="s">
        <v>86</v>
      </c>
      <c r="AT90" s="217" t="s">
        <v>77</v>
      </c>
      <c r="AU90" s="217" t="s">
        <v>86</v>
      </c>
      <c r="AY90" s="216" t="s">
        <v>132</v>
      </c>
      <c r="BK90" s="218">
        <f>BK91+BK95+BK111+BK128</f>
        <v>0</v>
      </c>
    </row>
    <row r="91" s="10" customFormat="1" ht="14.88" customHeight="1">
      <c r="B91" s="205"/>
      <c r="C91" s="206"/>
      <c r="D91" s="207" t="s">
        <v>77</v>
      </c>
      <c r="E91" s="219" t="s">
        <v>181</v>
      </c>
      <c r="F91" s="219" t="s">
        <v>229</v>
      </c>
      <c r="G91" s="206"/>
      <c r="H91" s="206"/>
      <c r="I91" s="209"/>
      <c r="J91" s="220">
        <f>BK91</f>
        <v>0</v>
      </c>
      <c r="K91" s="206"/>
      <c r="L91" s="211"/>
      <c r="M91" s="212"/>
      <c r="N91" s="213"/>
      <c r="O91" s="213"/>
      <c r="P91" s="214">
        <f>SUM(P92:P94)</f>
        <v>0</v>
      </c>
      <c r="Q91" s="213"/>
      <c r="R91" s="214">
        <f>SUM(R92:R94)</f>
        <v>0.00037499999999999995</v>
      </c>
      <c r="S91" s="213"/>
      <c r="T91" s="215">
        <f>SUM(T92:T94)</f>
        <v>0</v>
      </c>
      <c r="AR91" s="216" t="s">
        <v>86</v>
      </c>
      <c r="AT91" s="217" t="s">
        <v>77</v>
      </c>
      <c r="AU91" s="217" t="s">
        <v>88</v>
      </c>
      <c r="AY91" s="216" t="s">
        <v>132</v>
      </c>
      <c r="BK91" s="218">
        <f>SUM(BK92:BK94)</f>
        <v>0</v>
      </c>
    </row>
    <row r="92" s="1" customFormat="1" ht="25.5" customHeight="1">
      <c r="B92" s="46"/>
      <c r="C92" s="221" t="s">
        <v>86</v>
      </c>
      <c r="D92" s="221" t="s">
        <v>135</v>
      </c>
      <c r="E92" s="222" t="s">
        <v>655</v>
      </c>
      <c r="F92" s="223" t="s">
        <v>656</v>
      </c>
      <c r="G92" s="224" t="s">
        <v>168</v>
      </c>
      <c r="H92" s="225">
        <v>2.5</v>
      </c>
      <c r="I92" s="226"/>
      <c r="J92" s="227">
        <f>ROUND(I92*H92,2)</f>
        <v>0</v>
      </c>
      <c r="K92" s="223" t="s">
        <v>657</v>
      </c>
      <c r="L92" s="72"/>
      <c r="M92" s="228" t="s">
        <v>34</v>
      </c>
      <c r="N92" s="229" t="s">
        <v>49</v>
      </c>
      <c r="O92" s="47"/>
      <c r="P92" s="230">
        <f>O92*H92</f>
        <v>0</v>
      </c>
      <c r="Q92" s="230">
        <v>0.00014999999999999999</v>
      </c>
      <c r="R92" s="230">
        <f>Q92*H92</f>
        <v>0.00037499999999999995</v>
      </c>
      <c r="S92" s="230">
        <v>0</v>
      </c>
      <c r="T92" s="231">
        <f>S92*H92</f>
        <v>0</v>
      </c>
      <c r="AR92" s="23" t="s">
        <v>148</v>
      </c>
      <c r="AT92" s="23" t="s">
        <v>135</v>
      </c>
      <c r="AU92" s="23" t="s">
        <v>144</v>
      </c>
      <c r="AY92" s="23" t="s">
        <v>132</v>
      </c>
      <c r="BE92" s="232">
        <f>IF(N92="základní",J92,0)</f>
        <v>0</v>
      </c>
      <c r="BF92" s="232">
        <f>IF(N92="snížená",J92,0)</f>
        <v>0</v>
      </c>
      <c r="BG92" s="232">
        <f>IF(N92="zákl. přenesená",J92,0)</f>
        <v>0</v>
      </c>
      <c r="BH92" s="232">
        <f>IF(N92="sníž. přenesená",J92,0)</f>
        <v>0</v>
      </c>
      <c r="BI92" s="232">
        <f>IF(N92="nulová",J92,0)</f>
        <v>0</v>
      </c>
      <c r="BJ92" s="23" t="s">
        <v>86</v>
      </c>
      <c r="BK92" s="232">
        <f>ROUND(I92*H92,2)</f>
        <v>0</v>
      </c>
      <c r="BL92" s="23" t="s">
        <v>148</v>
      </c>
      <c r="BM92" s="23" t="s">
        <v>658</v>
      </c>
    </row>
    <row r="93" s="1" customFormat="1">
      <c r="B93" s="46"/>
      <c r="C93" s="74"/>
      <c r="D93" s="237" t="s">
        <v>234</v>
      </c>
      <c r="E93" s="74"/>
      <c r="F93" s="238" t="s">
        <v>659</v>
      </c>
      <c r="G93" s="74"/>
      <c r="H93" s="74"/>
      <c r="I93" s="191"/>
      <c r="J93" s="74"/>
      <c r="K93" s="74"/>
      <c r="L93" s="72"/>
      <c r="M93" s="239"/>
      <c r="N93" s="47"/>
      <c r="O93" s="47"/>
      <c r="P93" s="47"/>
      <c r="Q93" s="47"/>
      <c r="R93" s="47"/>
      <c r="S93" s="47"/>
      <c r="T93" s="95"/>
      <c r="AT93" s="23" t="s">
        <v>234</v>
      </c>
      <c r="AU93" s="23" t="s">
        <v>144</v>
      </c>
    </row>
    <row r="94" s="11" customFormat="1">
      <c r="B94" s="240"/>
      <c r="C94" s="241"/>
      <c r="D94" s="237" t="s">
        <v>236</v>
      </c>
      <c r="E94" s="242" t="s">
        <v>34</v>
      </c>
      <c r="F94" s="243" t="s">
        <v>660</v>
      </c>
      <c r="G94" s="241"/>
      <c r="H94" s="244">
        <v>2.5</v>
      </c>
      <c r="I94" s="245"/>
      <c r="J94" s="241"/>
      <c r="K94" s="241"/>
      <c r="L94" s="246"/>
      <c r="M94" s="247"/>
      <c r="N94" s="248"/>
      <c r="O94" s="248"/>
      <c r="P94" s="248"/>
      <c r="Q94" s="248"/>
      <c r="R94" s="248"/>
      <c r="S94" s="248"/>
      <c r="T94" s="249"/>
      <c r="AT94" s="250" t="s">
        <v>236</v>
      </c>
      <c r="AU94" s="250" t="s">
        <v>144</v>
      </c>
      <c r="AV94" s="11" t="s">
        <v>88</v>
      </c>
      <c r="AW94" s="11" t="s">
        <v>41</v>
      </c>
      <c r="AX94" s="11" t="s">
        <v>86</v>
      </c>
      <c r="AY94" s="250" t="s">
        <v>132</v>
      </c>
    </row>
    <row r="95" s="10" customFormat="1" ht="22.32" customHeight="1">
      <c r="B95" s="205"/>
      <c r="C95" s="206"/>
      <c r="D95" s="207" t="s">
        <v>77</v>
      </c>
      <c r="E95" s="219" t="s">
        <v>191</v>
      </c>
      <c r="F95" s="219" t="s">
        <v>267</v>
      </c>
      <c r="G95" s="206"/>
      <c r="H95" s="206"/>
      <c r="I95" s="209"/>
      <c r="J95" s="220">
        <f>BK95</f>
        <v>0</v>
      </c>
      <c r="K95" s="206"/>
      <c r="L95" s="211"/>
      <c r="M95" s="212"/>
      <c r="N95" s="213"/>
      <c r="O95" s="213"/>
      <c r="P95" s="214">
        <f>SUM(P96:P110)</f>
        <v>0</v>
      </c>
      <c r="Q95" s="213"/>
      <c r="R95" s="214">
        <f>SUM(R96:R110)</f>
        <v>0</v>
      </c>
      <c r="S95" s="213"/>
      <c r="T95" s="215">
        <f>SUM(T96:T110)</f>
        <v>0</v>
      </c>
      <c r="AR95" s="216" t="s">
        <v>86</v>
      </c>
      <c r="AT95" s="217" t="s">
        <v>77</v>
      </c>
      <c r="AU95" s="217" t="s">
        <v>88</v>
      </c>
      <c r="AY95" s="216" t="s">
        <v>132</v>
      </c>
      <c r="BK95" s="218">
        <f>SUM(BK96:BK110)</f>
        <v>0</v>
      </c>
    </row>
    <row r="96" s="1" customFormat="1" ht="25.5" customHeight="1">
      <c r="B96" s="46"/>
      <c r="C96" s="221" t="s">
        <v>88</v>
      </c>
      <c r="D96" s="221" t="s">
        <v>135</v>
      </c>
      <c r="E96" s="222" t="s">
        <v>282</v>
      </c>
      <c r="F96" s="223" t="s">
        <v>283</v>
      </c>
      <c r="G96" s="224" t="s">
        <v>246</v>
      </c>
      <c r="H96" s="225">
        <v>30.675999999999998</v>
      </c>
      <c r="I96" s="226"/>
      <c r="J96" s="227">
        <f>ROUND(I96*H96,2)</f>
        <v>0</v>
      </c>
      <c r="K96" s="223" t="s">
        <v>657</v>
      </c>
      <c r="L96" s="72"/>
      <c r="M96" s="228" t="s">
        <v>34</v>
      </c>
      <c r="N96" s="229" t="s">
        <v>49</v>
      </c>
      <c r="O96" s="47"/>
      <c r="P96" s="230">
        <f>O96*H96</f>
        <v>0</v>
      </c>
      <c r="Q96" s="230">
        <v>0</v>
      </c>
      <c r="R96" s="230">
        <f>Q96*H96</f>
        <v>0</v>
      </c>
      <c r="S96" s="230">
        <v>0</v>
      </c>
      <c r="T96" s="231">
        <f>S96*H96</f>
        <v>0</v>
      </c>
      <c r="AR96" s="23" t="s">
        <v>148</v>
      </c>
      <c r="AT96" s="23" t="s">
        <v>135</v>
      </c>
      <c r="AU96" s="23" t="s">
        <v>144</v>
      </c>
      <c r="AY96" s="23" t="s">
        <v>132</v>
      </c>
      <c r="BE96" s="232">
        <f>IF(N96="základní",J96,0)</f>
        <v>0</v>
      </c>
      <c r="BF96" s="232">
        <f>IF(N96="snížená",J96,0)</f>
        <v>0</v>
      </c>
      <c r="BG96" s="232">
        <f>IF(N96="zákl. přenesená",J96,0)</f>
        <v>0</v>
      </c>
      <c r="BH96" s="232">
        <f>IF(N96="sníž. přenesená",J96,0)</f>
        <v>0</v>
      </c>
      <c r="BI96" s="232">
        <f>IF(N96="nulová",J96,0)</f>
        <v>0</v>
      </c>
      <c r="BJ96" s="23" t="s">
        <v>86</v>
      </c>
      <c r="BK96" s="232">
        <f>ROUND(I96*H96,2)</f>
        <v>0</v>
      </c>
      <c r="BL96" s="23" t="s">
        <v>148</v>
      </c>
      <c r="BM96" s="23" t="s">
        <v>661</v>
      </c>
    </row>
    <row r="97" s="1" customFormat="1">
      <c r="B97" s="46"/>
      <c r="C97" s="74"/>
      <c r="D97" s="237" t="s">
        <v>234</v>
      </c>
      <c r="E97" s="74"/>
      <c r="F97" s="238" t="s">
        <v>285</v>
      </c>
      <c r="G97" s="74"/>
      <c r="H97" s="74"/>
      <c r="I97" s="191"/>
      <c r="J97" s="74"/>
      <c r="K97" s="74"/>
      <c r="L97" s="72"/>
      <c r="M97" s="239"/>
      <c r="N97" s="47"/>
      <c r="O97" s="47"/>
      <c r="P97" s="47"/>
      <c r="Q97" s="47"/>
      <c r="R97" s="47"/>
      <c r="S97" s="47"/>
      <c r="T97" s="95"/>
      <c r="AT97" s="23" t="s">
        <v>234</v>
      </c>
      <c r="AU97" s="23" t="s">
        <v>144</v>
      </c>
    </row>
    <row r="98" s="12" customFormat="1">
      <c r="B98" s="251"/>
      <c r="C98" s="252"/>
      <c r="D98" s="237" t="s">
        <v>236</v>
      </c>
      <c r="E98" s="253" t="s">
        <v>34</v>
      </c>
      <c r="F98" s="254" t="s">
        <v>662</v>
      </c>
      <c r="G98" s="252"/>
      <c r="H98" s="253" t="s">
        <v>34</v>
      </c>
      <c r="I98" s="255"/>
      <c r="J98" s="252"/>
      <c r="K98" s="252"/>
      <c r="L98" s="256"/>
      <c r="M98" s="257"/>
      <c r="N98" s="258"/>
      <c r="O98" s="258"/>
      <c r="P98" s="258"/>
      <c r="Q98" s="258"/>
      <c r="R98" s="258"/>
      <c r="S98" s="258"/>
      <c r="T98" s="259"/>
      <c r="AT98" s="260" t="s">
        <v>236</v>
      </c>
      <c r="AU98" s="260" t="s">
        <v>144</v>
      </c>
      <c r="AV98" s="12" t="s">
        <v>86</v>
      </c>
      <c r="AW98" s="12" t="s">
        <v>41</v>
      </c>
      <c r="AX98" s="12" t="s">
        <v>78</v>
      </c>
      <c r="AY98" s="260" t="s">
        <v>132</v>
      </c>
    </row>
    <row r="99" s="11" customFormat="1">
      <c r="B99" s="240"/>
      <c r="C99" s="241"/>
      <c r="D99" s="237" t="s">
        <v>236</v>
      </c>
      <c r="E99" s="242" t="s">
        <v>34</v>
      </c>
      <c r="F99" s="243" t="s">
        <v>663</v>
      </c>
      <c r="G99" s="241"/>
      <c r="H99" s="244">
        <v>23.236000000000001</v>
      </c>
      <c r="I99" s="245"/>
      <c r="J99" s="241"/>
      <c r="K99" s="241"/>
      <c r="L99" s="246"/>
      <c r="M99" s="247"/>
      <c r="N99" s="248"/>
      <c r="O99" s="248"/>
      <c r="P99" s="248"/>
      <c r="Q99" s="248"/>
      <c r="R99" s="248"/>
      <c r="S99" s="248"/>
      <c r="T99" s="249"/>
      <c r="AT99" s="250" t="s">
        <v>236</v>
      </c>
      <c r="AU99" s="250" t="s">
        <v>144</v>
      </c>
      <c r="AV99" s="11" t="s">
        <v>88</v>
      </c>
      <c r="AW99" s="11" t="s">
        <v>41</v>
      </c>
      <c r="AX99" s="11" t="s">
        <v>78</v>
      </c>
      <c r="AY99" s="250" t="s">
        <v>132</v>
      </c>
    </row>
    <row r="100" s="11" customFormat="1">
      <c r="B100" s="240"/>
      <c r="C100" s="241"/>
      <c r="D100" s="237" t="s">
        <v>236</v>
      </c>
      <c r="E100" s="242" t="s">
        <v>34</v>
      </c>
      <c r="F100" s="243" t="s">
        <v>664</v>
      </c>
      <c r="G100" s="241"/>
      <c r="H100" s="244">
        <v>7.4400000000000004</v>
      </c>
      <c r="I100" s="245"/>
      <c r="J100" s="241"/>
      <c r="K100" s="241"/>
      <c r="L100" s="246"/>
      <c r="M100" s="247"/>
      <c r="N100" s="248"/>
      <c r="O100" s="248"/>
      <c r="P100" s="248"/>
      <c r="Q100" s="248"/>
      <c r="R100" s="248"/>
      <c r="S100" s="248"/>
      <c r="T100" s="249"/>
      <c r="AT100" s="250" t="s">
        <v>236</v>
      </c>
      <c r="AU100" s="250" t="s">
        <v>144</v>
      </c>
      <c r="AV100" s="11" t="s">
        <v>88</v>
      </c>
      <c r="AW100" s="11" t="s">
        <v>41</v>
      </c>
      <c r="AX100" s="11" t="s">
        <v>78</v>
      </c>
      <c r="AY100" s="250" t="s">
        <v>132</v>
      </c>
    </row>
    <row r="101" s="13" customFormat="1">
      <c r="B101" s="261"/>
      <c r="C101" s="262"/>
      <c r="D101" s="237" t="s">
        <v>236</v>
      </c>
      <c r="E101" s="263" t="s">
        <v>34</v>
      </c>
      <c r="F101" s="264" t="s">
        <v>262</v>
      </c>
      <c r="G101" s="262"/>
      <c r="H101" s="265">
        <v>30.675999999999998</v>
      </c>
      <c r="I101" s="266"/>
      <c r="J101" s="262"/>
      <c r="K101" s="262"/>
      <c r="L101" s="267"/>
      <c r="M101" s="268"/>
      <c r="N101" s="269"/>
      <c r="O101" s="269"/>
      <c r="P101" s="269"/>
      <c r="Q101" s="269"/>
      <c r="R101" s="269"/>
      <c r="S101" s="269"/>
      <c r="T101" s="270"/>
      <c r="AT101" s="271" t="s">
        <v>236</v>
      </c>
      <c r="AU101" s="271" t="s">
        <v>144</v>
      </c>
      <c r="AV101" s="13" t="s">
        <v>148</v>
      </c>
      <c r="AW101" s="13" t="s">
        <v>41</v>
      </c>
      <c r="AX101" s="13" t="s">
        <v>86</v>
      </c>
      <c r="AY101" s="271" t="s">
        <v>132</v>
      </c>
    </row>
    <row r="102" s="1" customFormat="1" ht="38.25" customHeight="1">
      <c r="B102" s="46"/>
      <c r="C102" s="221" t="s">
        <v>144</v>
      </c>
      <c r="D102" s="221" t="s">
        <v>135</v>
      </c>
      <c r="E102" s="222" t="s">
        <v>292</v>
      </c>
      <c r="F102" s="223" t="s">
        <v>293</v>
      </c>
      <c r="G102" s="224" t="s">
        <v>246</v>
      </c>
      <c r="H102" s="225">
        <v>15.337999999999999</v>
      </c>
      <c r="I102" s="226"/>
      <c r="J102" s="227">
        <f>ROUND(I102*H102,2)</f>
        <v>0</v>
      </c>
      <c r="K102" s="223" t="s">
        <v>657</v>
      </c>
      <c r="L102" s="72"/>
      <c r="M102" s="228" t="s">
        <v>34</v>
      </c>
      <c r="N102" s="229" t="s">
        <v>49</v>
      </c>
      <c r="O102" s="47"/>
      <c r="P102" s="230">
        <f>O102*H102</f>
        <v>0</v>
      </c>
      <c r="Q102" s="230">
        <v>0</v>
      </c>
      <c r="R102" s="230">
        <f>Q102*H102</f>
        <v>0</v>
      </c>
      <c r="S102" s="230">
        <v>0</v>
      </c>
      <c r="T102" s="231">
        <f>S102*H102</f>
        <v>0</v>
      </c>
      <c r="AR102" s="23" t="s">
        <v>148</v>
      </c>
      <c r="AT102" s="23" t="s">
        <v>135</v>
      </c>
      <c r="AU102" s="23" t="s">
        <v>144</v>
      </c>
      <c r="AY102" s="23" t="s">
        <v>132</v>
      </c>
      <c r="BE102" s="232">
        <f>IF(N102="základní",J102,0)</f>
        <v>0</v>
      </c>
      <c r="BF102" s="232">
        <f>IF(N102="snížená",J102,0)</f>
        <v>0</v>
      </c>
      <c r="BG102" s="232">
        <f>IF(N102="zákl. přenesená",J102,0)</f>
        <v>0</v>
      </c>
      <c r="BH102" s="232">
        <f>IF(N102="sníž. přenesená",J102,0)</f>
        <v>0</v>
      </c>
      <c r="BI102" s="232">
        <f>IF(N102="nulová",J102,0)</f>
        <v>0</v>
      </c>
      <c r="BJ102" s="23" t="s">
        <v>86</v>
      </c>
      <c r="BK102" s="232">
        <f>ROUND(I102*H102,2)</f>
        <v>0</v>
      </c>
      <c r="BL102" s="23" t="s">
        <v>148</v>
      </c>
      <c r="BM102" s="23" t="s">
        <v>665</v>
      </c>
    </row>
    <row r="103" s="1" customFormat="1">
      <c r="B103" s="46"/>
      <c r="C103" s="74"/>
      <c r="D103" s="237" t="s">
        <v>234</v>
      </c>
      <c r="E103" s="74"/>
      <c r="F103" s="238" t="s">
        <v>285</v>
      </c>
      <c r="G103" s="74"/>
      <c r="H103" s="74"/>
      <c r="I103" s="191"/>
      <c r="J103" s="74"/>
      <c r="K103" s="74"/>
      <c r="L103" s="72"/>
      <c r="M103" s="239"/>
      <c r="N103" s="47"/>
      <c r="O103" s="47"/>
      <c r="P103" s="47"/>
      <c r="Q103" s="47"/>
      <c r="R103" s="47"/>
      <c r="S103" s="47"/>
      <c r="T103" s="95"/>
      <c r="AT103" s="23" t="s">
        <v>234</v>
      </c>
      <c r="AU103" s="23" t="s">
        <v>144</v>
      </c>
    </row>
    <row r="104" s="11" customFormat="1">
      <c r="B104" s="240"/>
      <c r="C104" s="241"/>
      <c r="D104" s="237" t="s">
        <v>236</v>
      </c>
      <c r="E104" s="241"/>
      <c r="F104" s="243" t="s">
        <v>666</v>
      </c>
      <c r="G104" s="241"/>
      <c r="H104" s="244">
        <v>15.337999999999999</v>
      </c>
      <c r="I104" s="245"/>
      <c r="J104" s="241"/>
      <c r="K104" s="241"/>
      <c r="L104" s="246"/>
      <c r="M104" s="247"/>
      <c r="N104" s="248"/>
      <c r="O104" s="248"/>
      <c r="P104" s="248"/>
      <c r="Q104" s="248"/>
      <c r="R104" s="248"/>
      <c r="S104" s="248"/>
      <c r="T104" s="249"/>
      <c r="AT104" s="250" t="s">
        <v>236</v>
      </c>
      <c r="AU104" s="250" t="s">
        <v>144</v>
      </c>
      <c r="AV104" s="11" t="s">
        <v>88</v>
      </c>
      <c r="AW104" s="11" t="s">
        <v>6</v>
      </c>
      <c r="AX104" s="11" t="s">
        <v>86</v>
      </c>
      <c r="AY104" s="250" t="s">
        <v>132</v>
      </c>
    </row>
    <row r="105" s="1" customFormat="1" ht="25.5" customHeight="1">
      <c r="B105" s="46"/>
      <c r="C105" s="221" t="s">
        <v>148</v>
      </c>
      <c r="D105" s="221" t="s">
        <v>135</v>
      </c>
      <c r="E105" s="222" t="s">
        <v>296</v>
      </c>
      <c r="F105" s="223" t="s">
        <v>297</v>
      </c>
      <c r="G105" s="224" t="s">
        <v>246</v>
      </c>
      <c r="H105" s="225">
        <v>3.4020000000000001</v>
      </c>
      <c r="I105" s="226"/>
      <c r="J105" s="227">
        <f>ROUND(I105*H105,2)</f>
        <v>0</v>
      </c>
      <c r="K105" s="223" t="s">
        <v>657</v>
      </c>
      <c r="L105" s="72"/>
      <c r="M105" s="228" t="s">
        <v>34</v>
      </c>
      <c r="N105" s="229" t="s">
        <v>49</v>
      </c>
      <c r="O105" s="47"/>
      <c r="P105" s="230">
        <f>O105*H105</f>
        <v>0</v>
      </c>
      <c r="Q105" s="230">
        <v>0</v>
      </c>
      <c r="R105" s="230">
        <f>Q105*H105</f>
        <v>0</v>
      </c>
      <c r="S105" s="230">
        <v>0</v>
      </c>
      <c r="T105" s="231">
        <f>S105*H105</f>
        <v>0</v>
      </c>
      <c r="AR105" s="23" t="s">
        <v>148</v>
      </c>
      <c r="AT105" s="23" t="s">
        <v>135</v>
      </c>
      <c r="AU105" s="23" t="s">
        <v>144</v>
      </c>
      <c r="AY105" s="23" t="s">
        <v>132</v>
      </c>
      <c r="BE105" s="232">
        <f>IF(N105="základní",J105,0)</f>
        <v>0</v>
      </c>
      <c r="BF105" s="232">
        <f>IF(N105="snížená",J105,0)</f>
        <v>0</v>
      </c>
      <c r="BG105" s="232">
        <f>IF(N105="zákl. přenesená",J105,0)</f>
        <v>0</v>
      </c>
      <c r="BH105" s="232">
        <f>IF(N105="sníž. přenesená",J105,0)</f>
        <v>0</v>
      </c>
      <c r="BI105" s="232">
        <f>IF(N105="nulová",J105,0)</f>
        <v>0</v>
      </c>
      <c r="BJ105" s="23" t="s">
        <v>86</v>
      </c>
      <c r="BK105" s="232">
        <f>ROUND(I105*H105,2)</f>
        <v>0</v>
      </c>
      <c r="BL105" s="23" t="s">
        <v>148</v>
      </c>
      <c r="BM105" s="23" t="s">
        <v>667</v>
      </c>
    </row>
    <row r="106" s="1" customFormat="1">
      <c r="B106" s="46"/>
      <c r="C106" s="74"/>
      <c r="D106" s="237" t="s">
        <v>234</v>
      </c>
      <c r="E106" s="74"/>
      <c r="F106" s="238" t="s">
        <v>299</v>
      </c>
      <c r="G106" s="74"/>
      <c r="H106" s="74"/>
      <c r="I106" s="191"/>
      <c r="J106" s="74"/>
      <c r="K106" s="74"/>
      <c r="L106" s="72"/>
      <c r="M106" s="239"/>
      <c r="N106" s="47"/>
      <c r="O106" s="47"/>
      <c r="P106" s="47"/>
      <c r="Q106" s="47"/>
      <c r="R106" s="47"/>
      <c r="S106" s="47"/>
      <c r="T106" s="95"/>
      <c r="AT106" s="23" t="s">
        <v>234</v>
      </c>
      <c r="AU106" s="23" t="s">
        <v>144</v>
      </c>
    </row>
    <row r="107" s="11" customFormat="1">
      <c r="B107" s="240"/>
      <c r="C107" s="241"/>
      <c r="D107" s="237" t="s">
        <v>236</v>
      </c>
      <c r="E107" s="242" t="s">
        <v>34</v>
      </c>
      <c r="F107" s="243" t="s">
        <v>668</v>
      </c>
      <c r="G107" s="241"/>
      <c r="H107" s="244">
        <v>3.4020000000000001</v>
      </c>
      <c r="I107" s="245"/>
      <c r="J107" s="241"/>
      <c r="K107" s="241"/>
      <c r="L107" s="246"/>
      <c r="M107" s="247"/>
      <c r="N107" s="248"/>
      <c r="O107" s="248"/>
      <c r="P107" s="248"/>
      <c r="Q107" s="248"/>
      <c r="R107" s="248"/>
      <c r="S107" s="248"/>
      <c r="T107" s="249"/>
      <c r="AT107" s="250" t="s">
        <v>236</v>
      </c>
      <c r="AU107" s="250" t="s">
        <v>144</v>
      </c>
      <c r="AV107" s="11" t="s">
        <v>88</v>
      </c>
      <c r="AW107" s="11" t="s">
        <v>41</v>
      </c>
      <c r="AX107" s="11" t="s">
        <v>86</v>
      </c>
      <c r="AY107" s="250" t="s">
        <v>132</v>
      </c>
    </row>
    <row r="108" s="1" customFormat="1" ht="38.25" customHeight="1">
      <c r="B108" s="46"/>
      <c r="C108" s="221" t="s">
        <v>131</v>
      </c>
      <c r="D108" s="221" t="s">
        <v>135</v>
      </c>
      <c r="E108" s="222" t="s">
        <v>302</v>
      </c>
      <c r="F108" s="223" t="s">
        <v>303</v>
      </c>
      <c r="G108" s="224" t="s">
        <v>246</v>
      </c>
      <c r="H108" s="225">
        <v>1.7010000000000001</v>
      </c>
      <c r="I108" s="226"/>
      <c r="J108" s="227">
        <f>ROUND(I108*H108,2)</f>
        <v>0</v>
      </c>
      <c r="K108" s="223" t="s">
        <v>657</v>
      </c>
      <c r="L108" s="72"/>
      <c r="M108" s="228" t="s">
        <v>34</v>
      </c>
      <c r="N108" s="229" t="s">
        <v>49</v>
      </c>
      <c r="O108" s="47"/>
      <c r="P108" s="230">
        <f>O108*H108</f>
        <v>0</v>
      </c>
      <c r="Q108" s="230">
        <v>0</v>
      </c>
      <c r="R108" s="230">
        <f>Q108*H108</f>
        <v>0</v>
      </c>
      <c r="S108" s="230">
        <v>0</v>
      </c>
      <c r="T108" s="231">
        <f>S108*H108</f>
        <v>0</v>
      </c>
      <c r="AR108" s="23" t="s">
        <v>148</v>
      </c>
      <c r="AT108" s="23" t="s">
        <v>135</v>
      </c>
      <c r="AU108" s="23" t="s">
        <v>144</v>
      </c>
      <c r="AY108" s="23" t="s">
        <v>132</v>
      </c>
      <c r="BE108" s="232">
        <f>IF(N108="základní",J108,0)</f>
        <v>0</v>
      </c>
      <c r="BF108" s="232">
        <f>IF(N108="snížená",J108,0)</f>
        <v>0</v>
      </c>
      <c r="BG108" s="232">
        <f>IF(N108="zákl. přenesená",J108,0)</f>
        <v>0</v>
      </c>
      <c r="BH108" s="232">
        <f>IF(N108="sníž. přenesená",J108,0)</f>
        <v>0</v>
      </c>
      <c r="BI108" s="232">
        <f>IF(N108="nulová",J108,0)</f>
        <v>0</v>
      </c>
      <c r="BJ108" s="23" t="s">
        <v>86</v>
      </c>
      <c r="BK108" s="232">
        <f>ROUND(I108*H108,2)</f>
        <v>0</v>
      </c>
      <c r="BL108" s="23" t="s">
        <v>148</v>
      </c>
      <c r="BM108" s="23" t="s">
        <v>669</v>
      </c>
    </row>
    <row r="109" s="1" customFormat="1">
      <c r="B109" s="46"/>
      <c r="C109" s="74"/>
      <c r="D109" s="237" t="s">
        <v>234</v>
      </c>
      <c r="E109" s="74"/>
      <c r="F109" s="238" t="s">
        <v>299</v>
      </c>
      <c r="G109" s="74"/>
      <c r="H109" s="74"/>
      <c r="I109" s="191"/>
      <c r="J109" s="74"/>
      <c r="K109" s="74"/>
      <c r="L109" s="72"/>
      <c r="M109" s="239"/>
      <c r="N109" s="47"/>
      <c r="O109" s="47"/>
      <c r="P109" s="47"/>
      <c r="Q109" s="47"/>
      <c r="R109" s="47"/>
      <c r="S109" s="47"/>
      <c r="T109" s="95"/>
      <c r="AT109" s="23" t="s">
        <v>234</v>
      </c>
      <c r="AU109" s="23" t="s">
        <v>144</v>
      </c>
    </row>
    <row r="110" s="11" customFormat="1">
      <c r="B110" s="240"/>
      <c r="C110" s="241"/>
      <c r="D110" s="237" t="s">
        <v>236</v>
      </c>
      <c r="E110" s="241"/>
      <c r="F110" s="243" t="s">
        <v>670</v>
      </c>
      <c r="G110" s="241"/>
      <c r="H110" s="244">
        <v>1.7010000000000001</v>
      </c>
      <c r="I110" s="245"/>
      <c r="J110" s="241"/>
      <c r="K110" s="241"/>
      <c r="L110" s="246"/>
      <c r="M110" s="247"/>
      <c r="N110" s="248"/>
      <c r="O110" s="248"/>
      <c r="P110" s="248"/>
      <c r="Q110" s="248"/>
      <c r="R110" s="248"/>
      <c r="S110" s="248"/>
      <c r="T110" s="249"/>
      <c r="AT110" s="250" t="s">
        <v>236</v>
      </c>
      <c r="AU110" s="250" t="s">
        <v>144</v>
      </c>
      <c r="AV110" s="11" t="s">
        <v>88</v>
      </c>
      <c r="AW110" s="11" t="s">
        <v>6</v>
      </c>
      <c r="AX110" s="11" t="s">
        <v>86</v>
      </c>
      <c r="AY110" s="250" t="s">
        <v>132</v>
      </c>
    </row>
    <row r="111" s="10" customFormat="1" ht="22.32" customHeight="1">
      <c r="B111" s="205"/>
      <c r="C111" s="206"/>
      <c r="D111" s="207" t="s">
        <v>77</v>
      </c>
      <c r="E111" s="219" t="s">
        <v>306</v>
      </c>
      <c r="F111" s="219" t="s">
        <v>307</v>
      </c>
      <c r="G111" s="206"/>
      <c r="H111" s="206"/>
      <c r="I111" s="209"/>
      <c r="J111" s="220">
        <f>BK111</f>
        <v>0</v>
      </c>
      <c r="K111" s="206"/>
      <c r="L111" s="211"/>
      <c r="M111" s="212"/>
      <c r="N111" s="213"/>
      <c r="O111" s="213"/>
      <c r="P111" s="214">
        <f>SUM(P112:P127)</f>
        <v>0</v>
      </c>
      <c r="Q111" s="213"/>
      <c r="R111" s="214">
        <f>SUM(R112:R127)</f>
        <v>0</v>
      </c>
      <c r="S111" s="213"/>
      <c r="T111" s="215">
        <f>SUM(T112:T127)</f>
        <v>0</v>
      </c>
      <c r="AR111" s="216" t="s">
        <v>86</v>
      </c>
      <c r="AT111" s="217" t="s">
        <v>77</v>
      </c>
      <c r="AU111" s="217" t="s">
        <v>88</v>
      </c>
      <c r="AY111" s="216" t="s">
        <v>132</v>
      </c>
      <c r="BK111" s="218">
        <f>SUM(BK112:BK127)</f>
        <v>0</v>
      </c>
    </row>
    <row r="112" s="1" customFormat="1" ht="25.5" customHeight="1">
      <c r="B112" s="46"/>
      <c r="C112" s="221" t="s">
        <v>157</v>
      </c>
      <c r="D112" s="221" t="s">
        <v>135</v>
      </c>
      <c r="E112" s="222" t="s">
        <v>308</v>
      </c>
      <c r="F112" s="223" t="s">
        <v>309</v>
      </c>
      <c r="G112" s="224" t="s">
        <v>246</v>
      </c>
      <c r="H112" s="225">
        <v>36.578000000000003</v>
      </c>
      <c r="I112" s="226"/>
      <c r="J112" s="227">
        <f>ROUND(I112*H112,2)</f>
        <v>0</v>
      </c>
      <c r="K112" s="223" t="s">
        <v>657</v>
      </c>
      <c r="L112" s="72"/>
      <c r="M112" s="228" t="s">
        <v>34</v>
      </c>
      <c r="N112" s="229" t="s">
        <v>49</v>
      </c>
      <c r="O112" s="47"/>
      <c r="P112" s="230">
        <f>O112*H112</f>
        <v>0</v>
      </c>
      <c r="Q112" s="230">
        <v>0</v>
      </c>
      <c r="R112" s="230">
        <f>Q112*H112</f>
        <v>0</v>
      </c>
      <c r="S112" s="230">
        <v>0</v>
      </c>
      <c r="T112" s="231">
        <f>S112*H112</f>
        <v>0</v>
      </c>
      <c r="AR112" s="23" t="s">
        <v>148</v>
      </c>
      <c r="AT112" s="23" t="s">
        <v>135</v>
      </c>
      <c r="AU112" s="23" t="s">
        <v>144</v>
      </c>
      <c r="AY112" s="23" t="s">
        <v>132</v>
      </c>
      <c r="BE112" s="232">
        <f>IF(N112="základní",J112,0)</f>
        <v>0</v>
      </c>
      <c r="BF112" s="232">
        <f>IF(N112="snížená",J112,0)</f>
        <v>0</v>
      </c>
      <c r="BG112" s="232">
        <f>IF(N112="zákl. přenesená",J112,0)</f>
        <v>0</v>
      </c>
      <c r="BH112" s="232">
        <f>IF(N112="sníž. přenesená",J112,0)</f>
        <v>0</v>
      </c>
      <c r="BI112" s="232">
        <f>IF(N112="nulová",J112,0)</f>
        <v>0</v>
      </c>
      <c r="BJ112" s="23" t="s">
        <v>86</v>
      </c>
      <c r="BK112" s="232">
        <f>ROUND(I112*H112,2)</f>
        <v>0</v>
      </c>
      <c r="BL112" s="23" t="s">
        <v>148</v>
      </c>
      <c r="BM112" s="23" t="s">
        <v>671</v>
      </c>
    </row>
    <row r="113" s="1" customFormat="1">
      <c r="B113" s="46"/>
      <c r="C113" s="74"/>
      <c r="D113" s="237" t="s">
        <v>234</v>
      </c>
      <c r="E113" s="74"/>
      <c r="F113" s="238" t="s">
        <v>672</v>
      </c>
      <c r="G113" s="74"/>
      <c r="H113" s="74"/>
      <c r="I113" s="191"/>
      <c r="J113" s="74"/>
      <c r="K113" s="74"/>
      <c r="L113" s="72"/>
      <c r="M113" s="239"/>
      <c r="N113" s="47"/>
      <c r="O113" s="47"/>
      <c r="P113" s="47"/>
      <c r="Q113" s="47"/>
      <c r="R113" s="47"/>
      <c r="S113" s="47"/>
      <c r="T113" s="95"/>
      <c r="AT113" s="23" t="s">
        <v>234</v>
      </c>
      <c r="AU113" s="23" t="s">
        <v>144</v>
      </c>
    </row>
    <row r="114" s="11" customFormat="1">
      <c r="B114" s="240"/>
      <c r="C114" s="241"/>
      <c r="D114" s="237" t="s">
        <v>236</v>
      </c>
      <c r="E114" s="242" t="s">
        <v>34</v>
      </c>
      <c r="F114" s="243" t="s">
        <v>673</v>
      </c>
      <c r="G114" s="241"/>
      <c r="H114" s="244">
        <v>5.9020000000000001</v>
      </c>
      <c r="I114" s="245"/>
      <c r="J114" s="241"/>
      <c r="K114" s="241"/>
      <c r="L114" s="246"/>
      <c r="M114" s="247"/>
      <c r="N114" s="248"/>
      <c r="O114" s="248"/>
      <c r="P114" s="248"/>
      <c r="Q114" s="248"/>
      <c r="R114" s="248"/>
      <c r="S114" s="248"/>
      <c r="T114" s="249"/>
      <c r="AT114" s="250" t="s">
        <v>236</v>
      </c>
      <c r="AU114" s="250" t="s">
        <v>144</v>
      </c>
      <c r="AV114" s="11" t="s">
        <v>88</v>
      </c>
      <c r="AW114" s="11" t="s">
        <v>41</v>
      </c>
      <c r="AX114" s="11" t="s">
        <v>78</v>
      </c>
      <c r="AY114" s="250" t="s">
        <v>132</v>
      </c>
    </row>
    <row r="115" s="11" customFormat="1">
      <c r="B115" s="240"/>
      <c r="C115" s="241"/>
      <c r="D115" s="237" t="s">
        <v>236</v>
      </c>
      <c r="E115" s="242" t="s">
        <v>34</v>
      </c>
      <c r="F115" s="243" t="s">
        <v>674</v>
      </c>
      <c r="G115" s="241"/>
      <c r="H115" s="244">
        <v>30.675999999999998</v>
      </c>
      <c r="I115" s="245"/>
      <c r="J115" s="241"/>
      <c r="K115" s="241"/>
      <c r="L115" s="246"/>
      <c r="M115" s="247"/>
      <c r="N115" s="248"/>
      <c r="O115" s="248"/>
      <c r="P115" s="248"/>
      <c r="Q115" s="248"/>
      <c r="R115" s="248"/>
      <c r="S115" s="248"/>
      <c r="T115" s="249"/>
      <c r="AT115" s="250" t="s">
        <v>236</v>
      </c>
      <c r="AU115" s="250" t="s">
        <v>144</v>
      </c>
      <c r="AV115" s="11" t="s">
        <v>88</v>
      </c>
      <c r="AW115" s="11" t="s">
        <v>41</v>
      </c>
      <c r="AX115" s="11" t="s">
        <v>78</v>
      </c>
      <c r="AY115" s="250" t="s">
        <v>132</v>
      </c>
    </row>
    <row r="116" s="13" customFormat="1">
      <c r="B116" s="261"/>
      <c r="C116" s="262"/>
      <c r="D116" s="237" t="s">
        <v>236</v>
      </c>
      <c r="E116" s="263" t="s">
        <v>34</v>
      </c>
      <c r="F116" s="264" t="s">
        <v>262</v>
      </c>
      <c r="G116" s="262"/>
      <c r="H116" s="265">
        <v>36.578000000000003</v>
      </c>
      <c r="I116" s="266"/>
      <c r="J116" s="262"/>
      <c r="K116" s="262"/>
      <c r="L116" s="267"/>
      <c r="M116" s="268"/>
      <c r="N116" s="269"/>
      <c r="O116" s="269"/>
      <c r="P116" s="269"/>
      <c r="Q116" s="269"/>
      <c r="R116" s="269"/>
      <c r="S116" s="269"/>
      <c r="T116" s="270"/>
      <c r="AT116" s="271" t="s">
        <v>236</v>
      </c>
      <c r="AU116" s="271" t="s">
        <v>144</v>
      </c>
      <c r="AV116" s="13" t="s">
        <v>148</v>
      </c>
      <c r="AW116" s="13" t="s">
        <v>41</v>
      </c>
      <c r="AX116" s="13" t="s">
        <v>86</v>
      </c>
      <c r="AY116" s="271" t="s">
        <v>132</v>
      </c>
    </row>
    <row r="117" s="1" customFormat="1" ht="38.25" customHeight="1">
      <c r="B117" s="46"/>
      <c r="C117" s="221" t="s">
        <v>161</v>
      </c>
      <c r="D117" s="221" t="s">
        <v>135</v>
      </c>
      <c r="E117" s="222" t="s">
        <v>316</v>
      </c>
      <c r="F117" s="223" t="s">
        <v>317</v>
      </c>
      <c r="G117" s="224" t="s">
        <v>246</v>
      </c>
      <c r="H117" s="225">
        <v>36.578000000000003</v>
      </c>
      <c r="I117" s="226"/>
      <c r="J117" s="227">
        <f>ROUND(I117*H117,2)</f>
        <v>0</v>
      </c>
      <c r="K117" s="223" t="s">
        <v>657</v>
      </c>
      <c r="L117" s="72"/>
      <c r="M117" s="228" t="s">
        <v>34</v>
      </c>
      <c r="N117" s="229" t="s">
        <v>49</v>
      </c>
      <c r="O117" s="47"/>
      <c r="P117" s="230">
        <f>O117*H117</f>
        <v>0</v>
      </c>
      <c r="Q117" s="230">
        <v>0</v>
      </c>
      <c r="R117" s="230">
        <f>Q117*H117</f>
        <v>0</v>
      </c>
      <c r="S117" s="230">
        <v>0</v>
      </c>
      <c r="T117" s="231">
        <f>S117*H117</f>
        <v>0</v>
      </c>
      <c r="AR117" s="23" t="s">
        <v>148</v>
      </c>
      <c r="AT117" s="23" t="s">
        <v>135</v>
      </c>
      <c r="AU117" s="23" t="s">
        <v>144</v>
      </c>
      <c r="AY117" s="23" t="s">
        <v>132</v>
      </c>
      <c r="BE117" s="232">
        <f>IF(N117="základní",J117,0)</f>
        <v>0</v>
      </c>
      <c r="BF117" s="232">
        <f>IF(N117="snížená",J117,0)</f>
        <v>0</v>
      </c>
      <c r="BG117" s="232">
        <f>IF(N117="zákl. přenesená",J117,0)</f>
        <v>0</v>
      </c>
      <c r="BH117" s="232">
        <f>IF(N117="sníž. přenesená",J117,0)</f>
        <v>0</v>
      </c>
      <c r="BI117" s="232">
        <f>IF(N117="nulová",J117,0)</f>
        <v>0</v>
      </c>
      <c r="BJ117" s="23" t="s">
        <v>86</v>
      </c>
      <c r="BK117" s="232">
        <f>ROUND(I117*H117,2)</f>
        <v>0</v>
      </c>
      <c r="BL117" s="23" t="s">
        <v>148</v>
      </c>
      <c r="BM117" s="23" t="s">
        <v>675</v>
      </c>
    </row>
    <row r="118" s="1" customFormat="1">
      <c r="B118" s="46"/>
      <c r="C118" s="74"/>
      <c r="D118" s="237" t="s">
        <v>234</v>
      </c>
      <c r="E118" s="74"/>
      <c r="F118" s="238" t="s">
        <v>676</v>
      </c>
      <c r="G118" s="74"/>
      <c r="H118" s="74"/>
      <c r="I118" s="191"/>
      <c r="J118" s="74"/>
      <c r="K118" s="74"/>
      <c r="L118" s="72"/>
      <c r="M118" s="239"/>
      <c r="N118" s="47"/>
      <c r="O118" s="47"/>
      <c r="P118" s="47"/>
      <c r="Q118" s="47"/>
      <c r="R118" s="47"/>
      <c r="S118" s="47"/>
      <c r="T118" s="95"/>
      <c r="AT118" s="23" t="s">
        <v>234</v>
      </c>
      <c r="AU118" s="23" t="s">
        <v>144</v>
      </c>
    </row>
    <row r="119" s="12" customFormat="1">
      <c r="B119" s="251"/>
      <c r="C119" s="252"/>
      <c r="D119" s="237" t="s">
        <v>236</v>
      </c>
      <c r="E119" s="253" t="s">
        <v>34</v>
      </c>
      <c r="F119" s="254" t="s">
        <v>677</v>
      </c>
      <c r="G119" s="252"/>
      <c r="H119" s="253" t="s">
        <v>34</v>
      </c>
      <c r="I119" s="255"/>
      <c r="J119" s="252"/>
      <c r="K119" s="252"/>
      <c r="L119" s="256"/>
      <c r="M119" s="257"/>
      <c r="N119" s="258"/>
      <c r="O119" s="258"/>
      <c r="P119" s="258"/>
      <c r="Q119" s="258"/>
      <c r="R119" s="258"/>
      <c r="S119" s="258"/>
      <c r="T119" s="259"/>
      <c r="AT119" s="260" t="s">
        <v>236</v>
      </c>
      <c r="AU119" s="260" t="s">
        <v>144</v>
      </c>
      <c r="AV119" s="12" t="s">
        <v>86</v>
      </c>
      <c r="AW119" s="12" t="s">
        <v>41</v>
      </c>
      <c r="AX119" s="12" t="s">
        <v>78</v>
      </c>
      <c r="AY119" s="260" t="s">
        <v>132</v>
      </c>
    </row>
    <row r="120" s="11" customFormat="1">
      <c r="B120" s="240"/>
      <c r="C120" s="241"/>
      <c r="D120" s="237" t="s">
        <v>236</v>
      </c>
      <c r="E120" s="242" t="s">
        <v>34</v>
      </c>
      <c r="F120" s="243" t="s">
        <v>673</v>
      </c>
      <c r="G120" s="241"/>
      <c r="H120" s="244">
        <v>5.9020000000000001</v>
      </c>
      <c r="I120" s="245"/>
      <c r="J120" s="241"/>
      <c r="K120" s="241"/>
      <c r="L120" s="246"/>
      <c r="M120" s="247"/>
      <c r="N120" s="248"/>
      <c r="O120" s="248"/>
      <c r="P120" s="248"/>
      <c r="Q120" s="248"/>
      <c r="R120" s="248"/>
      <c r="S120" s="248"/>
      <c r="T120" s="249"/>
      <c r="AT120" s="250" t="s">
        <v>236</v>
      </c>
      <c r="AU120" s="250" t="s">
        <v>144</v>
      </c>
      <c r="AV120" s="11" t="s">
        <v>88</v>
      </c>
      <c r="AW120" s="11" t="s">
        <v>41</v>
      </c>
      <c r="AX120" s="11" t="s">
        <v>78</v>
      </c>
      <c r="AY120" s="250" t="s">
        <v>132</v>
      </c>
    </row>
    <row r="121" s="11" customFormat="1">
      <c r="B121" s="240"/>
      <c r="C121" s="241"/>
      <c r="D121" s="237" t="s">
        <v>236</v>
      </c>
      <c r="E121" s="242" t="s">
        <v>34</v>
      </c>
      <c r="F121" s="243" t="s">
        <v>674</v>
      </c>
      <c r="G121" s="241"/>
      <c r="H121" s="244">
        <v>30.675999999999998</v>
      </c>
      <c r="I121" s="245"/>
      <c r="J121" s="241"/>
      <c r="K121" s="241"/>
      <c r="L121" s="246"/>
      <c r="M121" s="247"/>
      <c r="N121" s="248"/>
      <c r="O121" s="248"/>
      <c r="P121" s="248"/>
      <c r="Q121" s="248"/>
      <c r="R121" s="248"/>
      <c r="S121" s="248"/>
      <c r="T121" s="249"/>
      <c r="AT121" s="250" t="s">
        <v>236</v>
      </c>
      <c r="AU121" s="250" t="s">
        <v>144</v>
      </c>
      <c r="AV121" s="11" t="s">
        <v>88</v>
      </c>
      <c r="AW121" s="11" t="s">
        <v>41</v>
      </c>
      <c r="AX121" s="11" t="s">
        <v>78</v>
      </c>
      <c r="AY121" s="250" t="s">
        <v>132</v>
      </c>
    </row>
    <row r="122" s="13" customFormat="1">
      <c r="B122" s="261"/>
      <c r="C122" s="262"/>
      <c r="D122" s="237" t="s">
        <v>236</v>
      </c>
      <c r="E122" s="263" t="s">
        <v>34</v>
      </c>
      <c r="F122" s="264" t="s">
        <v>262</v>
      </c>
      <c r="G122" s="262"/>
      <c r="H122" s="265">
        <v>36.578000000000003</v>
      </c>
      <c r="I122" s="266"/>
      <c r="J122" s="262"/>
      <c r="K122" s="262"/>
      <c r="L122" s="267"/>
      <c r="M122" s="268"/>
      <c r="N122" s="269"/>
      <c r="O122" s="269"/>
      <c r="P122" s="269"/>
      <c r="Q122" s="269"/>
      <c r="R122" s="269"/>
      <c r="S122" s="269"/>
      <c r="T122" s="270"/>
      <c r="AT122" s="271" t="s">
        <v>236</v>
      </c>
      <c r="AU122" s="271" t="s">
        <v>144</v>
      </c>
      <c r="AV122" s="13" t="s">
        <v>148</v>
      </c>
      <c r="AW122" s="13" t="s">
        <v>41</v>
      </c>
      <c r="AX122" s="13" t="s">
        <v>86</v>
      </c>
      <c r="AY122" s="271" t="s">
        <v>132</v>
      </c>
    </row>
    <row r="123" s="1" customFormat="1" ht="38.25" customHeight="1">
      <c r="B123" s="46"/>
      <c r="C123" s="221" t="s">
        <v>165</v>
      </c>
      <c r="D123" s="221" t="s">
        <v>135</v>
      </c>
      <c r="E123" s="222" t="s">
        <v>322</v>
      </c>
      <c r="F123" s="223" t="s">
        <v>323</v>
      </c>
      <c r="G123" s="224" t="s">
        <v>246</v>
      </c>
      <c r="H123" s="225">
        <v>36.578000000000003</v>
      </c>
      <c r="I123" s="226"/>
      <c r="J123" s="227">
        <f>ROUND(I123*H123,2)</f>
        <v>0</v>
      </c>
      <c r="K123" s="223" t="s">
        <v>657</v>
      </c>
      <c r="L123" s="72"/>
      <c r="M123" s="228" t="s">
        <v>34</v>
      </c>
      <c r="N123" s="229" t="s">
        <v>49</v>
      </c>
      <c r="O123" s="47"/>
      <c r="P123" s="230">
        <f>O123*H123</f>
        <v>0</v>
      </c>
      <c r="Q123" s="230">
        <v>0</v>
      </c>
      <c r="R123" s="230">
        <f>Q123*H123</f>
        <v>0</v>
      </c>
      <c r="S123" s="230">
        <v>0</v>
      </c>
      <c r="T123" s="231">
        <f>S123*H123</f>
        <v>0</v>
      </c>
      <c r="AR123" s="23" t="s">
        <v>148</v>
      </c>
      <c r="AT123" s="23" t="s">
        <v>135</v>
      </c>
      <c r="AU123" s="23" t="s">
        <v>144</v>
      </c>
      <c r="AY123" s="23" t="s">
        <v>132</v>
      </c>
      <c r="BE123" s="232">
        <f>IF(N123="základní",J123,0)</f>
        <v>0</v>
      </c>
      <c r="BF123" s="232">
        <f>IF(N123="snížená",J123,0)</f>
        <v>0</v>
      </c>
      <c r="BG123" s="232">
        <f>IF(N123="zákl. přenesená",J123,0)</f>
        <v>0</v>
      </c>
      <c r="BH123" s="232">
        <f>IF(N123="sníž. přenesená",J123,0)</f>
        <v>0</v>
      </c>
      <c r="BI123" s="232">
        <f>IF(N123="nulová",J123,0)</f>
        <v>0</v>
      </c>
      <c r="BJ123" s="23" t="s">
        <v>86</v>
      </c>
      <c r="BK123" s="232">
        <f>ROUND(I123*H123,2)</f>
        <v>0</v>
      </c>
      <c r="BL123" s="23" t="s">
        <v>148</v>
      </c>
      <c r="BM123" s="23" t="s">
        <v>678</v>
      </c>
    </row>
    <row r="124" s="1" customFormat="1">
      <c r="B124" s="46"/>
      <c r="C124" s="74"/>
      <c r="D124" s="237" t="s">
        <v>234</v>
      </c>
      <c r="E124" s="74"/>
      <c r="F124" s="238" t="s">
        <v>676</v>
      </c>
      <c r="G124" s="74"/>
      <c r="H124" s="74"/>
      <c r="I124" s="191"/>
      <c r="J124" s="74"/>
      <c r="K124" s="74"/>
      <c r="L124" s="72"/>
      <c r="M124" s="239"/>
      <c r="N124" s="47"/>
      <c r="O124" s="47"/>
      <c r="P124" s="47"/>
      <c r="Q124" s="47"/>
      <c r="R124" s="47"/>
      <c r="S124" s="47"/>
      <c r="T124" s="95"/>
      <c r="AT124" s="23" t="s">
        <v>234</v>
      </c>
      <c r="AU124" s="23" t="s">
        <v>144</v>
      </c>
    </row>
    <row r="125" s="1" customFormat="1" ht="51" customHeight="1">
      <c r="B125" s="46"/>
      <c r="C125" s="221" t="s">
        <v>171</v>
      </c>
      <c r="D125" s="221" t="s">
        <v>135</v>
      </c>
      <c r="E125" s="222" t="s">
        <v>326</v>
      </c>
      <c r="F125" s="223" t="s">
        <v>327</v>
      </c>
      <c r="G125" s="224" t="s">
        <v>246</v>
      </c>
      <c r="H125" s="225">
        <v>182.88999999999999</v>
      </c>
      <c r="I125" s="226"/>
      <c r="J125" s="227">
        <f>ROUND(I125*H125,2)</f>
        <v>0</v>
      </c>
      <c r="K125" s="223" t="s">
        <v>657</v>
      </c>
      <c r="L125" s="72"/>
      <c r="M125" s="228" t="s">
        <v>34</v>
      </c>
      <c r="N125" s="229" t="s">
        <v>49</v>
      </c>
      <c r="O125" s="47"/>
      <c r="P125" s="230">
        <f>O125*H125</f>
        <v>0</v>
      </c>
      <c r="Q125" s="230">
        <v>0</v>
      </c>
      <c r="R125" s="230">
        <f>Q125*H125</f>
        <v>0</v>
      </c>
      <c r="S125" s="230">
        <v>0</v>
      </c>
      <c r="T125" s="231">
        <f>S125*H125</f>
        <v>0</v>
      </c>
      <c r="AR125" s="23" t="s">
        <v>148</v>
      </c>
      <c r="AT125" s="23" t="s">
        <v>135</v>
      </c>
      <c r="AU125" s="23" t="s">
        <v>144</v>
      </c>
      <c r="AY125" s="23" t="s">
        <v>132</v>
      </c>
      <c r="BE125" s="232">
        <f>IF(N125="základní",J125,0)</f>
        <v>0</v>
      </c>
      <c r="BF125" s="232">
        <f>IF(N125="snížená",J125,0)</f>
        <v>0</v>
      </c>
      <c r="BG125" s="232">
        <f>IF(N125="zákl. přenesená",J125,0)</f>
        <v>0</v>
      </c>
      <c r="BH125" s="232">
        <f>IF(N125="sníž. přenesená",J125,0)</f>
        <v>0</v>
      </c>
      <c r="BI125" s="232">
        <f>IF(N125="nulová",J125,0)</f>
        <v>0</v>
      </c>
      <c r="BJ125" s="23" t="s">
        <v>86</v>
      </c>
      <c r="BK125" s="232">
        <f>ROUND(I125*H125,2)</f>
        <v>0</v>
      </c>
      <c r="BL125" s="23" t="s">
        <v>148</v>
      </c>
      <c r="BM125" s="23" t="s">
        <v>679</v>
      </c>
    </row>
    <row r="126" s="1" customFormat="1">
      <c r="B126" s="46"/>
      <c r="C126" s="74"/>
      <c r="D126" s="237" t="s">
        <v>234</v>
      </c>
      <c r="E126" s="74"/>
      <c r="F126" s="238" t="s">
        <v>676</v>
      </c>
      <c r="G126" s="74"/>
      <c r="H126" s="74"/>
      <c r="I126" s="191"/>
      <c r="J126" s="74"/>
      <c r="K126" s="74"/>
      <c r="L126" s="72"/>
      <c r="M126" s="239"/>
      <c r="N126" s="47"/>
      <c r="O126" s="47"/>
      <c r="P126" s="47"/>
      <c r="Q126" s="47"/>
      <c r="R126" s="47"/>
      <c r="S126" s="47"/>
      <c r="T126" s="95"/>
      <c r="AT126" s="23" t="s">
        <v>234</v>
      </c>
      <c r="AU126" s="23" t="s">
        <v>144</v>
      </c>
    </row>
    <row r="127" s="11" customFormat="1">
      <c r="B127" s="240"/>
      <c r="C127" s="241"/>
      <c r="D127" s="237" t="s">
        <v>236</v>
      </c>
      <c r="E127" s="241"/>
      <c r="F127" s="243" t="s">
        <v>680</v>
      </c>
      <c r="G127" s="241"/>
      <c r="H127" s="244">
        <v>182.88999999999999</v>
      </c>
      <c r="I127" s="245"/>
      <c r="J127" s="241"/>
      <c r="K127" s="241"/>
      <c r="L127" s="246"/>
      <c r="M127" s="247"/>
      <c r="N127" s="248"/>
      <c r="O127" s="248"/>
      <c r="P127" s="248"/>
      <c r="Q127" s="248"/>
      <c r="R127" s="248"/>
      <c r="S127" s="248"/>
      <c r="T127" s="249"/>
      <c r="AT127" s="250" t="s">
        <v>236</v>
      </c>
      <c r="AU127" s="250" t="s">
        <v>144</v>
      </c>
      <c r="AV127" s="11" t="s">
        <v>88</v>
      </c>
      <c r="AW127" s="11" t="s">
        <v>6</v>
      </c>
      <c r="AX127" s="11" t="s">
        <v>86</v>
      </c>
      <c r="AY127" s="250" t="s">
        <v>132</v>
      </c>
    </row>
    <row r="128" s="10" customFormat="1" ht="22.32" customHeight="1">
      <c r="B128" s="205"/>
      <c r="C128" s="206"/>
      <c r="D128" s="207" t="s">
        <v>77</v>
      </c>
      <c r="E128" s="219" t="s">
        <v>330</v>
      </c>
      <c r="F128" s="219" t="s">
        <v>331</v>
      </c>
      <c r="G128" s="206"/>
      <c r="H128" s="206"/>
      <c r="I128" s="209"/>
      <c r="J128" s="220">
        <f>BK128</f>
        <v>0</v>
      </c>
      <c r="K128" s="206"/>
      <c r="L128" s="211"/>
      <c r="M128" s="212"/>
      <c r="N128" s="213"/>
      <c r="O128" s="213"/>
      <c r="P128" s="214">
        <f>SUM(P129:P131)</f>
        <v>0</v>
      </c>
      <c r="Q128" s="213"/>
      <c r="R128" s="214">
        <f>SUM(R129:R131)</f>
        <v>0</v>
      </c>
      <c r="S128" s="213"/>
      <c r="T128" s="215">
        <f>SUM(T129:T131)</f>
        <v>0</v>
      </c>
      <c r="AR128" s="216" t="s">
        <v>86</v>
      </c>
      <c r="AT128" s="217" t="s">
        <v>77</v>
      </c>
      <c r="AU128" s="217" t="s">
        <v>88</v>
      </c>
      <c r="AY128" s="216" t="s">
        <v>132</v>
      </c>
      <c r="BK128" s="218">
        <f>SUM(BK129:BK131)</f>
        <v>0</v>
      </c>
    </row>
    <row r="129" s="1" customFormat="1" ht="16.5" customHeight="1">
      <c r="B129" s="46"/>
      <c r="C129" s="221" t="s">
        <v>175</v>
      </c>
      <c r="D129" s="221" t="s">
        <v>135</v>
      </c>
      <c r="E129" s="222" t="s">
        <v>332</v>
      </c>
      <c r="F129" s="223" t="s">
        <v>681</v>
      </c>
      <c r="G129" s="224" t="s">
        <v>334</v>
      </c>
      <c r="H129" s="225">
        <v>65.840000000000003</v>
      </c>
      <c r="I129" s="226"/>
      <c r="J129" s="227">
        <f>ROUND(I129*H129,2)</f>
        <v>0</v>
      </c>
      <c r="K129" s="223" t="s">
        <v>657</v>
      </c>
      <c r="L129" s="72"/>
      <c r="M129" s="228" t="s">
        <v>34</v>
      </c>
      <c r="N129" s="229" t="s">
        <v>49</v>
      </c>
      <c r="O129" s="47"/>
      <c r="P129" s="230">
        <f>O129*H129</f>
        <v>0</v>
      </c>
      <c r="Q129" s="230">
        <v>0</v>
      </c>
      <c r="R129" s="230">
        <f>Q129*H129</f>
        <v>0</v>
      </c>
      <c r="S129" s="230">
        <v>0</v>
      </c>
      <c r="T129" s="231">
        <f>S129*H129</f>
        <v>0</v>
      </c>
      <c r="AR129" s="23" t="s">
        <v>148</v>
      </c>
      <c r="AT129" s="23" t="s">
        <v>135</v>
      </c>
      <c r="AU129" s="23" t="s">
        <v>144</v>
      </c>
      <c r="AY129" s="23" t="s">
        <v>132</v>
      </c>
      <c r="BE129" s="232">
        <f>IF(N129="základní",J129,0)</f>
        <v>0</v>
      </c>
      <c r="BF129" s="232">
        <f>IF(N129="snížená",J129,0)</f>
        <v>0</v>
      </c>
      <c r="BG129" s="232">
        <f>IF(N129="zákl. přenesená",J129,0)</f>
        <v>0</v>
      </c>
      <c r="BH129" s="232">
        <f>IF(N129="sníž. přenesená",J129,0)</f>
        <v>0</v>
      </c>
      <c r="BI129" s="232">
        <f>IF(N129="nulová",J129,0)</f>
        <v>0</v>
      </c>
      <c r="BJ129" s="23" t="s">
        <v>86</v>
      </c>
      <c r="BK129" s="232">
        <f>ROUND(I129*H129,2)</f>
        <v>0</v>
      </c>
      <c r="BL129" s="23" t="s">
        <v>148</v>
      </c>
      <c r="BM129" s="23" t="s">
        <v>682</v>
      </c>
    </row>
    <row r="130" s="1" customFormat="1">
      <c r="B130" s="46"/>
      <c r="C130" s="74"/>
      <c r="D130" s="237" t="s">
        <v>234</v>
      </c>
      <c r="E130" s="74"/>
      <c r="F130" s="238" t="s">
        <v>683</v>
      </c>
      <c r="G130" s="74"/>
      <c r="H130" s="74"/>
      <c r="I130" s="191"/>
      <c r="J130" s="74"/>
      <c r="K130" s="74"/>
      <c r="L130" s="72"/>
      <c r="M130" s="239"/>
      <c r="N130" s="47"/>
      <c r="O130" s="47"/>
      <c r="P130" s="47"/>
      <c r="Q130" s="47"/>
      <c r="R130" s="47"/>
      <c r="S130" s="47"/>
      <c r="T130" s="95"/>
      <c r="AT130" s="23" t="s">
        <v>234</v>
      </c>
      <c r="AU130" s="23" t="s">
        <v>144</v>
      </c>
    </row>
    <row r="131" s="11" customFormat="1">
      <c r="B131" s="240"/>
      <c r="C131" s="241"/>
      <c r="D131" s="237" t="s">
        <v>236</v>
      </c>
      <c r="E131" s="241"/>
      <c r="F131" s="243" t="s">
        <v>684</v>
      </c>
      <c r="G131" s="241"/>
      <c r="H131" s="244">
        <v>65.840000000000003</v>
      </c>
      <c r="I131" s="245"/>
      <c r="J131" s="241"/>
      <c r="K131" s="241"/>
      <c r="L131" s="246"/>
      <c r="M131" s="247"/>
      <c r="N131" s="248"/>
      <c r="O131" s="248"/>
      <c r="P131" s="248"/>
      <c r="Q131" s="248"/>
      <c r="R131" s="248"/>
      <c r="S131" s="248"/>
      <c r="T131" s="249"/>
      <c r="AT131" s="250" t="s">
        <v>236</v>
      </c>
      <c r="AU131" s="250" t="s">
        <v>144</v>
      </c>
      <c r="AV131" s="11" t="s">
        <v>88</v>
      </c>
      <c r="AW131" s="11" t="s">
        <v>6</v>
      </c>
      <c r="AX131" s="11" t="s">
        <v>86</v>
      </c>
      <c r="AY131" s="250" t="s">
        <v>132</v>
      </c>
    </row>
    <row r="132" s="10" customFormat="1" ht="29.88" customHeight="1">
      <c r="B132" s="205"/>
      <c r="C132" s="206"/>
      <c r="D132" s="207" t="s">
        <v>77</v>
      </c>
      <c r="E132" s="219" t="s">
        <v>88</v>
      </c>
      <c r="F132" s="219" t="s">
        <v>374</v>
      </c>
      <c r="G132" s="206"/>
      <c r="H132" s="206"/>
      <c r="I132" s="209"/>
      <c r="J132" s="220">
        <f>BK132</f>
        <v>0</v>
      </c>
      <c r="K132" s="206"/>
      <c r="L132" s="211"/>
      <c r="M132" s="212"/>
      <c r="N132" s="213"/>
      <c r="O132" s="213"/>
      <c r="P132" s="214">
        <f>P133</f>
        <v>0</v>
      </c>
      <c r="Q132" s="213"/>
      <c r="R132" s="214">
        <f>R133</f>
        <v>42.423740899999999</v>
      </c>
      <c r="S132" s="213"/>
      <c r="T132" s="215">
        <f>T133</f>
        <v>0</v>
      </c>
      <c r="AR132" s="216" t="s">
        <v>86</v>
      </c>
      <c r="AT132" s="217" t="s">
        <v>77</v>
      </c>
      <c r="AU132" s="217" t="s">
        <v>86</v>
      </c>
      <c r="AY132" s="216" t="s">
        <v>132</v>
      </c>
      <c r="BK132" s="218">
        <f>BK133</f>
        <v>0</v>
      </c>
    </row>
    <row r="133" s="10" customFormat="1" ht="14.88" customHeight="1">
      <c r="B133" s="205"/>
      <c r="C133" s="206"/>
      <c r="D133" s="207" t="s">
        <v>77</v>
      </c>
      <c r="E133" s="219" t="s">
        <v>396</v>
      </c>
      <c r="F133" s="219" t="s">
        <v>397</v>
      </c>
      <c r="G133" s="206"/>
      <c r="H133" s="206"/>
      <c r="I133" s="209"/>
      <c r="J133" s="220">
        <f>BK133</f>
        <v>0</v>
      </c>
      <c r="K133" s="206"/>
      <c r="L133" s="211"/>
      <c r="M133" s="212"/>
      <c r="N133" s="213"/>
      <c r="O133" s="213"/>
      <c r="P133" s="214">
        <f>SUM(P134:P149)</f>
        <v>0</v>
      </c>
      <c r="Q133" s="213"/>
      <c r="R133" s="214">
        <f>SUM(R134:R149)</f>
        <v>42.423740899999999</v>
      </c>
      <c r="S133" s="213"/>
      <c r="T133" s="215">
        <f>SUM(T134:T149)</f>
        <v>0</v>
      </c>
      <c r="AR133" s="216" t="s">
        <v>86</v>
      </c>
      <c r="AT133" s="217" t="s">
        <v>77</v>
      </c>
      <c r="AU133" s="217" t="s">
        <v>88</v>
      </c>
      <c r="AY133" s="216" t="s">
        <v>132</v>
      </c>
      <c r="BK133" s="218">
        <f>SUM(BK134:BK149)</f>
        <v>0</v>
      </c>
    </row>
    <row r="134" s="1" customFormat="1" ht="25.5" customHeight="1">
      <c r="B134" s="46"/>
      <c r="C134" s="221" t="s">
        <v>181</v>
      </c>
      <c r="D134" s="221" t="s">
        <v>135</v>
      </c>
      <c r="E134" s="222" t="s">
        <v>399</v>
      </c>
      <c r="F134" s="223" t="s">
        <v>400</v>
      </c>
      <c r="G134" s="224" t="s">
        <v>246</v>
      </c>
      <c r="H134" s="225">
        <v>1.0449999999999999</v>
      </c>
      <c r="I134" s="226"/>
      <c r="J134" s="227">
        <f>ROUND(I134*H134,2)</f>
        <v>0</v>
      </c>
      <c r="K134" s="223" t="s">
        <v>657</v>
      </c>
      <c r="L134" s="72"/>
      <c r="M134" s="228" t="s">
        <v>34</v>
      </c>
      <c r="N134" s="229" t="s">
        <v>49</v>
      </c>
      <c r="O134" s="47"/>
      <c r="P134" s="230">
        <f>O134*H134</f>
        <v>0</v>
      </c>
      <c r="Q134" s="230">
        <v>1.98</v>
      </c>
      <c r="R134" s="230">
        <f>Q134*H134</f>
        <v>2.0690999999999997</v>
      </c>
      <c r="S134" s="230">
        <v>0</v>
      </c>
      <c r="T134" s="231">
        <f>S134*H134</f>
        <v>0</v>
      </c>
      <c r="AR134" s="23" t="s">
        <v>148</v>
      </c>
      <c r="AT134" s="23" t="s">
        <v>135</v>
      </c>
      <c r="AU134" s="23" t="s">
        <v>144</v>
      </c>
      <c r="AY134" s="23" t="s">
        <v>132</v>
      </c>
      <c r="BE134" s="232">
        <f>IF(N134="základní",J134,0)</f>
        <v>0</v>
      </c>
      <c r="BF134" s="232">
        <f>IF(N134="snížená",J134,0)</f>
        <v>0</v>
      </c>
      <c r="BG134" s="232">
        <f>IF(N134="zákl. přenesená",J134,0)</f>
        <v>0</v>
      </c>
      <c r="BH134" s="232">
        <f>IF(N134="sníž. přenesená",J134,0)</f>
        <v>0</v>
      </c>
      <c r="BI134" s="232">
        <f>IF(N134="nulová",J134,0)</f>
        <v>0</v>
      </c>
      <c r="BJ134" s="23" t="s">
        <v>86</v>
      </c>
      <c r="BK134" s="232">
        <f>ROUND(I134*H134,2)</f>
        <v>0</v>
      </c>
      <c r="BL134" s="23" t="s">
        <v>148</v>
      </c>
      <c r="BM134" s="23" t="s">
        <v>685</v>
      </c>
    </row>
    <row r="135" s="1" customFormat="1">
      <c r="B135" s="46"/>
      <c r="C135" s="74"/>
      <c r="D135" s="237" t="s">
        <v>234</v>
      </c>
      <c r="E135" s="74"/>
      <c r="F135" s="238" t="s">
        <v>402</v>
      </c>
      <c r="G135" s="74"/>
      <c r="H135" s="74"/>
      <c r="I135" s="191"/>
      <c r="J135" s="74"/>
      <c r="K135" s="74"/>
      <c r="L135" s="72"/>
      <c r="M135" s="239"/>
      <c r="N135" s="47"/>
      <c r="O135" s="47"/>
      <c r="P135" s="47"/>
      <c r="Q135" s="47"/>
      <c r="R135" s="47"/>
      <c r="S135" s="47"/>
      <c r="T135" s="95"/>
      <c r="AT135" s="23" t="s">
        <v>234</v>
      </c>
      <c r="AU135" s="23" t="s">
        <v>144</v>
      </c>
    </row>
    <row r="136" s="12" customFormat="1">
      <c r="B136" s="251"/>
      <c r="C136" s="252"/>
      <c r="D136" s="237" t="s">
        <v>236</v>
      </c>
      <c r="E136" s="253" t="s">
        <v>34</v>
      </c>
      <c r="F136" s="254" t="s">
        <v>686</v>
      </c>
      <c r="G136" s="252"/>
      <c r="H136" s="253" t="s">
        <v>34</v>
      </c>
      <c r="I136" s="255"/>
      <c r="J136" s="252"/>
      <c r="K136" s="252"/>
      <c r="L136" s="256"/>
      <c r="M136" s="257"/>
      <c r="N136" s="258"/>
      <c r="O136" s="258"/>
      <c r="P136" s="258"/>
      <c r="Q136" s="258"/>
      <c r="R136" s="258"/>
      <c r="S136" s="258"/>
      <c r="T136" s="259"/>
      <c r="AT136" s="260" t="s">
        <v>236</v>
      </c>
      <c r="AU136" s="260" t="s">
        <v>144</v>
      </c>
      <c r="AV136" s="12" t="s">
        <v>86</v>
      </c>
      <c r="AW136" s="12" t="s">
        <v>41</v>
      </c>
      <c r="AX136" s="12" t="s">
        <v>78</v>
      </c>
      <c r="AY136" s="260" t="s">
        <v>132</v>
      </c>
    </row>
    <row r="137" s="11" customFormat="1">
      <c r="B137" s="240"/>
      <c r="C137" s="241"/>
      <c r="D137" s="237" t="s">
        <v>236</v>
      </c>
      <c r="E137" s="242" t="s">
        <v>34</v>
      </c>
      <c r="F137" s="243" t="s">
        <v>687</v>
      </c>
      <c r="G137" s="241"/>
      <c r="H137" s="244">
        <v>0.73999999999999999</v>
      </c>
      <c r="I137" s="245"/>
      <c r="J137" s="241"/>
      <c r="K137" s="241"/>
      <c r="L137" s="246"/>
      <c r="M137" s="247"/>
      <c r="N137" s="248"/>
      <c r="O137" s="248"/>
      <c r="P137" s="248"/>
      <c r="Q137" s="248"/>
      <c r="R137" s="248"/>
      <c r="S137" s="248"/>
      <c r="T137" s="249"/>
      <c r="AT137" s="250" t="s">
        <v>236</v>
      </c>
      <c r="AU137" s="250" t="s">
        <v>144</v>
      </c>
      <c r="AV137" s="11" t="s">
        <v>88</v>
      </c>
      <c r="AW137" s="11" t="s">
        <v>41</v>
      </c>
      <c r="AX137" s="11" t="s">
        <v>78</v>
      </c>
      <c r="AY137" s="250" t="s">
        <v>132</v>
      </c>
    </row>
    <row r="138" s="11" customFormat="1">
      <c r="B138" s="240"/>
      <c r="C138" s="241"/>
      <c r="D138" s="237" t="s">
        <v>236</v>
      </c>
      <c r="E138" s="242" t="s">
        <v>34</v>
      </c>
      <c r="F138" s="243" t="s">
        <v>688</v>
      </c>
      <c r="G138" s="241"/>
      <c r="H138" s="244">
        <v>0.17999999999999999</v>
      </c>
      <c r="I138" s="245"/>
      <c r="J138" s="241"/>
      <c r="K138" s="241"/>
      <c r="L138" s="246"/>
      <c r="M138" s="247"/>
      <c r="N138" s="248"/>
      <c r="O138" s="248"/>
      <c r="P138" s="248"/>
      <c r="Q138" s="248"/>
      <c r="R138" s="248"/>
      <c r="S138" s="248"/>
      <c r="T138" s="249"/>
      <c r="AT138" s="250" t="s">
        <v>236</v>
      </c>
      <c r="AU138" s="250" t="s">
        <v>144</v>
      </c>
      <c r="AV138" s="11" t="s">
        <v>88</v>
      </c>
      <c r="AW138" s="11" t="s">
        <v>41</v>
      </c>
      <c r="AX138" s="11" t="s">
        <v>78</v>
      </c>
      <c r="AY138" s="250" t="s">
        <v>132</v>
      </c>
    </row>
    <row r="139" s="12" customFormat="1">
      <c r="B139" s="251"/>
      <c r="C139" s="252"/>
      <c r="D139" s="237" t="s">
        <v>236</v>
      </c>
      <c r="E139" s="253" t="s">
        <v>34</v>
      </c>
      <c r="F139" s="254" t="s">
        <v>689</v>
      </c>
      <c r="G139" s="252"/>
      <c r="H139" s="253" t="s">
        <v>34</v>
      </c>
      <c r="I139" s="255"/>
      <c r="J139" s="252"/>
      <c r="K139" s="252"/>
      <c r="L139" s="256"/>
      <c r="M139" s="257"/>
      <c r="N139" s="258"/>
      <c r="O139" s="258"/>
      <c r="P139" s="258"/>
      <c r="Q139" s="258"/>
      <c r="R139" s="258"/>
      <c r="S139" s="258"/>
      <c r="T139" s="259"/>
      <c r="AT139" s="260" t="s">
        <v>236</v>
      </c>
      <c r="AU139" s="260" t="s">
        <v>144</v>
      </c>
      <c r="AV139" s="12" t="s">
        <v>86</v>
      </c>
      <c r="AW139" s="12" t="s">
        <v>41</v>
      </c>
      <c r="AX139" s="12" t="s">
        <v>78</v>
      </c>
      <c r="AY139" s="260" t="s">
        <v>132</v>
      </c>
    </row>
    <row r="140" s="11" customFormat="1">
      <c r="B140" s="240"/>
      <c r="C140" s="241"/>
      <c r="D140" s="237" t="s">
        <v>236</v>
      </c>
      <c r="E140" s="242" t="s">
        <v>34</v>
      </c>
      <c r="F140" s="243" t="s">
        <v>690</v>
      </c>
      <c r="G140" s="241"/>
      <c r="H140" s="244">
        <v>0.125</v>
      </c>
      <c r="I140" s="245"/>
      <c r="J140" s="241"/>
      <c r="K140" s="241"/>
      <c r="L140" s="246"/>
      <c r="M140" s="247"/>
      <c r="N140" s="248"/>
      <c r="O140" s="248"/>
      <c r="P140" s="248"/>
      <c r="Q140" s="248"/>
      <c r="R140" s="248"/>
      <c r="S140" s="248"/>
      <c r="T140" s="249"/>
      <c r="AT140" s="250" t="s">
        <v>236</v>
      </c>
      <c r="AU140" s="250" t="s">
        <v>144</v>
      </c>
      <c r="AV140" s="11" t="s">
        <v>88</v>
      </c>
      <c r="AW140" s="11" t="s">
        <v>41</v>
      </c>
      <c r="AX140" s="11" t="s">
        <v>78</v>
      </c>
      <c r="AY140" s="250" t="s">
        <v>132</v>
      </c>
    </row>
    <row r="141" s="13" customFormat="1">
      <c r="B141" s="261"/>
      <c r="C141" s="262"/>
      <c r="D141" s="237" t="s">
        <v>236</v>
      </c>
      <c r="E141" s="263" t="s">
        <v>34</v>
      </c>
      <c r="F141" s="264" t="s">
        <v>262</v>
      </c>
      <c r="G141" s="262"/>
      <c r="H141" s="265">
        <v>1.0449999999999999</v>
      </c>
      <c r="I141" s="266"/>
      <c r="J141" s="262"/>
      <c r="K141" s="262"/>
      <c r="L141" s="267"/>
      <c r="M141" s="268"/>
      <c r="N141" s="269"/>
      <c r="O141" s="269"/>
      <c r="P141" s="269"/>
      <c r="Q141" s="269"/>
      <c r="R141" s="269"/>
      <c r="S141" s="269"/>
      <c r="T141" s="270"/>
      <c r="AT141" s="271" t="s">
        <v>236</v>
      </c>
      <c r="AU141" s="271" t="s">
        <v>144</v>
      </c>
      <c r="AV141" s="13" t="s">
        <v>148</v>
      </c>
      <c r="AW141" s="13" t="s">
        <v>41</v>
      </c>
      <c r="AX141" s="13" t="s">
        <v>86</v>
      </c>
      <c r="AY141" s="271" t="s">
        <v>132</v>
      </c>
    </row>
    <row r="142" s="1" customFormat="1" ht="25.5" customHeight="1">
      <c r="B142" s="46"/>
      <c r="C142" s="221" t="s">
        <v>187</v>
      </c>
      <c r="D142" s="221" t="s">
        <v>135</v>
      </c>
      <c r="E142" s="222" t="s">
        <v>412</v>
      </c>
      <c r="F142" s="223" t="s">
        <v>413</v>
      </c>
      <c r="G142" s="224" t="s">
        <v>246</v>
      </c>
      <c r="H142" s="225">
        <v>17.885000000000002</v>
      </c>
      <c r="I142" s="226"/>
      <c r="J142" s="227">
        <f>ROUND(I142*H142,2)</f>
        <v>0</v>
      </c>
      <c r="K142" s="223" t="s">
        <v>657</v>
      </c>
      <c r="L142" s="72"/>
      <c r="M142" s="228" t="s">
        <v>34</v>
      </c>
      <c r="N142" s="229" t="s">
        <v>49</v>
      </c>
      <c r="O142" s="47"/>
      <c r="P142" s="230">
        <f>O142*H142</f>
        <v>0</v>
      </c>
      <c r="Q142" s="230">
        <v>2.2563399999999998</v>
      </c>
      <c r="R142" s="230">
        <f>Q142*H142</f>
        <v>40.3546409</v>
      </c>
      <c r="S142" s="230">
        <v>0</v>
      </c>
      <c r="T142" s="231">
        <f>S142*H142</f>
        <v>0</v>
      </c>
      <c r="AR142" s="23" t="s">
        <v>148</v>
      </c>
      <c r="AT142" s="23" t="s">
        <v>135</v>
      </c>
      <c r="AU142" s="23" t="s">
        <v>144</v>
      </c>
      <c r="AY142" s="23" t="s">
        <v>132</v>
      </c>
      <c r="BE142" s="232">
        <f>IF(N142="základní",J142,0)</f>
        <v>0</v>
      </c>
      <c r="BF142" s="232">
        <f>IF(N142="snížená",J142,0)</f>
        <v>0</v>
      </c>
      <c r="BG142" s="232">
        <f>IF(N142="zákl. přenesená",J142,0)</f>
        <v>0</v>
      </c>
      <c r="BH142" s="232">
        <f>IF(N142="sníž. přenesená",J142,0)</f>
        <v>0</v>
      </c>
      <c r="BI142" s="232">
        <f>IF(N142="nulová",J142,0)</f>
        <v>0</v>
      </c>
      <c r="BJ142" s="23" t="s">
        <v>86</v>
      </c>
      <c r="BK142" s="232">
        <f>ROUND(I142*H142,2)</f>
        <v>0</v>
      </c>
      <c r="BL142" s="23" t="s">
        <v>148</v>
      </c>
      <c r="BM142" s="23" t="s">
        <v>691</v>
      </c>
    </row>
    <row r="143" s="1" customFormat="1">
      <c r="B143" s="46"/>
      <c r="C143" s="74"/>
      <c r="D143" s="237" t="s">
        <v>234</v>
      </c>
      <c r="E143" s="74"/>
      <c r="F143" s="238" t="s">
        <v>415</v>
      </c>
      <c r="G143" s="74"/>
      <c r="H143" s="74"/>
      <c r="I143" s="191"/>
      <c r="J143" s="74"/>
      <c r="K143" s="74"/>
      <c r="L143" s="72"/>
      <c r="M143" s="239"/>
      <c r="N143" s="47"/>
      <c r="O143" s="47"/>
      <c r="P143" s="47"/>
      <c r="Q143" s="47"/>
      <c r="R143" s="47"/>
      <c r="S143" s="47"/>
      <c r="T143" s="95"/>
      <c r="AT143" s="23" t="s">
        <v>234</v>
      </c>
      <c r="AU143" s="23" t="s">
        <v>144</v>
      </c>
    </row>
    <row r="144" s="12" customFormat="1">
      <c r="B144" s="251"/>
      <c r="C144" s="252"/>
      <c r="D144" s="237" t="s">
        <v>236</v>
      </c>
      <c r="E144" s="253" t="s">
        <v>34</v>
      </c>
      <c r="F144" s="254" t="s">
        <v>686</v>
      </c>
      <c r="G144" s="252"/>
      <c r="H144" s="253" t="s">
        <v>34</v>
      </c>
      <c r="I144" s="255"/>
      <c r="J144" s="252"/>
      <c r="K144" s="252"/>
      <c r="L144" s="256"/>
      <c r="M144" s="257"/>
      <c r="N144" s="258"/>
      <c r="O144" s="258"/>
      <c r="P144" s="258"/>
      <c r="Q144" s="258"/>
      <c r="R144" s="258"/>
      <c r="S144" s="258"/>
      <c r="T144" s="259"/>
      <c r="AT144" s="260" t="s">
        <v>236</v>
      </c>
      <c r="AU144" s="260" t="s">
        <v>144</v>
      </c>
      <c r="AV144" s="12" t="s">
        <v>86</v>
      </c>
      <c r="AW144" s="12" t="s">
        <v>41</v>
      </c>
      <c r="AX144" s="12" t="s">
        <v>78</v>
      </c>
      <c r="AY144" s="260" t="s">
        <v>132</v>
      </c>
    </row>
    <row r="145" s="11" customFormat="1">
      <c r="B145" s="240"/>
      <c r="C145" s="241"/>
      <c r="D145" s="237" t="s">
        <v>236</v>
      </c>
      <c r="E145" s="242" t="s">
        <v>34</v>
      </c>
      <c r="F145" s="243" t="s">
        <v>692</v>
      </c>
      <c r="G145" s="241"/>
      <c r="H145" s="244">
        <v>12.58</v>
      </c>
      <c r="I145" s="245"/>
      <c r="J145" s="241"/>
      <c r="K145" s="241"/>
      <c r="L145" s="246"/>
      <c r="M145" s="247"/>
      <c r="N145" s="248"/>
      <c r="O145" s="248"/>
      <c r="P145" s="248"/>
      <c r="Q145" s="248"/>
      <c r="R145" s="248"/>
      <c r="S145" s="248"/>
      <c r="T145" s="249"/>
      <c r="AT145" s="250" t="s">
        <v>236</v>
      </c>
      <c r="AU145" s="250" t="s">
        <v>144</v>
      </c>
      <c r="AV145" s="11" t="s">
        <v>88</v>
      </c>
      <c r="AW145" s="11" t="s">
        <v>41</v>
      </c>
      <c r="AX145" s="11" t="s">
        <v>78</v>
      </c>
      <c r="AY145" s="250" t="s">
        <v>132</v>
      </c>
    </row>
    <row r="146" s="11" customFormat="1">
      <c r="B146" s="240"/>
      <c r="C146" s="241"/>
      <c r="D146" s="237" t="s">
        <v>236</v>
      </c>
      <c r="E146" s="242" t="s">
        <v>34</v>
      </c>
      <c r="F146" s="243" t="s">
        <v>693</v>
      </c>
      <c r="G146" s="241"/>
      <c r="H146" s="244">
        <v>3.0550000000000002</v>
      </c>
      <c r="I146" s="245"/>
      <c r="J146" s="241"/>
      <c r="K146" s="241"/>
      <c r="L146" s="246"/>
      <c r="M146" s="247"/>
      <c r="N146" s="248"/>
      <c r="O146" s="248"/>
      <c r="P146" s="248"/>
      <c r="Q146" s="248"/>
      <c r="R146" s="248"/>
      <c r="S146" s="248"/>
      <c r="T146" s="249"/>
      <c r="AT146" s="250" t="s">
        <v>236</v>
      </c>
      <c r="AU146" s="250" t="s">
        <v>144</v>
      </c>
      <c r="AV146" s="11" t="s">
        <v>88</v>
      </c>
      <c r="AW146" s="11" t="s">
        <v>41</v>
      </c>
      <c r="AX146" s="11" t="s">
        <v>78</v>
      </c>
      <c r="AY146" s="250" t="s">
        <v>132</v>
      </c>
    </row>
    <row r="147" s="12" customFormat="1">
      <c r="B147" s="251"/>
      <c r="C147" s="252"/>
      <c r="D147" s="237" t="s">
        <v>236</v>
      </c>
      <c r="E147" s="253" t="s">
        <v>34</v>
      </c>
      <c r="F147" s="254" t="s">
        <v>689</v>
      </c>
      <c r="G147" s="252"/>
      <c r="H147" s="253" t="s">
        <v>34</v>
      </c>
      <c r="I147" s="255"/>
      <c r="J147" s="252"/>
      <c r="K147" s="252"/>
      <c r="L147" s="256"/>
      <c r="M147" s="257"/>
      <c r="N147" s="258"/>
      <c r="O147" s="258"/>
      <c r="P147" s="258"/>
      <c r="Q147" s="258"/>
      <c r="R147" s="258"/>
      <c r="S147" s="258"/>
      <c r="T147" s="259"/>
      <c r="AT147" s="260" t="s">
        <v>236</v>
      </c>
      <c r="AU147" s="260" t="s">
        <v>144</v>
      </c>
      <c r="AV147" s="12" t="s">
        <v>86</v>
      </c>
      <c r="AW147" s="12" t="s">
        <v>41</v>
      </c>
      <c r="AX147" s="12" t="s">
        <v>78</v>
      </c>
      <c r="AY147" s="260" t="s">
        <v>132</v>
      </c>
    </row>
    <row r="148" s="11" customFormat="1">
      <c r="B148" s="240"/>
      <c r="C148" s="241"/>
      <c r="D148" s="237" t="s">
        <v>236</v>
      </c>
      <c r="E148" s="242" t="s">
        <v>34</v>
      </c>
      <c r="F148" s="243" t="s">
        <v>694</v>
      </c>
      <c r="G148" s="241"/>
      <c r="H148" s="244">
        <v>2.25</v>
      </c>
      <c r="I148" s="245"/>
      <c r="J148" s="241"/>
      <c r="K148" s="241"/>
      <c r="L148" s="246"/>
      <c r="M148" s="247"/>
      <c r="N148" s="248"/>
      <c r="O148" s="248"/>
      <c r="P148" s="248"/>
      <c r="Q148" s="248"/>
      <c r="R148" s="248"/>
      <c r="S148" s="248"/>
      <c r="T148" s="249"/>
      <c r="AT148" s="250" t="s">
        <v>236</v>
      </c>
      <c r="AU148" s="250" t="s">
        <v>144</v>
      </c>
      <c r="AV148" s="11" t="s">
        <v>88</v>
      </c>
      <c r="AW148" s="11" t="s">
        <v>41</v>
      </c>
      <c r="AX148" s="11" t="s">
        <v>78</v>
      </c>
      <c r="AY148" s="250" t="s">
        <v>132</v>
      </c>
    </row>
    <row r="149" s="13" customFormat="1">
      <c r="B149" s="261"/>
      <c r="C149" s="262"/>
      <c r="D149" s="237" t="s">
        <v>236</v>
      </c>
      <c r="E149" s="263" t="s">
        <v>34</v>
      </c>
      <c r="F149" s="264" t="s">
        <v>262</v>
      </c>
      <c r="G149" s="262"/>
      <c r="H149" s="265">
        <v>17.885000000000002</v>
      </c>
      <c r="I149" s="266"/>
      <c r="J149" s="262"/>
      <c r="K149" s="262"/>
      <c r="L149" s="267"/>
      <c r="M149" s="268"/>
      <c r="N149" s="269"/>
      <c r="O149" s="269"/>
      <c r="P149" s="269"/>
      <c r="Q149" s="269"/>
      <c r="R149" s="269"/>
      <c r="S149" s="269"/>
      <c r="T149" s="270"/>
      <c r="AT149" s="271" t="s">
        <v>236</v>
      </c>
      <c r="AU149" s="271" t="s">
        <v>144</v>
      </c>
      <c r="AV149" s="13" t="s">
        <v>148</v>
      </c>
      <c r="AW149" s="13" t="s">
        <v>41</v>
      </c>
      <c r="AX149" s="13" t="s">
        <v>86</v>
      </c>
      <c r="AY149" s="271" t="s">
        <v>132</v>
      </c>
    </row>
    <row r="150" s="10" customFormat="1" ht="29.88" customHeight="1">
      <c r="B150" s="205"/>
      <c r="C150" s="206"/>
      <c r="D150" s="207" t="s">
        <v>77</v>
      </c>
      <c r="E150" s="219" t="s">
        <v>144</v>
      </c>
      <c r="F150" s="219" t="s">
        <v>426</v>
      </c>
      <c r="G150" s="206"/>
      <c r="H150" s="206"/>
      <c r="I150" s="209"/>
      <c r="J150" s="220">
        <f>BK150</f>
        <v>0</v>
      </c>
      <c r="K150" s="206"/>
      <c r="L150" s="211"/>
      <c r="M150" s="212"/>
      <c r="N150" s="213"/>
      <c r="O150" s="213"/>
      <c r="P150" s="214">
        <f>P151+P160</f>
        <v>0</v>
      </c>
      <c r="Q150" s="213"/>
      <c r="R150" s="214">
        <f>R151+R160</f>
        <v>11.0983222</v>
      </c>
      <c r="S150" s="213"/>
      <c r="T150" s="215">
        <f>T151+T160</f>
        <v>0</v>
      </c>
      <c r="AR150" s="216" t="s">
        <v>86</v>
      </c>
      <c r="AT150" s="217" t="s">
        <v>77</v>
      </c>
      <c r="AU150" s="217" t="s">
        <v>86</v>
      </c>
      <c r="AY150" s="216" t="s">
        <v>132</v>
      </c>
      <c r="BK150" s="218">
        <f>BK151+BK160</f>
        <v>0</v>
      </c>
    </row>
    <row r="151" s="10" customFormat="1" ht="14.88" customHeight="1">
      <c r="B151" s="205"/>
      <c r="C151" s="206"/>
      <c r="D151" s="207" t="s">
        <v>77</v>
      </c>
      <c r="E151" s="219" t="s">
        <v>466</v>
      </c>
      <c r="F151" s="219" t="s">
        <v>695</v>
      </c>
      <c r="G151" s="206"/>
      <c r="H151" s="206"/>
      <c r="I151" s="209"/>
      <c r="J151" s="220">
        <f>BK151</f>
        <v>0</v>
      </c>
      <c r="K151" s="206"/>
      <c r="L151" s="211"/>
      <c r="M151" s="212"/>
      <c r="N151" s="213"/>
      <c r="O151" s="213"/>
      <c r="P151" s="214">
        <f>SUM(P152:P159)</f>
        <v>0</v>
      </c>
      <c r="Q151" s="213"/>
      <c r="R151" s="214">
        <f>SUM(R152:R159)</f>
        <v>10.87219</v>
      </c>
      <c r="S151" s="213"/>
      <c r="T151" s="215">
        <f>SUM(T152:T159)</f>
        <v>0</v>
      </c>
      <c r="AR151" s="216" t="s">
        <v>86</v>
      </c>
      <c r="AT151" s="217" t="s">
        <v>77</v>
      </c>
      <c r="AU151" s="217" t="s">
        <v>88</v>
      </c>
      <c r="AY151" s="216" t="s">
        <v>132</v>
      </c>
      <c r="BK151" s="218">
        <f>SUM(BK152:BK159)</f>
        <v>0</v>
      </c>
    </row>
    <row r="152" s="1" customFormat="1" ht="38.25" customHeight="1">
      <c r="B152" s="46"/>
      <c r="C152" s="221" t="s">
        <v>191</v>
      </c>
      <c r="D152" s="221" t="s">
        <v>135</v>
      </c>
      <c r="E152" s="222" t="s">
        <v>696</v>
      </c>
      <c r="F152" s="223" t="s">
        <v>697</v>
      </c>
      <c r="G152" s="224" t="s">
        <v>521</v>
      </c>
      <c r="H152" s="225">
        <v>61</v>
      </c>
      <c r="I152" s="226"/>
      <c r="J152" s="227">
        <f>ROUND(I152*H152,2)</f>
        <v>0</v>
      </c>
      <c r="K152" s="223" t="s">
        <v>657</v>
      </c>
      <c r="L152" s="72"/>
      <c r="M152" s="228" t="s">
        <v>34</v>
      </c>
      <c r="N152" s="229" t="s">
        <v>49</v>
      </c>
      <c r="O152" s="47"/>
      <c r="P152" s="230">
        <f>O152*H152</f>
        <v>0</v>
      </c>
      <c r="Q152" s="230">
        <v>0.17488999999999999</v>
      </c>
      <c r="R152" s="230">
        <f>Q152*H152</f>
        <v>10.668289999999999</v>
      </c>
      <c r="S152" s="230">
        <v>0</v>
      </c>
      <c r="T152" s="231">
        <f>S152*H152</f>
        <v>0</v>
      </c>
      <c r="AR152" s="23" t="s">
        <v>148</v>
      </c>
      <c r="AT152" s="23" t="s">
        <v>135</v>
      </c>
      <c r="AU152" s="23" t="s">
        <v>144</v>
      </c>
      <c r="AY152" s="23" t="s">
        <v>132</v>
      </c>
      <c r="BE152" s="232">
        <f>IF(N152="základní",J152,0)</f>
        <v>0</v>
      </c>
      <c r="BF152" s="232">
        <f>IF(N152="snížená",J152,0)</f>
        <v>0</v>
      </c>
      <c r="BG152" s="232">
        <f>IF(N152="zákl. přenesená",J152,0)</f>
        <v>0</v>
      </c>
      <c r="BH152" s="232">
        <f>IF(N152="sníž. přenesená",J152,0)</f>
        <v>0</v>
      </c>
      <c r="BI152" s="232">
        <f>IF(N152="nulová",J152,0)</f>
        <v>0</v>
      </c>
      <c r="BJ152" s="23" t="s">
        <v>86</v>
      </c>
      <c r="BK152" s="232">
        <f>ROUND(I152*H152,2)</f>
        <v>0</v>
      </c>
      <c r="BL152" s="23" t="s">
        <v>148</v>
      </c>
      <c r="BM152" s="23" t="s">
        <v>698</v>
      </c>
    </row>
    <row r="153" s="1" customFormat="1">
      <c r="B153" s="46"/>
      <c r="C153" s="74"/>
      <c r="D153" s="237" t="s">
        <v>234</v>
      </c>
      <c r="E153" s="74"/>
      <c r="F153" s="238" t="s">
        <v>699</v>
      </c>
      <c r="G153" s="74"/>
      <c r="H153" s="74"/>
      <c r="I153" s="191"/>
      <c r="J153" s="74"/>
      <c r="K153" s="74"/>
      <c r="L153" s="72"/>
      <c r="M153" s="239"/>
      <c r="N153" s="47"/>
      <c r="O153" s="47"/>
      <c r="P153" s="47"/>
      <c r="Q153" s="47"/>
      <c r="R153" s="47"/>
      <c r="S153" s="47"/>
      <c r="T153" s="95"/>
      <c r="AT153" s="23" t="s">
        <v>234</v>
      </c>
      <c r="AU153" s="23" t="s">
        <v>144</v>
      </c>
    </row>
    <row r="154" s="12" customFormat="1">
      <c r="B154" s="251"/>
      <c r="C154" s="252"/>
      <c r="D154" s="237" t="s">
        <v>236</v>
      </c>
      <c r="E154" s="253" t="s">
        <v>34</v>
      </c>
      <c r="F154" s="254" t="s">
        <v>700</v>
      </c>
      <c r="G154" s="252"/>
      <c r="H154" s="253" t="s">
        <v>34</v>
      </c>
      <c r="I154" s="255"/>
      <c r="J154" s="252"/>
      <c r="K154" s="252"/>
      <c r="L154" s="256"/>
      <c r="M154" s="257"/>
      <c r="N154" s="258"/>
      <c r="O154" s="258"/>
      <c r="P154" s="258"/>
      <c r="Q154" s="258"/>
      <c r="R154" s="258"/>
      <c r="S154" s="258"/>
      <c r="T154" s="259"/>
      <c r="AT154" s="260" t="s">
        <v>236</v>
      </c>
      <c r="AU154" s="260" t="s">
        <v>144</v>
      </c>
      <c r="AV154" s="12" t="s">
        <v>86</v>
      </c>
      <c r="AW154" s="12" t="s">
        <v>41</v>
      </c>
      <c r="AX154" s="12" t="s">
        <v>78</v>
      </c>
      <c r="AY154" s="260" t="s">
        <v>132</v>
      </c>
    </row>
    <row r="155" s="11" customFormat="1">
      <c r="B155" s="240"/>
      <c r="C155" s="241"/>
      <c r="D155" s="237" t="s">
        <v>236</v>
      </c>
      <c r="E155" s="242" t="s">
        <v>34</v>
      </c>
      <c r="F155" s="243" t="s">
        <v>701</v>
      </c>
      <c r="G155" s="241"/>
      <c r="H155" s="244">
        <v>49</v>
      </c>
      <c r="I155" s="245"/>
      <c r="J155" s="241"/>
      <c r="K155" s="241"/>
      <c r="L155" s="246"/>
      <c r="M155" s="247"/>
      <c r="N155" s="248"/>
      <c r="O155" s="248"/>
      <c r="P155" s="248"/>
      <c r="Q155" s="248"/>
      <c r="R155" s="248"/>
      <c r="S155" s="248"/>
      <c r="T155" s="249"/>
      <c r="AT155" s="250" t="s">
        <v>236</v>
      </c>
      <c r="AU155" s="250" t="s">
        <v>144</v>
      </c>
      <c r="AV155" s="11" t="s">
        <v>88</v>
      </c>
      <c r="AW155" s="11" t="s">
        <v>41</v>
      </c>
      <c r="AX155" s="11" t="s">
        <v>78</v>
      </c>
      <c r="AY155" s="250" t="s">
        <v>132</v>
      </c>
    </row>
    <row r="156" s="11" customFormat="1">
      <c r="B156" s="240"/>
      <c r="C156" s="241"/>
      <c r="D156" s="237" t="s">
        <v>236</v>
      </c>
      <c r="E156" s="242" t="s">
        <v>34</v>
      </c>
      <c r="F156" s="243" t="s">
        <v>702</v>
      </c>
      <c r="G156" s="241"/>
      <c r="H156" s="244">
        <v>12</v>
      </c>
      <c r="I156" s="245"/>
      <c r="J156" s="241"/>
      <c r="K156" s="241"/>
      <c r="L156" s="246"/>
      <c r="M156" s="247"/>
      <c r="N156" s="248"/>
      <c r="O156" s="248"/>
      <c r="P156" s="248"/>
      <c r="Q156" s="248"/>
      <c r="R156" s="248"/>
      <c r="S156" s="248"/>
      <c r="T156" s="249"/>
      <c r="AT156" s="250" t="s">
        <v>236</v>
      </c>
      <c r="AU156" s="250" t="s">
        <v>144</v>
      </c>
      <c r="AV156" s="11" t="s">
        <v>88</v>
      </c>
      <c r="AW156" s="11" t="s">
        <v>41</v>
      </c>
      <c r="AX156" s="11" t="s">
        <v>78</v>
      </c>
      <c r="AY156" s="250" t="s">
        <v>132</v>
      </c>
    </row>
    <row r="157" s="13" customFormat="1">
      <c r="B157" s="261"/>
      <c r="C157" s="262"/>
      <c r="D157" s="237" t="s">
        <v>236</v>
      </c>
      <c r="E157" s="263" t="s">
        <v>34</v>
      </c>
      <c r="F157" s="264" t="s">
        <v>262</v>
      </c>
      <c r="G157" s="262"/>
      <c r="H157" s="265">
        <v>61</v>
      </c>
      <c r="I157" s="266"/>
      <c r="J157" s="262"/>
      <c r="K157" s="262"/>
      <c r="L157" s="267"/>
      <c r="M157" s="268"/>
      <c r="N157" s="269"/>
      <c r="O157" s="269"/>
      <c r="P157" s="269"/>
      <c r="Q157" s="269"/>
      <c r="R157" s="269"/>
      <c r="S157" s="269"/>
      <c r="T157" s="270"/>
      <c r="AT157" s="271" t="s">
        <v>236</v>
      </c>
      <c r="AU157" s="271" t="s">
        <v>144</v>
      </c>
      <c r="AV157" s="13" t="s">
        <v>148</v>
      </c>
      <c r="AW157" s="13" t="s">
        <v>41</v>
      </c>
      <c r="AX157" s="13" t="s">
        <v>86</v>
      </c>
      <c r="AY157" s="271" t="s">
        <v>132</v>
      </c>
    </row>
    <row r="158" s="1" customFormat="1" ht="16.5" customHeight="1">
      <c r="B158" s="46"/>
      <c r="C158" s="272" t="s">
        <v>195</v>
      </c>
      <c r="D158" s="272" t="s">
        <v>368</v>
      </c>
      <c r="E158" s="273" t="s">
        <v>703</v>
      </c>
      <c r="F158" s="274" t="s">
        <v>704</v>
      </c>
      <c r="G158" s="275" t="s">
        <v>521</v>
      </c>
      <c r="H158" s="276">
        <v>49</v>
      </c>
      <c r="I158" s="277"/>
      <c r="J158" s="278">
        <f>ROUND(I158*H158,2)</f>
        <v>0</v>
      </c>
      <c r="K158" s="274" t="s">
        <v>169</v>
      </c>
      <c r="L158" s="279"/>
      <c r="M158" s="280" t="s">
        <v>34</v>
      </c>
      <c r="N158" s="281" t="s">
        <v>49</v>
      </c>
      <c r="O158" s="47"/>
      <c r="P158" s="230">
        <f>O158*H158</f>
        <v>0</v>
      </c>
      <c r="Q158" s="230">
        <v>0.0035000000000000001</v>
      </c>
      <c r="R158" s="230">
        <f>Q158*H158</f>
        <v>0.17150000000000001</v>
      </c>
      <c r="S158" s="230">
        <v>0</v>
      </c>
      <c r="T158" s="231">
        <f>S158*H158</f>
        <v>0</v>
      </c>
      <c r="AR158" s="23" t="s">
        <v>165</v>
      </c>
      <c r="AT158" s="23" t="s">
        <v>368</v>
      </c>
      <c r="AU158" s="23" t="s">
        <v>144</v>
      </c>
      <c r="AY158" s="23" t="s">
        <v>132</v>
      </c>
      <c r="BE158" s="232">
        <f>IF(N158="základní",J158,0)</f>
        <v>0</v>
      </c>
      <c r="BF158" s="232">
        <f>IF(N158="snížená",J158,0)</f>
        <v>0</v>
      </c>
      <c r="BG158" s="232">
        <f>IF(N158="zákl. přenesená",J158,0)</f>
        <v>0</v>
      </c>
      <c r="BH158" s="232">
        <f>IF(N158="sníž. přenesená",J158,0)</f>
        <v>0</v>
      </c>
      <c r="BI158" s="232">
        <f>IF(N158="nulová",J158,0)</f>
        <v>0</v>
      </c>
      <c r="BJ158" s="23" t="s">
        <v>86</v>
      </c>
      <c r="BK158" s="232">
        <f>ROUND(I158*H158,2)</f>
        <v>0</v>
      </c>
      <c r="BL158" s="23" t="s">
        <v>148</v>
      </c>
      <c r="BM158" s="23" t="s">
        <v>705</v>
      </c>
    </row>
    <row r="159" s="1" customFormat="1" ht="16.5" customHeight="1">
      <c r="B159" s="46"/>
      <c r="C159" s="272" t="s">
        <v>10</v>
      </c>
      <c r="D159" s="272" t="s">
        <v>368</v>
      </c>
      <c r="E159" s="273" t="s">
        <v>706</v>
      </c>
      <c r="F159" s="274" t="s">
        <v>707</v>
      </c>
      <c r="G159" s="275" t="s">
        <v>521</v>
      </c>
      <c r="H159" s="276">
        <v>12</v>
      </c>
      <c r="I159" s="277"/>
      <c r="J159" s="278">
        <f>ROUND(I159*H159,2)</f>
        <v>0</v>
      </c>
      <c r="K159" s="274" t="s">
        <v>169</v>
      </c>
      <c r="L159" s="279"/>
      <c r="M159" s="280" t="s">
        <v>34</v>
      </c>
      <c r="N159" s="281" t="s">
        <v>49</v>
      </c>
      <c r="O159" s="47"/>
      <c r="P159" s="230">
        <f>O159*H159</f>
        <v>0</v>
      </c>
      <c r="Q159" s="230">
        <v>0.0027000000000000001</v>
      </c>
      <c r="R159" s="230">
        <f>Q159*H159</f>
        <v>0.032399999999999998</v>
      </c>
      <c r="S159" s="230">
        <v>0</v>
      </c>
      <c r="T159" s="231">
        <f>S159*H159</f>
        <v>0</v>
      </c>
      <c r="AR159" s="23" t="s">
        <v>165</v>
      </c>
      <c r="AT159" s="23" t="s">
        <v>368</v>
      </c>
      <c r="AU159" s="23" t="s">
        <v>144</v>
      </c>
      <c r="AY159" s="23" t="s">
        <v>132</v>
      </c>
      <c r="BE159" s="232">
        <f>IF(N159="základní",J159,0)</f>
        <v>0</v>
      </c>
      <c r="BF159" s="232">
        <f>IF(N159="snížená",J159,0)</f>
        <v>0</v>
      </c>
      <c r="BG159" s="232">
        <f>IF(N159="zákl. přenesená",J159,0)</f>
        <v>0</v>
      </c>
      <c r="BH159" s="232">
        <f>IF(N159="sníž. přenesená",J159,0)</f>
        <v>0</v>
      </c>
      <c r="BI159" s="232">
        <f>IF(N159="nulová",J159,0)</f>
        <v>0</v>
      </c>
      <c r="BJ159" s="23" t="s">
        <v>86</v>
      </c>
      <c r="BK159" s="232">
        <f>ROUND(I159*H159,2)</f>
        <v>0</v>
      </c>
      <c r="BL159" s="23" t="s">
        <v>148</v>
      </c>
      <c r="BM159" s="23" t="s">
        <v>708</v>
      </c>
    </row>
    <row r="160" s="10" customFormat="1" ht="22.32" customHeight="1">
      <c r="B160" s="205"/>
      <c r="C160" s="206"/>
      <c r="D160" s="207" t="s">
        <v>77</v>
      </c>
      <c r="E160" s="219" t="s">
        <v>470</v>
      </c>
      <c r="F160" s="219" t="s">
        <v>709</v>
      </c>
      <c r="G160" s="206"/>
      <c r="H160" s="206"/>
      <c r="I160" s="209"/>
      <c r="J160" s="220">
        <f>BK160</f>
        <v>0</v>
      </c>
      <c r="K160" s="206"/>
      <c r="L160" s="211"/>
      <c r="M160" s="212"/>
      <c r="N160" s="213"/>
      <c r="O160" s="213"/>
      <c r="P160" s="214">
        <f>SUM(P161:P174)</f>
        <v>0</v>
      </c>
      <c r="Q160" s="213"/>
      <c r="R160" s="214">
        <f>SUM(R161:R174)</f>
        <v>0.22613220000000001</v>
      </c>
      <c r="S160" s="213"/>
      <c r="T160" s="215">
        <f>SUM(T161:T174)</f>
        <v>0</v>
      </c>
      <c r="AR160" s="216" t="s">
        <v>86</v>
      </c>
      <c r="AT160" s="217" t="s">
        <v>77</v>
      </c>
      <c r="AU160" s="217" t="s">
        <v>88</v>
      </c>
      <c r="AY160" s="216" t="s">
        <v>132</v>
      </c>
      <c r="BK160" s="218">
        <f>SUM(BK161:BK174)</f>
        <v>0</v>
      </c>
    </row>
    <row r="161" s="1" customFormat="1" ht="25.5" customHeight="1">
      <c r="B161" s="46"/>
      <c r="C161" s="221" t="s">
        <v>306</v>
      </c>
      <c r="D161" s="221" t="s">
        <v>135</v>
      </c>
      <c r="E161" s="222" t="s">
        <v>710</v>
      </c>
      <c r="F161" s="223" t="s">
        <v>711</v>
      </c>
      <c r="G161" s="224" t="s">
        <v>521</v>
      </c>
      <c r="H161" s="225">
        <v>2</v>
      </c>
      <c r="I161" s="226"/>
      <c r="J161" s="227">
        <f>ROUND(I161*H161,2)</f>
        <v>0</v>
      </c>
      <c r="K161" s="223" t="s">
        <v>657</v>
      </c>
      <c r="L161" s="72"/>
      <c r="M161" s="228" t="s">
        <v>34</v>
      </c>
      <c r="N161" s="229" t="s">
        <v>49</v>
      </c>
      <c r="O161" s="47"/>
      <c r="P161" s="230">
        <f>O161*H161</f>
        <v>0</v>
      </c>
      <c r="Q161" s="230">
        <v>0</v>
      </c>
      <c r="R161" s="230">
        <f>Q161*H161</f>
        <v>0</v>
      </c>
      <c r="S161" s="230">
        <v>0</v>
      </c>
      <c r="T161" s="231">
        <f>S161*H161</f>
        <v>0</v>
      </c>
      <c r="AR161" s="23" t="s">
        <v>148</v>
      </c>
      <c r="AT161" s="23" t="s">
        <v>135</v>
      </c>
      <c r="AU161" s="23" t="s">
        <v>144</v>
      </c>
      <c r="AY161" s="23" t="s">
        <v>132</v>
      </c>
      <c r="BE161" s="232">
        <f>IF(N161="základní",J161,0)</f>
        <v>0</v>
      </c>
      <c r="BF161" s="232">
        <f>IF(N161="snížená",J161,0)</f>
        <v>0</v>
      </c>
      <c r="BG161" s="232">
        <f>IF(N161="zákl. přenesená",J161,0)</f>
        <v>0</v>
      </c>
      <c r="BH161" s="232">
        <f>IF(N161="sníž. přenesená",J161,0)</f>
        <v>0</v>
      </c>
      <c r="BI161" s="232">
        <f>IF(N161="nulová",J161,0)</f>
        <v>0</v>
      </c>
      <c r="BJ161" s="23" t="s">
        <v>86</v>
      </c>
      <c r="BK161" s="232">
        <f>ROUND(I161*H161,2)</f>
        <v>0</v>
      </c>
      <c r="BL161" s="23" t="s">
        <v>148</v>
      </c>
      <c r="BM161" s="23" t="s">
        <v>712</v>
      </c>
    </row>
    <row r="162" s="1" customFormat="1">
      <c r="B162" s="46"/>
      <c r="C162" s="74"/>
      <c r="D162" s="237" t="s">
        <v>234</v>
      </c>
      <c r="E162" s="74"/>
      <c r="F162" s="238" t="s">
        <v>713</v>
      </c>
      <c r="G162" s="74"/>
      <c r="H162" s="74"/>
      <c r="I162" s="191"/>
      <c r="J162" s="74"/>
      <c r="K162" s="74"/>
      <c r="L162" s="72"/>
      <c r="M162" s="239"/>
      <c r="N162" s="47"/>
      <c r="O162" s="47"/>
      <c r="P162" s="47"/>
      <c r="Q162" s="47"/>
      <c r="R162" s="47"/>
      <c r="S162" s="47"/>
      <c r="T162" s="95"/>
      <c r="AT162" s="23" t="s">
        <v>234</v>
      </c>
      <c r="AU162" s="23" t="s">
        <v>144</v>
      </c>
    </row>
    <row r="163" s="12" customFormat="1">
      <c r="B163" s="251"/>
      <c r="C163" s="252"/>
      <c r="D163" s="237" t="s">
        <v>236</v>
      </c>
      <c r="E163" s="253" t="s">
        <v>34</v>
      </c>
      <c r="F163" s="254" t="s">
        <v>714</v>
      </c>
      <c r="G163" s="252"/>
      <c r="H163" s="253" t="s">
        <v>34</v>
      </c>
      <c r="I163" s="255"/>
      <c r="J163" s="252"/>
      <c r="K163" s="252"/>
      <c r="L163" s="256"/>
      <c r="M163" s="257"/>
      <c r="N163" s="258"/>
      <c r="O163" s="258"/>
      <c r="P163" s="258"/>
      <c r="Q163" s="258"/>
      <c r="R163" s="258"/>
      <c r="S163" s="258"/>
      <c r="T163" s="259"/>
      <c r="AT163" s="260" t="s">
        <v>236</v>
      </c>
      <c r="AU163" s="260" t="s">
        <v>144</v>
      </c>
      <c r="AV163" s="12" t="s">
        <v>86</v>
      </c>
      <c r="AW163" s="12" t="s">
        <v>41</v>
      </c>
      <c r="AX163" s="12" t="s">
        <v>78</v>
      </c>
      <c r="AY163" s="260" t="s">
        <v>132</v>
      </c>
    </row>
    <row r="164" s="11" customFormat="1">
      <c r="B164" s="240"/>
      <c r="C164" s="241"/>
      <c r="D164" s="237" t="s">
        <v>236</v>
      </c>
      <c r="E164" s="242" t="s">
        <v>34</v>
      </c>
      <c r="F164" s="243" t="s">
        <v>715</v>
      </c>
      <c r="G164" s="241"/>
      <c r="H164" s="244">
        <v>2</v>
      </c>
      <c r="I164" s="245"/>
      <c r="J164" s="241"/>
      <c r="K164" s="241"/>
      <c r="L164" s="246"/>
      <c r="M164" s="247"/>
      <c r="N164" s="248"/>
      <c r="O164" s="248"/>
      <c r="P164" s="248"/>
      <c r="Q164" s="248"/>
      <c r="R164" s="248"/>
      <c r="S164" s="248"/>
      <c r="T164" s="249"/>
      <c r="AT164" s="250" t="s">
        <v>236</v>
      </c>
      <c r="AU164" s="250" t="s">
        <v>144</v>
      </c>
      <c r="AV164" s="11" t="s">
        <v>88</v>
      </c>
      <c r="AW164" s="11" t="s">
        <v>41</v>
      </c>
      <c r="AX164" s="11" t="s">
        <v>86</v>
      </c>
      <c r="AY164" s="250" t="s">
        <v>132</v>
      </c>
    </row>
    <row r="165" s="1" customFormat="1" ht="16.5" customHeight="1">
      <c r="B165" s="46"/>
      <c r="C165" s="272" t="s">
        <v>330</v>
      </c>
      <c r="D165" s="272" t="s">
        <v>368</v>
      </c>
      <c r="E165" s="273" t="s">
        <v>716</v>
      </c>
      <c r="F165" s="274" t="s">
        <v>717</v>
      </c>
      <c r="G165" s="275" t="s">
        <v>603</v>
      </c>
      <c r="H165" s="276">
        <v>2</v>
      </c>
      <c r="I165" s="277"/>
      <c r="J165" s="278">
        <f>ROUND(I165*H165,2)</f>
        <v>0</v>
      </c>
      <c r="K165" s="274" t="s">
        <v>34</v>
      </c>
      <c r="L165" s="279"/>
      <c r="M165" s="280" t="s">
        <v>34</v>
      </c>
      <c r="N165" s="281" t="s">
        <v>49</v>
      </c>
      <c r="O165" s="47"/>
      <c r="P165" s="230">
        <f>O165*H165</f>
        <v>0</v>
      </c>
      <c r="Q165" s="230">
        <v>0</v>
      </c>
      <c r="R165" s="230">
        <f>Q165*H165</f>
        <v>0</v>
      </c>
      <c r="S165" s="230">
        <v>0</v>
      </c>
      <c r="T165" s="231">
        <f>S165*H165</f>
        <v>0</v>
      </c>
      <c r="AR165" s="23" t="s">
        <v>165</v>
      </c>
      <c r="AT165" s="23" t="s">
        <v>368</v>
      </c>
      <c r="AU165" s="23" t="s">
        <v>144</v>
      </c>
      <c r="AY165" s="23" t="s">
        <v>132</v>
      </c>
      <c r="BE165" s="232">
        <f>IF(N165="základní",J165,0)</f>
        <v>0</v>
      </c>
      <c r="BF165" s="232">
        <f>IF(N165="snížená",J165,0)</f>
        <v>0</v>
      </c>
      <c r="BG165" s="232">
        <f>IF(N165="zákl. přenesená",J165,0)</f>
        <v>0</v>
      </c>
      <c r="BH165" s="232">
        <f>IF(N165="sníž. přenesená",J165,0)</f>
        <v>0</v>
      </c>
      <c r="BI165" s="232">
        <f>IF(N165="nulová",J165,0)</f>
        <v>0</v>
      </c>
      <c r="BJ165" s="23" t="s">
        <v>86</v>
      </c>
      <c r="BK165" s="232">
        <f>ROUND(I165*H165,2)</f>
        <v>0</v>
      </c>
      <c r="BL165" s="23" t="s">
        <v>148</v>
      </c>
      <c r="BM165" s="23" t="s">
        <v>718</v>
      </c>
    </row>
    <row r="166" s="1" customFormat="1" ht="25.5" customHeight="1">
      <c r="B166" s="46"/>
      <c r="C166" s="221" t="s">
        <v>350</v>
      </c>
      <c r="D166" s="221" t="s">
        <v>135</v>
      </c>
      <c r="E166" s="222" t="s">
        <v>719</v>
      </c>
      <c r="F166" s="223" t="s">
        <v>720</v>
      </c>
      <c r="G166" s="224" t="s">
        <v>521</v>
      </c>
      <c r="H166" s="225">
        <v>2</v>
      </c>
      <c r="I166" s="226"/>
      <c r="J166" s="227">
        <f>ROUND(I166*H166,2)</f>
        <v>0</v>
      </c>
      <c r="K166" s="223" t="s">
        <v>657</v>
      </c>
      <c r="L166" s="72"/>
      <c r="M166" s="228" t="s">
        <v>34</v>
      </c>
      <c r="N166" s="229" t="s">
        <v>49</v>
      </c>
      <c r="O166" s="47"/>
      <c r="P166" s="230">
        <f>O166*H166</f>
        <v>0</v>
      </c>
      <c r="Q166" s="230">
        <v>0</v>
      </c>
      <c r="R166" s="230">
        <f>Q166*H166</f>
        <v>0</v>
      </c>
      <c r="S166" s="230">
        <v>0</v>
      </c>
      <c r="T166" s="231">
        <f>S166*H166</f>
        <v>0</v>
      </c>
      <c r="AR166" s="23" t="s">
        <v>148</v>
      </c>
      <c r="AT166" s="23" t="s">
        <v>135</v>
      </c>
      <c r="AU166" s="23" t="s">
        <v>144</v>
      </c>
      <c r="AY166" s="23" t="s">
        <v>132</v>
      </c>
      <c r="BE166" s="232">
        <f>IF(N166="základní",J166,0)</f>
        <v>0</v>
      </c>
      <c r="BF166" s="232">
        <f>IF(N166="snížená",J166,0)</f>
        <v>0</v>
      </c>
      <c r="BG166" s="232">
        <f>IF(N166="zákl. přenesená",J166,0)</f>
        <v>0</v>
      </c>
      <c r="BH166" s="232">
        <f>IF(N166="sníž. přenesená",J166,0)</f>
        <v>0</v>
      </c>
      <c r="BI166" s="232">
        <f>IF(N166="nulová",J166,0)</f>
        <v>0</v>
      </c>
      <c r="BJ166" s="23" t="s">
        <v>86</v>
      </c>
      <c r="BK166" s="232">
        <f>ROUND(I166*H166,2)</f>
        <v>0</v>
      </c>
      <c r="BL166" s="23" t="s">
        <v>148</v>
      </c>
      <c r="BM166" s="23" t="s">
        <v>721</v>
      </c>
    </row>
    <row r="167" s="1" customFormat="1">
      <c r="B167" s="46"/>
      <c r="C167" s="74"/>
      <c r="D167" s="237" t="s">
        <v>234</v>
      </c>
      <c r="E167" s="74"/>
      <c r="F167" s="238" t="s">
        <v>713</v>
      </c>
      <c r="G167" s="74"/>
      <c r="H167" s="74"/>
      <c r="I167" s="191"/>
      <c r="J167" s="74"/>
      <c r="K167" s="74"/>
      <c r="L167" s="72"/>
      <c r="M167" s="239"/>
      <c r="N167" s="47"/>
      <c r="O167" s="47"/>
      <c r="P167" s="47"/>
      <c r="Q167" s="47"/>
      <c r="R167" s="47"/>
      <c r="S167" s="47"/>
      <c r="T167" s="95"/>
      <c r="AT167" s="23" t="s">
        <v>234</v>
      </c>
      <c r="AU167" s="23" t="s">
        <v>144</v>
      </c>
    </row>
    <row r="168" s="1" customFormat="1" ht="25.5" customHeight="1">
      <c r="B168" s="46"/>
      <c r="C168" s="272" t="s">
        <v>361</v>
      </c>
      <c r="D168" s="272" t="s">
        <v>368</v>
      </c>
      <c r="E168" s="273" t="s">
        <v>722</v>
      </c>
      <c r="F168" s="274" t="s">
        <v>723</v>
      </c>
      <c r="G168" s="275" t="s">
        <v>603</v>
      </c>
      <c r="H168" s="276">
        <v>2</v>
      </c>
      <c r="I168" s="277"/>
      <c r="J168" s="278">
        <f>ROUND(I168*H168,2)</f>
        <v>0</v>
      </c>
      <c r="K168" s="274" t="s">
        <v>34</v>
      </c>
      <c r="L168" s="279"/>
      <c r="M168" s="280" t="s">
        <v>34</v>
      </c>
      <c r="N168" s="281" t="s">
        <v>49</v>
      </c>
      <c r="O168" s="47"/>
      <c r="P168" s="230">
        <f>O168*H168</f>
        <v>0</v>
      </c>
      <c r="Q168" s="230">
        <v>0</v>
      </c>
      <c r="R168" s="230">
        <f>Q168*H168</f>
        <v>0</v>
      </c>
      <c r="S168" s="230">
        <v>0</v>
      </c>
      <c r="T168" s="231">
        <f>S168*H168</f>
        <v>0</v>
      </c>
      <c r="AR168" s="23" t="s">
        <v>165</v>
      </c>
      <c r="AT168" s="23" t="s">
        <v>368</v>
      </c>
      <c r="AU168" s="23" t="s">
        <v>144</v>
      </c>
      <c r="AY168" s="23" t="s">
        <v>132</v>
      </c>
      <c r="BE168" s="232">
        <f>IF(N168="základní",J168,0)</f>
        <v>0</v>
      </c>
      <c r="BF168" s="232">
        <f>IF(N168="snížená",J168,0)</f>
        <v>0</v>
      </c>
      <c r="BG168" s="232">
        <f>IF(N168="zákl. přenesená",J168,0)</f>
        <v>0</v>
      </c>
      <c r="BH168" s="232">
        <f>IF(N168="sníž. přenesená",J168,0)</f>
        <v>0</v>
      </c>
      <c r="BI168" s="232">
        <f>IF(N168="nulová",J168,0)</f>
        <v>0</v>
      </c>
      <c r="BJ168" s="23" t="s">
        <v>86</v>
      </c>
      <c r="BK168" s="232">
        <f>ROUND(I168*H168,2)</f>
        <v>0</v>
      </c>
      <c r="BL168" s="23" t="s">
        <v>148</v>
      </c>
      <c r="BM168" s="23" t="s">
        <v>724</v>
      </c>
    </row>
    <row r="169" s="1" customFormat="1" ht="25.5" customHeight="1">
      <c r="B169" s="46"/>
      <c r="C169" s="221" t="s">
        <v>367</v>
      </c>
      <c r="D169" s="221" t="s">
        <v>135</v>
      </c>
      <c r="E169" s="222" t="s">
        <v>725</v>
      </c>
      <c r="F169" s="223" t="s">
        <v>726</v>
      </c>
      <c r="G169" s="224" t="s">
        <v>168</v>
      </c>
      <c r="H169" s="225">
        <v>164.40000000000001</v>
      </c>
      <c r="I169" s="226"/>
      <c r="J169" s="227">
        <f>ROUND(I169*H169,2)</f>
        <v>0</v>
      </c>
      <c r="K169" s="223" t="s">
        <v>657</v>
      </c>
      <c r="L169" s="72"/>
      <c r="M169" s="228" t="s">
        <v>34</v>
      </c>
      <c r="N169" s="229" t="s">
        <v>49</v>
      </c>
      <c r="O169" s="47"/>
      <c r="P169" s="230">
        <f>O169*H169</f>
        <v>0</v>
      </c>
      <c r="Q169" s="230">
        <v>0</v>
      </c>
      <c r="R169" s="230">
        <f>Q169*H169</f>
        <v>0</v>
      </c>
      <c r="S169" s="230">
        <v>0</v>
      </c>
      <c r="T169" s="231">
        <f>S169*H169</f>
        <v>0</v>
      </c>
      <c r="AR169" s="23" t="s">
        <v>148</v>
      </c>
      <c r="AT169" s="23" t="s">
        <v>135</v>
      </c>
      <c r="AU169" s="23" t="s">
        <v>144</v>
      </c>
      <c r="AY169" s="23" t="s">
        <v>132</v>
      </c>
      <c r="BE169" s="232">
        <f>IF(N169="základní",J169,0)</f>
        <v>0</v>
      </c>
      <c r="BF169" s="232">
        <f>IF(N169="snížená",J169,0)</f>
        <v>0</v>
      </c>
      <c r="BG169" s="232">
        <f>IF(N169="zákl. přenesená",J169,0)</f>
        <v>0</v>
      </c>
      <c r="BH169" s="232">
        <f>IF(N169="sníž. přenesená",J169,0)</f>
        <v>0</v>
      </c>
      <c r="BI169" s="232">
        <f>IF(N169="nulová",J169,0)</f>
        <v>0</v>
      </c>
      <c r="BJ169" s="23" t="s">
        <v>86</v>
      </c>
      <c r="BK169" s="232">
        <f>ROUND(I169*H169,2)</f>
        <v>0</v>
      </c>
      <c r="BL169" s="23" t="s">
        <v>148</v>
      </c>
      <c r="BM169" s="23" t="s">
        <v>727</v>
      </c>
    </row>
    <row r="170" s="1" customFormat="1">
      <c r="B170" s="46"/>
      <c r="C170" s="74"/>
      <c r="D170" s="237" t="s">
        <v>234</v>
      </c>
      <c r="E170" s="74"/>
      <c r="F170" s="238" t="s">
        <v>728</v>
      </c>
      <c r="G170" s="74"/>
      <c r="H170" s="74"/>
      <c r="I170" s="191"/>
      <c r="J170" s="74"/>
      <c r="K170" s="74"/>
      <c r="L170" s="72"/>
      <c r="M170" s="239"/>
      <c r="N170" s="47"/>
      <c r="O170" s="47"/>
      <c r="P170" s="47"/>
      <c r="Q170" s="47"/>
      <c r="R170" s="47"/>
      <c r="S170" s="47"/>
      <c r="T170" s="95"/>
      <c r="AT170" s="23" t="s">
        <v>234</v>
      </c>
      <c r="AU170" s="23" t="s">
        <v>144</v>
      </c>
    </row>
    <row r="171" s="12" customFormat="1">
      <c r="B171" s="251"/>
      <c r="C171" s="252"/>
      <c r="D171" s="237" t="s">
        <v>236</v>
      </c>
      <c r="E171" s="253" t="s">
        <v>34</v>
      </c>
      <c r="F171" s="254" t="s">
        <v>729</v>
      </c>
      <c r="G171" s="252"/>
      <c r="H171" s="253" t="s">
        <v>34</v>
      </c>
      <c r="I171" s="255"/>
      <c r="J171" s="252"/>
      <c r="K171" s="252"/>
      <c r="L171" s="256"/>
      <c r="M171" s="257"/>
      <c r="N171" s="258"/>
      <c r="O171" s="258"/>
      <c r="P171" s="258"/>
      <c r="Q171" s="258"/>
      <c r="R171" s="258"/>
      <c r="S171" s="258"/>
      <c r="T171" s="259"/>
      <c r="AT171" s="260" t="s">
        <v>236</v>
      </c>
      <c r="AU171" s="260" t="s">
        <v>144</v>
      </c>
      <c r="AV171" s="12" t="s">
        <v>86</v>
      </c>
      <c r="AW171" s="12" t="s">
        <v>41</v>
      </c>
      <c r="AX171" s="12" t="s">
        <v>78</v>
      </c>
      <c r="AY171" s="260" t="s">
        <v>132</v>
      </c>
    </row>
    <row r="172" s="11" customFormat="1">
      <c r="B172" s="240"/>
      <c r="C172" s="241"/>
      <c r="D172" s="237" t="s">
        <v>236</v>
      </c>
      <c r="E172" s="242" t="s">
        <v>34</v>
      </c>
      <c r="F172" s="243" t="s">
        <v>730</v>
      </c>
      <c r="G172" s="241"/>
      <c r="H172" s="244">
        <v>164.40000000000001</v>
      </c>
      <c r="I172" s="245"/>
      <c r="J172" s="241"/>
      <c r="K172" s="241"/>
      <c r="L172" s="246"/>
      <c r="M172" s="247"/>
      <c r="N172" s="248"/>
      <c r="O172" s="248"/>
      <c r="P172" s="248"/>
      <c r="Q172" s="248"/>
      <c r="R172" s="248"/>
      <c r="S172" s="248"/>
      <c r="T172" s="249"/>
      <c r="AT172" s="250" t="s">
        <v>236</v>
      </c>
      <c r="AU172" s="250" t="s">
        <v>144</v>
      </c>
      <c r="AV172" s="11" t="s">
        <v>88</v>
      </c>
      <c r="AW172" s="11" t="s">
        <v>41</v>
      </c>
      <c r="AX172" s="11" t="s">
        <v>86</v>
      </c>
      <c r="AY172" s="250" t="s">
        <v>132</v>
      </c>
    </row>
    <row r="173" s="1" customFormat="1" ht="16.5" customHeight="1">
      <c r="B173" s="46"/>
      <c r="C173" s="272" t="s">
        <v>9</v>
      </c>
      <c r="D173" s="272" t="s">
        <v>368</v>
      </c>
      <c r="E173" s="273" t="s">
        <v>731</v>
      </c>
      <c r="F173" s="274" t="s">
        <v>732</v>
      </c>
      <c r="G173" s="275" t="s">
        <v>168</v>
      </c>
      <c r="H173" s="276">
        <v>172.62000000000001</v>
      </c>
      <c r="I173" s="277"/>
      <c r="J173" s="278">
        <f>ROUND(I173*H173,2)</f>
        <v>0</v>
      </c>
      <c r="K173" s="274" t="s">
        <v>169</v>
      </c>
      <c r="L173" s="279"/>
      <c r="M173" s="280" t="s">
        <v>34</v>
      </c>
      <c r="N173" s="281" t="s">
        <v>49</v>
      </c>
      <c r="O173" s="47"/>
      <c r="P173" s="230">
        <f>O173*H173</f>
        <v>0</v>
      </c>
      <c r="Q173" s="230">
        <v>0.00131</v>
      </c>
      <c r="R173" s="230">
        <f>Q173*H173</f>
        <v>0.22613220000000001</v>
      </c>
      <c r="S173" s="230">
        <v>0</v>
      </c>
      <c r="T173" s="231">
        <f>S173*H173</f>
        <v>0</v>
      </c>
      <c r="AR173" s="23" t="s">
        <v>165</v>
      </c>
      <c r="AT173" s="23" t="s">
        <v>368</v>
      </c>
      <c r="AU173" s="23" t="s">
        <v>144</v>
      </c>
      <c r="AY173" s="23" t="s">
        <v>132</v>
      </c>
      <c r="BE173" s="232">
        <f>IF(N173="základní",J173,0)</f>
        <v>0</v>
      </c>
      <c r="BF173" s="232">
        <f>IF(N173="snížená",J173,0)</f>
        <v>0</v>
      </c>
      <c r="BG173" s="232">
        <f>IF(N173="zákl. přenesená",J173,0)</f>
        <v>0</v>
      </c>
      <c r="BH173" s="232">
        <f>IF(N173="sníž. přenesená",J173,0)</f>
        <v>0</v>
      </c>
      <c r="BI173" s="232">
        <f>IF(N173="nulová",J173,0)</f>
        <v>0</v>
      </c>
      <c r="BJ173" s="23" t="s">
        <v>86</v>
      </c>
      <c r="BK173" s="232">
        <f>ROUND(I173*H173,2)</f>
        <v>0</v>
      </c>
      <c r="BL173" s="23" t="s">
        <v>148</v>
      </c>
      <c r="BM173" s="23" t="s">
        <v>733</v>
      </c>
    </row>
    <row r="174" s="11" customFormat="1">
      <c r="B174" s="240"/>
      <c r="C174" s="241"/>
      <c r="D174" s="237" t="s">
        <v>236</v>
      </c>
      <c r="E174" s="241"/>
      <c r="F174" s="243" t="s">
        <v>734</v>
      </c>
      <c r="G174" s="241"/>
      <c r="H174" s="244">
        <v>172.62000000000001</v>
      </c>
      <c r="I174" s="245"/>
      <c r="J174" s="241"/>
      <c r="K174" s="241"/>
      <c r="L174" s="246"/>
      <c r="M174" s="247"/>
      <c r="N174" s="248"/>
      <c r="O174" s="248"/>
      <c r="P174" s="248"/>
      <c r="Q174" s="248"/>
      <c r="R174" s="248"/>
      <c r="S174" s="248"/>
      <c r="T174" s="249"/>
      <c r="AT174" s="250" t="s">
        <v>236</v>
      </c>
      <c r="AU174" s="250" t="s">
        <v>144</v>
      </c>
      <c r="AV174" s="11" t="s">
        <v>88</v>
      </c>
      <c r="AW174" s="11" t="s">
        <v>6</v>
      </c>
      <c r="AX174" s="11" t="s">
        <v>86</v>
      </c>
      <c r="AY174" s="250" t="s">
        <v>132</v>
      </c>
    </row>
    <row r="175" s="10" customFormat="1" ht="29.88" customHeight="1">
      <c r="B175" s="205"/>
      <c r="C175" s="206"/>
      <c r="D175" s="207" t="s">
        <v>77</v>
      </c>
      <c r="E175" s="219" t="s">
        <v>555</v>
      </c>
      <c r="F175" s="219" t="s">
        <v>556</v>
      </c>
      <c r="G175" s="206"/>
      <c r="H175" s="206"/>
      <c r="I175" s="209"/>
      <c r="J175" s="220">
        <f>BK175</f>
        <v>0</v>
      </c>
      <c r="K175" s="206"/>
      <c r="L175" s="211"/>
      <c r="M175" s="212"/>
      <c r="N175" s="213"/>
      <c r="O175" s="213"/>
      <c r="P175" s="214">
        <f>SUM(P176:P177)</f>
        <v>0</v>
      </c>
      <c r="Q175" s="213"/>
      <c r="R175" s="214">
        <f>SUM(R176:R177)</f>
        <v>0</v>
      </c>
      <c r="S175" s="213"/>
      <c r="T175" s="215">
        <f>SUM(T176:T177)</f>
        <v>0</v>
      </c>
      <c r="AR175" s="216" t="s">
        <v>86</v>
      </c>
      <c r="AT175" s="217" t="s">
        <v>77</v>
      </c>
      <c r="AU175" s="217" t="s">
        <v>86</v>
      </c>
      <c r="AY175" s="216" t="s">
        <v>132</v>
      </c>
      <c r="BK175" s="218">
        <f>SUM(BK176:BK177)</f>
        <v>0</v>
      </c>
    </row>
    <row r="176" s="1" customFormat="1" ht="38.25" customHeight="1">
      <c r="B176" s="46"/>
      <c r="C176" s="221" t="s">
        <v>381</v>
      </c>
      <c r="D176" s="221" t="s">
        <v>135</v>
      </c>
      <c r="E176" s="222" t="s">
        <v>558</v>
      </c>
      <c r="F176" s="223" t="s">
        <v>559</v>
      </c>
      <c r="G176" s="224" t="s">
        <v>334</v>
      </c>
      <c r="H176" s="225">
        <v>53.521999999999998</v>
      </c>
      <c r="I176" s="226"/>
      <c r="J176" s="227">
        <f>ROUND(I176*H176,2)</f>
        <v>0</v>
      </c>
      <c r="K176" s="223" t="s">
        <v>657</v>
      </c>
      <c r="L176" s="72"/>
      <c r="M176" s="228" t="s">
        <v>34</v>
      </c>
      <c r="N176" s="229" t="s">
        <v>49</v>
      </c>
      <c r="O176" s="47"/>
      <c r="P176" s="230">
        <f>O176*H176</f>
        <v>0</v>
      </c>
      <c r="Q176" s="230">
        <v>0</v>
      </c>
      <c r="R176" s="230">
        <f>Q176*H176</f>
        <v>0</v>
      </c>
      <c r="S176" s="230">
        <v>0</v>
      </c>
      <c r="T176" s="231">
        <f>S176*H176</f>
        <v>0</v>
      </c>
      <c r="AR176" s="23" t="s">
        <v>148</v>
      </c>
      <c r="AT176" s="23" t="s">
        <v>135</v>
      </c>
      <c r="AU176" s="23" t="s">
        <v>88</v>
      </c>
      <c r="AY176" s="23" t="s">
        <v>132</v>
      </c>
      <c r="BE176" s="232">
        <f>IF(N176="základní",J176,0)</f>
        <v>0</v>
      </c>
      <c r="BF176" s="232">
        <f>IF(N176="snížená",J176,0)</f>
        <v>0</v>
      </c>
      <c r="BG176" s="232">
        <f>IF(N176="zákl. přenesená",J176,0)</f>
        <v>0</v>
      </c>
      <c r="BH176" s="232">
        <f>IF(N176="sníž. přenesená",J176,0)</f>
        <v>0</v>
      </c>
      <c r="BI176" s="232">
        <f>IF(N176="nulová",J176,0)</f>
        <v>0</v>
      </c>
      <c r="BJ176" s="23" t="s">
        <v>86</v>
      </c>
      <c r="BK176" s="232">
        <f>ROUND(I176*H176,2)</f>
        <v>0</v>
      </c>
      <c r="BL176" s="23" t="s">
        <v>148</v>
      </c>
      <c r="BM176" s="23" t="s">
        <v>735</v>
      </c>
    </row>
    <row r="177" s="1" customFormat="1">
      <c r="B177" s="46"/>
      <c r="C177" s="74"/>
      <c r="D177" s="237" t="s">
        <v>234</v>
      </c>
      <c r="E177" s="74"/>
      <c r="F177" s="238" t="s">
        <v>561</v>
      </c>
      <c r="G177" s="74"/>
      <c r="H177" s="74"/>
      <c r="I177" s="191"/>
      <c r="J177" s="74"/>
      <c r="K177" s="74"/>
      <c r="L177" s="72"/>
      <c r="M177" s="282"/>
      <c r="N177" s="234"/>
      <c r="O177" s="234"/>
      <c r="P177" s="234"/>
      <c r="Q177" s="234"/>
      <c r="R177" s="234"/>
      <c r="S177" s="234"/>
      <c r="T177" s="283"/>
      <c r="AT177" s="23" t="s">
        <v>234</v>
      </c>
      <c r="AU177" s="23" t="s">
        <v>88</v>
      </c>
    </row>
    <row r="178" s="1" customFormat="1" ht="6.96" customHeight="1">
      <c r="B178" s="67"/>
      <c r="C178" s="68"/>
      <c r="D178" s="68"/>
      <c r="E178" s="68"/>
      <c r="F178" s="68"/>
      <c r="G178" s="68"/>
      <c r="H178" s="68"/>
      <c r="I178" s="166"/>
      <c r="J178" s="68"/>
      <c r="K178" s="68"/>
      <c r="L178" s="72"/>
    </row>
  </sheetData>
  <sheetProtection sheet="1" autoFilter="0" formatColumns="0" formatRows="0" objects="1" scenarios="1" spinCount="100000" saltValue="vfWh5UjF1DRXwMj1k9+LUh4xlBcpbobzuVB822+9kBrRn8QRJUePLYFIKGPYHoeDw3owC8WM8U4OPReXxjmu0g==" hashValue="7Qk/Wb1TFQFtNCyOTxEP66A69EIFBjnGP4nu5jqhfv9Qlqt7qghwc812BDM6WGJA3CS1SuHhRd2dlmQHS2hWCA==" algorithmName="SHA-512" password="CC35"/>
  <autoFilter ref="C87:K177"/>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7"/>
      <c r="C1" s="137"/>
      <c r="D1" s="138" t="s">
        <v>1</v>
      </c>
      <c r="E1" s="137"/>
      <c r="F1" s="139" t="s">
        <v>98</v>
      </c>
      <c r="G1" s="139" t="s">
        <v>99</v>
      </c>
      <c r="H1" s="139"/>
      <c r="I1" s="140"/>
      <c r="J1" s="139" t="s">
        <v>100</v>
      </c>
      <c r="K1" s="138" t="s">
        <v>101</v>
      </c>
      <c r="L1" s="139" t="s">
        <v>102</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97</v>
      </c>
    </row>
    <row r="3" ht="6.96" customHeight="1">
      <c r="B3" s="24"/>
      <c r="C3" s="25"/>
      <c r="D3" s="25"/>
      <c r="E3" s="25"/>
      <c r="F3" s="25"/>
      <c r="G3" s="25"/>
      <c r="H3" s="25"/>
      <c r="I3" s="141"/>
      <c r="J3" s="25"/>
      <c r="K3" s="26"/>
      <c r="AT3" s="23" t="s">
        <v>88</v>
      </c>
    </row>
    <row r="4" ht="36.96" customHeight="1">
      <c r="B4" s="27"/>
      <c r="C4" s="28"/>
      <c r="D4" s="29" t="s">
        <v>103</v>
      </c>
      <c r="E4" s="28"/>
      <c r="F4" s="28"/>
      <c r="G4" s="28"/>
      <c r="H4" s="28"/>
      <c r="I4" s="142"/>
      <c r="J4" s="28"/>
      <c r="K4" s="30"/>
      <c r="M4" s="31" t="s">
        <v>12</v>
      </c>
      <c r="AT4" s="23" t="s">
        <v>6</v>
      </c>
    </row>
    <row r="5" ht="6.96" customHeight="1">
      <c r="B5" s="27"/>
      <c r="C5" s="28"/>
      <c r="D5" s="28"/>
      <c r="E5" s="28"/>
      <c r="F5" s="28"/>
      <c r="G5" s="28"/>
      <c r="H5" s="28"/>
      <c r="I5" s="142"/>
      <c r="J5" s="28"/>
      <c r="K5" s="30"/>
    </row>
    <row r="6">
      <c r="B6" s="27"/>
      <c r="C6" s="28"/>
      <c r="D6" s="39" t="s">
        <v>18</v>
      </c>
      <c r="E6" s="28"/>
      <c r="F6" s="28"/>
      <c r="G6" s="28"/>
      <c r="H6" s="28"/>
      <c r="I6" s="142"/>
      <c r="J6" s="28"/>
      <c r="K6" s="30"/>
    </row>
    <row r="7" ht="16.5" customHeight="1">
      <c r="B7" s="27"/>
      <c r="C7" s="28"/>
      <c r="D7" s="28"/>
      <c r="E7" s="143" t="str">
        <f>'Rekapitulace stavby'!K6</f>
        <v>Skatepark ve Frýdku - Místku</v>
      </c>
      <c r="F7" s="39"/>
      <c r="G7" s="39"/>
      <c r="H7" s="39"/>
      <c r="I7" s="142"/>
      <c r="J7" s="28"/>
      <c r="K7" s="30"/>
    </row>
    <row r="8" s="1" customFormat="1">
      <c r="B8" s="46"/>
      <c r="C8" s="47"/>
      <c r="D8" s="39" t="s">
        <v>104</v>
      </c>
      <c r="E8" s="47"/>
      <c r="F8" s="47"/>
      <c r="G8" s="47"/>
      <c r="H8" s="47"/>
      <c r="I8" s="144"/>
      <c r="J8" s="47"/>
      <c r="K8" s="51"/>
    </row>
    <row r="9" s="1" customFormat="1" ht="36.96" customHeight="1">
      <c r="B9" s="46"/>
      <c r="C9" s="47"/>
      <c r="D9" s="47"/>
      <c r="E9" s="145" t="s">
        <v>736</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39" t="s">
        <v>20</v>
      </c>
      <c r="E11" s="47"/>
      <c r="F11" s="34" t="s">
        <v>21</v>
      </c>
      <c r="G11" s="47"/>
      <c r="H11" s="47"/>
      <c r="I11" s="146" t="s">
        <v>22</v>
      </c>
      <c r="J11" s="34" t="s">
        <v>34</v>
      </c>
      <c r="K11" s="51"/>
    </row>
    <row r="12" s="1" customFormat="1" ht="14.4" customHeight="1">
      <c r="B12" s="46"/>
      <c r="C12" s="47"/>
      <c r="D12" s="39" t="s">
        <v>24</v>
      </c>
      <c r="E12" s="47"/>
      <c r="F12" s="34" t="s">
        <v>25</v>
      </c>
      <c r="G12" s="47"/>
      <c r="H12" s="47"/>
      <c r="I12" s="146" t="s">
        <v>26</v>
      </c>
      <c r="J12" s="147" t="str">
        <f>'Rekapitulace stavby'!AN8</f>
        <v>1. 2. 2018</v>
      </c>
      <c r="K12" s="51"/>
    </row>
    <row r="13" s="1" customFormat="1" ht="10.8" customHeight="1">
      <c r="B13" s="46"/>
      <c r="C13" s="47"/>
      <c r="D13" s="47"/>
      <c r="E13" s="47"/>
      <c r="F13" s="47"/>
      <c r="G13" s="47"/>
      <c r="H13" s="47"/>
      <c r="I13" s="144"/>
      <c r="J13" s="47"/>
      <c r="K13" s="51"/>
    </row>
    <row r="14" s="1" customFormat="1" ht="14.4" customHeight="1">
      <c r="B14" s="46"/>
      <c r="C14" s="47"/>
      <c r="D14" s="39" t="s">
        <v>32</v>
      </c>
      <c r="E14" s="47"/>
      <c r="F14" s="47"/>
      <c r="G14" s="47"/>
      <c r="H14" s="47"/>
      <c r="I14" s="146" t="s">
        <v>33</v>
      </c>
      <c r="J14" s="34" t="s">
        <v>34</v>
      </c>
      <c r="K14" s="51"/>
    </row>
    <row r="15" s="1" customFormat="1" ht="18" customHeight="1">
      <c r="B15" s="46"/>
      <c r="C15" s="47"/>
      <c r="D15" s="47"/>
      <c r="E15" s="34" t="s">
        <v>35</v>
      </c>
      <c r="F15" s="47"/>
      <c r="G15" s="47"/>
      <c r="H15" s="47"/>
      <c r="I15" s="146" t="s">
        <v>36</v>
      </c>
      <c r="J15" s="34" t="s">
        <v>34</v>
      </c>
      <c r="K15" s="51"/>
    </row>
    <row r="16" s="1" customFormat="1" ht="6.96" customHeight="1">
      <c r="B16" s="46"/>
      <c r="C16" s="47"/>
      <c r="D16" s="47"/>
      <c r="E16" s="47"/>
      <c r="F16" s="47"/>
      <c r="G16" s="47"/>
      <c r="H16" s="47"/>
      <c r="I16" s="144"/>
      <c r="J16" s="47"/>
      <c r="K16" s="51"/>
    </row>
    <row r="17" s="1" customFormat="1" ht="14.4" customHeight="1">
      <c r="B17" s="46"/>
      <c r="C17" s="47"/>
      <c r="D17" s="39" t="s">
        <v>37</v>
      </c>
      <c r="E17" s="47"/>
      <c r="F17" s="47"/>
      <c r="G17" s="47"/>
      <c r="H17" s="47"/>
      <c r="I17" s="146" t="s">
        <v>33</v>
      </c>
      <c r="J17" s="34" t="str">
        <f>IF('Rekapitulace stavby'!AN13="Vyplň údaj","",IF('Rekapitulace stavby'!AN13="","",'Rekapitulace stavby'!AN13))</f>
        <v/>
      </c>
      <c r="K17" s="51"/>
    </row>
    <row r="18"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39" t="s">
        <v>39</v>
      </c>
      <c r="E20" s="47"/>
      <c r="F20" s="47"/>
      <c r="G20" s="47"/>
      <c r="H20" s="47"/>
      <c r="I20" s="146" t="s">
        <v>33</v>
      </c>
      <c r="J20" s="34" t="s">
        <v>34</v>
      </c>
      <c r="K20" s="51"/>
    </row>
    <row r="21" s="1" customFormat="1" ht="18" customHeight="1">
      <c r="B21" s="46"/>
      <c r="C21" s="47"/>
      <c r="D21" s="47"/>
      <c r="E21" s="34" t="s">
        <v>40</v>
      </c>
      <c r="F21" s="47"/>
      <c r="G21" s="47"/>
      <c r="H21" s="47"/>
      <c r="I21" s="146" t="s">
        <v>36</v>
      </c>
      <c r="J21" s="34" t="s">
        <v>34</v>
      </c>
      <c r="K21" s="51"/>
    </row>
    <row r="22" s="1" customFormat="1" ht="6.96" customHeight="1">
      <c r="B22" s="46"/>
      <c r="C22" s="47"/>
      <c r="D22" s="47"/>
      <c r="E22" s="47"/>
      <c r="F22" s="47"/>
      <c r="G22" s="47"/>
      <c r="H22" s="47"/>
      <c r="I22" s="144"/>
      <c r="J22" s="47"/>
      <c r="K22" s="51"/>
    </row>
    <row r="23" s="1" customFormat="1" ht="14.4" customHeight="1">
      <c r="B23" s="46"/>
      <c r="C23" s="47"/>
      <c r="D23" s="39" t="s">
        <v>42</v>
      </c>
      <c r="E23" s="47"/>
      <c r="F23" s="47"/>
      <c r="G23" s="47"/>
      <c r="H23" s="47"/>
      <c r="I23" s="144"/>
      <c r="J23" s="47"/>
      <c r="K23" s="51"/>
    </row>
    <row r="24" s="6" customFormat="1" ht="71.25" customHeight="1">
      <c r="B24" s="148"/>
      <c r="C24" s="149"/>
      <c r="D24" s="149"/>
      <c r="E24" s="44" t="s">
        <v>43</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44</v>
      </c>
      <c r="E27" s="47"/>
      <c r="F27" s="47"/>
      <c r="G27" s="47"/>
      <c r="H27" s="47"/>
      <c r="I27" s="144"/>
      <c r="J27" s="155">
        <f>ROUND(J87,2)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46</v>
      </c>
      <c r="G29" s="47"/>
      <c r="H29" s="47"/>
      <c r="I29" s="156" t="s">
        <v>45</v>
      </c>
      <c r="J29" s="52" t="s">
        <v>47</v>
      </c>
      <c r="K29" s="51"/>
    </row>
    <row r="30" s="1" customFormat="1" ht="14.4" customHeight="1">
      <c r="B30" s="46"/>
      <c r="C30" s="47"/>
      <c r="D30" s="55" t="s">
        <v>48</v>
      </c>
      <c r="E30" s="55" t="s">
        <v>49</v>
      </c>
      <c r="F30" s="157">
        <f>ROUND(SUM(BE87:BE133), 2)</f>
        <v>0</v>
      </c>
      <c r="G30" s="47"/>
      <c r="H30" s="47"/>
      <c r="I30" s="158">
        <v>0.20999999999999999</v>
      </c>
      <c r="J30" s="157">
        <f>ROUND(ROUND((SUM(BE87:BE133)), 2)*I30, 2)</f>
        <v>0</v>
      </c>
      <c r="K30" s="51"/>
    </row>
    <row r="31" s="1" customFormat="1" ht="14.4" customHeight="1">
      <c r="B31" s="46"/>
      <c r="C31" s="47"/>
      <c r="D31" s="47"/>
      <c r="E31" s="55" t="s">
        <v>50</v>
      </c>
      <c r="F31" s="157">
        <f>ROUND(SUM(BF87:BF133), 2)</f>
        <v>0</v>
      </c>
      <c r="G31" s="47"/>
      <c r="H31" s="47"/>
      <c r="I31" s="158">
        <v>0.14999999999999999</v>
      </c>
      <c r="J31" s="157">
        <f>ROUND(ROUND((SUM(BF87:BF133)), 2)*I31, 2)</f>
        <v>0</v>
      </c>
      <c r="K31" s="51"/>
    </row>
    <row r="32" hidden="1" s="1" customFormat="1" ht="14.4" customHeight="1">
      <c r="B32" s="46"/>
      <c r="C32" s="47"/>
      <c r="D32" s="47"/>
      <c r="E32" s="55" t="s">
        <v>51</v>
      </c>
      <c r="F32" s="157">
        <f>ROUND(SUM(BG87:BG133), 2)</f>
        <v>0</v>
      </c>
      <c r="G32" s="47"/>
      <c r="H32" s="47"/>
      <c r="I32" s="158">
        <v>0.20999999999999999</v>
      </c>
      <c r="J32" s="157">
        <v>0</v>
      </c>
      <c r="K32" s="51"/>
    </row>
    <row r="33" hidden="1" s="1" customFormat="1" ht="14.4" customHeight="1">
      <c r="B33" s="46"/>
      <c r="C33" s="47"/>
      <c r="D33" s="47"/>
      <c r="E33" s="55" t="s">
        <v>52</v>
      </c>
      <c r="F33" s="157">
        <f>ROUND(SUM(BH87:BH133), 2)</f>
        <v>0</v>
      </c>
      <c r="G33" s="47"/>
      <c r="H33" s="47"/>
      <c r="I33" s="158">
        <v>0.14999999999999999</v>
      </c>
      <c r="J33" s="157">
        <v>0</v>
      </c>
      <c r="K33" s="51"/>
    </row>
    <row r="34" hidden="1" s="1" customFormat="1" ht="14.4" customHeight="1">
      <c r="B34" s="46"/>
      <c r="C34" s="47"/>
      <c r="D34" s="47"/>
      <c r="E34" s="55" t="s">
        <v>53</v>
      </c>
      <c r="F34" s="157">
        <f>ROUND(SUM(BI87:BI133),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54</v>
      </c>
      <c r="E36" s="98"/>
      <c r="F36" s="98"/>
      <c r="G36" s="161" t="s">
        <v>55</v>
      </c>
      <c r="H36" s="162" t="s">
        <v>56</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29" t="s">
        <v>106</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39" t="s">
        <v>18</v>
      </c>
      <c r="D44" s="47"/>
      <c r="E44" s="47"/>
      <c r="F44" s="47"/>
      <c r="G44" s="47"/>
      <c r="H44" s="47"/>
      <c r="I44" s="144"/>
      <c r="J44" s="47"/>
      <c r="K44" s="51"/>
    </row>
    <row r="45" s="1" customFormat="1" ht="16.5" customHeight="1">
      <c r="B45" s="46"/>
      <c r="C45" s="47"/>
      <c r="D45" s="47"/>
      <c r="E45" s="143" t="str">
        <f>E7</f>
        <v>Skatepark ve Frýdku - Místku</v>
      </c>
      <c r="F45" s="39"/>
      <c r="G45" s="39"/>
      <c r="H45" s="39"/>
      <c r="I45" s="144"/>
      <c r="J45" s="47"/>
      <c r="K45" s="51"/>
    </row>
    <row r="46" s="1" customFormat="1" ht="14.4" customHeight="1">
      <c r="B46" s="46"/>
      <c r="C46" s="39" t="s">
        <v>104</v>
      </c>
      <c r="D46" s="47"/>
      <c r="E46" s="47"/>
      <c r="F46" s="47"/>
      <c r="G46" s="47"/>
      <c r="H46" s="47"/>
      <c r="I46" s="144"/>
      <c r="J46" s="47"/>
      <c r="K46" s="51"/>
    </row>
    <row r="47" s="1" customFormat="1" ht="17.25" customHeight="1">
      <c r="B47" s="46"/>
      <c r="C47" s="47"/>
      <c r="D47" s="47"/>
      <c r="E47" s="145" t="str">
        <f>E9</f>
        <v>04 - Oblouková hala</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39" t="s">
        <v>24</v>
      </c>
      <c r="D49" s="47"/>
      <c r="E49" s="47"/>
      <c r="F49" s="34" t="str">
        <f>F12</f>
        <v>Frýdek - Místek, na p. č.p. 3070, 3066 a 3059</v>
      </c>
      <c r="G49" s="47"/>
      <c r="H49" s="47"/>
      <c r="I49" s="146" t="s">
        <v>26</v>
      </c>
      <c r="J49" s="147" t="str">
        <f>IF(J12="","",J12)</f>
        <v>1. 2. 2018</v>
      </c>
      <c r="K49" s="51"/>
    </row>
    <row r="50" s="1" customFormat="1" ht="6.96" customHeight="1">
      <c r="B50" s="46"/>
      <c r="C50" s="47"/>
      <c r="D50" s="47"/>
      <c r="E50" s="47"/>
      <c r="F50" s="47"/>
      <c r="G50" s="47"/>
      <c r="H50" s="47"/>
      <c r="I50" s="144"/>
      <c r="J50" s="47"/>
      <c r="K50" s="51"/>
    </row>
    <row r="51" s="1" customFormat="1">
      <c r="B51" s="46"/>
      <c r="C51" s="39" t="s">
        <v>32</v>
      </c>
      <c r="D51" s="47"/>
      <c r="E51" s="47"/>
      <c r="F51" s="34" t="str">
        <f>E15</f>
        <v>Statutární město Frýdek - Místek, Radniční 1148</v>
      </c>
      <c r="G51" s="47"/>
      <c r="H51" s="47"/>
      <c r="I51" s="146" t="s">
        <v>39</v>
      </c>
      <c r="J51" s="44" t="str">
        <f>E21</f>
        <v>Luboš Kocourek</v>
      </c>
      <c r="K51" s="51"/>
    </row>
    <row r="52" s="1" customFormat="1" ht="14.4" customHeight="1">
      <c r="B52" s="46"/>
      <c r="C52" s="39" t="s">
        <v>37</v>
      </c>
      <c r="D52" s="47"/>
      <c r="E52" s="47"/>
      <c r="F52" s="34"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107</v>
      </c>
      <c r="D54" s="159"/>
      <c r="E54" s="159"/>
      <c r="F54" s="159"/>
      <c r="G54" s="159"/>
      <c r="H54" s="159"/>
      <c r="I54" s="173"/>
      <c r="J54" s="174" t="s">
        <v>108</v>
      </c>
      <c r="K54" s="175"/>
    </row>
    <row r="55" s="1" customFormat="1" ht="10.32" customHeight="1">
      <c r="B55" s="46"/>
      <c r="C55" s="47"/>
      <c r="D55" s="47"/>
      <c r="E55" s="47"/>
      <c r="F55" s="47"/>
      <c r="G55" s="47"/>
      <c r="H55" s="47"/>
      <c r="I55" s="144"/>
      <c r="J55" s="47"/>
      <c r="K55" s="51"/>
    </row>
    <row r="56" s="1" customFormat="1" ht="29.28" customHeight="1">
      <c r="B56" s="46"/>
      <c r="C56" s="176" t="s">
        <v>109</v>
      </c>
      <c r="D56" s="47"/>
      <c r="E56" s="47"/>
      <c r="F56" s="47"/>
      <c r="G56" s="47"/>
      <c r="H56" s="47"/>
      <c r="I56" s="144"/>
      <c r="J56" s="155">
        <f>J87</f>
        <v>0</v>
      </c>
      <c r="K56" s="51"/>
      <c r="AU56" s="23" t="s">
        <v>110</v>
      </c>
    </row>
    <row r="57" s="7" customFormat="1" ht="24.96" customHeight="1">
      <c r="B57" s="177"/>
      <c r="C57" s="178"/>
      <c r="D57" s="179" t="s">
        <v>200</v>
      </c>
      <c r="E57" s="180"/>
      <c r="F57" s="180"/>
      <c r="G57" s="180"/>
      <c r="H57" s="180"/>
      <c r="I57" s="181"/>
      <c r="J57" s="182">
        <f>J88</f>
        <v>0</v>
      </c>
      <c r="K57" s="183"/>
    </row>
    <row r="58" s="8" customFormat="1" ht="19.92" customHeight="1">
      <c r="B58" s="184"/>
      <c r="C58" s="185"/>
      <c r="D58" s="186" t="s">
        <v>201</v>
      </c>
      <c r="E58" s="187"/>
      <c r="F58" s="187"/>
      <c r="G58" s="187"/>
      <c r="H58" s="187"/>
      <c r="I58" s="188"/>
      <c r="J58" s="189">
        <f>J89</f>
        <v>0</v>
      </c>
      <c r="K58" s="190"/>
    </row>
    <row r="59" s="8" customFormat="1" ht="14.88" customHeight="1">
      <c r="B59" s="184"/>
      <c r="C59" s="185"/>
      <c r="D59" s="186" t="s">
        <v>204</v>
      </c>
      <c r="E59" s="187"/>
      <c r="F59" s="187"/>
      <c r="G59" s="187"/>
      <c r="H59" s="187"/>
      <c r="I59" s="188"/>
      <c r="J59" s="189">
        <f>J90</f>
        <v>0</v>
      </c>
      <c r="K59" s="190"/>
    </row>
    <row r="60" s="8" customFormat="1" ht="14.88" customHeight="1">
      <c r="B60" s="184"/>
      <c r="C60" s="185"/>
      <c r="D60" s="186" t="s">
        <v>205</v>
      </c>
      <c r="E60" s="187"/>
      <c r="F60" s="187"/>
      <c r="G60" s="187"/>
      <c r="H60" s="187"/>
      <c r="I60" s="188"/>
      <c r="J60" s="189">
        <f>J98</f>
        <v>0</v>
      </c>
      <c r="K60" s="190"/>
    </row>
    <row r="61" s="8" customFormat="1" ht="14.88" customHeight="1">
      <c r="B61" s="184"/>
      <c r="C61" s="185"/>
      <c r="D61" s="186" t="s">
        <v>206</v>
      </c>
      <c r="E61" s="187"/>
      <c r="F61" s="187"/>
      <c r="G61" s="187"/>
      <c r="H61" s="187"/>
      <c r="I61" s="188"/>
      <c r="J61" s="189">
        <f>J111</f>
        <v>0</v>
      </c>
      <c r="K61" s="190"/>
    </row>
    <row r="62" s="8" customFormat="1" ht="19.92" customHeight="1">
      <c r="B62" s="184"/>
      <c r="C62" s="185"/>
      <c r="D62" s="186" t="s">
        <v>208</v>
      </c>
      <c r="E62" s="187"/>
      <c r="F62" s="187"/>
      <c r="G62" s="187"/>
      <c r="H62" s="187"/>
      <c r="I62" s="188"/>
      <c r="J62" s="189">
        <f>J115</f>
        <v>0</v>
      </c>
      <c r="K62" s="190"/>
    </row>
    <row r="63" s="8" customFormat="1" ht="14.88" customHeight="1">
      <c r="B63" s="184"/>
      <c r="C63" s="185"/>
      <c r="D63" s="186" t="s">
        <v>210</v>
      </c>
      <c r="E63" s="187"/>
      <c r="F63" s="187"/>
      <c r="G63" s="187"/>
      <c r="H63" s="187"/>
      <c r="I63" s="188"/>
      <c r="J63" s="189">
        <f>J116</f>
        <v>0</v>
      </c>
      <c r="K63" s="190"/>
    </row>
    <row r="64" s="8" customFormat="1" ht="19.92" customHeight="1">
      <c r="B64" s="184"/>
      <c r="C64" s="185"/>
      <c r="D64" s="186" t="s">
        <v>223</v>
      </c>
      <c r="E64" s="187"/>
      <c r="F64" s="187"/>
      <c r="G64" s="187"/>
      <c r="H64" s="187"/>
      <c r="I64" s="188"/>
      <c r="J64" s="189">
        <f>J125</f>
        <v>0</v>
      </c>
      <c r="K64" s="190"/>
    </row>
    <row r="65" s="7" customFormat="1" ht="24.96" customHeight="1">
      <c r="B65" s="177"/>
      <c r="C65" s="178"/>
      <c r="D65" s="179" t="s">
        <v>224</v>
      </c>
      <c r="E65" s="180"/>
      <c r="F65" s="180"/>
      <c r="G65" s="180"/>
      <c r="H65" s="180"/>
      <c r="I65" s="181"/>
      <c r="J65" s="182">
        <f>J128</f>
        <v>0</v>
      </c>
      <c r="K65" s="183"/>
    </row>
    <row r="66" s="8" customFormat="1" ht="19.92" customHeight="1">
      <c r="B66" s="184"/>
      <c r="C66" s="185"/>
      <c r="D66" s="186" t="s">
        <v>225</v>
      </c>
      <c r="E66" s="187"/>
      <c r="F66" s="187"/>
      <c r="G66" s="187"/>
      <c r="H66" s="187"/>
      <c r="I66" s="188"/>
      <c r="J66" s="189">
        <f>J129</f>
        <v>0</v>
      </c>
      <c r="K66" s="190"/>
    </row>
    <row r="67" s="8" customFormat="1" ht="19.92" customHeight="1">
      <c r="B67" s="184"/>
      <c r="C67" s="185"/>
      <c r="D67" s="186" t="s">
        <v>737</v>
      </c>
      <c r="E67" s="187"/>
      <c r="F67" s="187"/>
      <c r="G67" s="187"/>
      <c r="H67" s="187"/>
      <c r="I67" s="188"/>
      <c r="J67" s="189">
        <f>J132</f>
        <v>0</v>
      </c>
      <c r="K67" s="190"/>
    </row>
    <row r="68" s="1" customFormat="1" ht="21.84" customHeight="1">
      <c r="B68" s="46"/>
      <c r="C68" s="47"/>
      <c r="D68" s="47"/>
      <c r="E68" s="47"/>
      <c r="F68" s="47"/>
      <c r="G68" s="47"/>
      <c r="H68" s="47"/>
      <c r="I68" s="144"/>
      <c r="J68" s="47"/>
      <c r="K68" s="51"/>
    </row>
    <row r="69" s="1" customFormat="1" ht="6.96" customHeight="1">
      <c r="B69" s="67"/>
      <c r="C69" s="68"/>
      <c r="D69" s="68"/>
      <c r="E69" s="68"/>
      <c r="F69" s="68"/>
      <c r="G69" s="68"/>
      <c r="H69" s="68"/>
      <c r="I69" s="166"/>
      <c r="J69" s="68"/>
      <c r="K69" s="69"/>
    </row>
    <row r="73" s="1" customFormat="1" ht="6.96" customHeight="1">
      <c r="B73" s="70"/>
      <c r="C73" s="71"/>
      <c r="D73" s="71"/>
      <c r="E73" s="71"/>
      <c r="F73" s="71"/>
      <c r="G73" s="71"/>
      <c r="H73" s="71"/>
      <c r="I73" s="169"/>
      <c r="J73" s="71"/>
      <c r="K73" s="71"/>
      <c r="L73" s="72"/>
    </row>
    <row r="74" s="1" customFormat="1" ht="36.96" customHeight="1">
      <c r="B74" s="46"/>
      <c r="C74" s="73" t="s">
        <v>116</v>
      </c>
      <c r="D74" s="74"/>
      <c r="E74" s="74"/>
      <c r="F74" s="74"/>
      <c r="G74" s="74"/>
      <c r="H74" s="74"/>
      <c r="I74" s="191"/>
      <c r="J74" s="74"/>
      <c r="K74" s="74"/>
      <c r="L74" s="72"/>
    </row>
    <row r="75" s="1" customFormat="1" ht="6.96" customHeight="1">
      <c r="B75" s="46"/>
      <c r="C75" s="74"/>
      <c r="D75" s="74"/>
      <c r="E75" s="74"/>
      <c r="F75" s="74"/>
      <c r="G75" s="74"/>
      <c r="H75" s="74"/>
      <c r="I75" s="191"/>
      <c r="J75" s="74"/>
      <c r="K75" s="74"/>
      <c r="L75" s="72"/>
    </row>
    <row r="76" s="1" customFormat="1" ht="14.4" customHeight="1">
      <c r="B76" s="46"/>
      <c r="C76" s="76" t="s">
        <v>18</v>
      </c>
      <c r="D76" s="74"/>
      <c r="E76" s="74"/>
      <c r="F76" s="74"/>
      <c r="G76" s="74"/>
      <c r="H76" s="74"/>
      <c r="I76" s="191"/>
      <c r="J76" s="74"/>
      <c r="K76" s="74"/>
      <c r="L76" s="72"/>
    </row>
    <row r="77" s="1" customFormat="1" ht="16.5" customHeight="1">
      <c r="B77" s="46"/>
      <c r="C77" s="74"/>
      <c r="D77" s="74"/>
      <c r="E77" s="192" t="str">
        <f>E7</f>
        <v>Skatepark ve Frýdku - Místku</v>
      </c>
      <c r="F77" s="76"/>
      <c r="G77" s="76"/>
      <c r="H77" s="76"/>
      <c r="I77" s="191"/>
      <c r="J77" s="74"/>
      <c r="K77" s="74"/>
      <c r="L77" s="72"/>
    </row>
    <row r="78" s="1" customFormat="1" ht="14.4" customHeight="1">
      <c r="B78" s="46"/>
      <c r="C78" s="76" t="s">
        <v>104</v>
      </c>
      <c r="D78" s="74"/>
      <c r="E78" s="74"/>
      <c r="F78" s="74"/>
      <c r="G78" s="74"/>
      <c r="H78" s="74"/>
      <c r="I78" s="191"/>
      <c r="J78" s="74"/>
      <c r="K78" s="74"/>
      <c r="L78" s="72"/>
    </row>
    <row r="79" s="1" customFormat="1" ht="17.25" customHeight="1">
      <c r="B79" s="46"/>
      <c r="C79" s="74"/>
      <c r="D79" s="74"/>
      <c r="E79" s="82" t="str">
        <f>E9</f>
        <v>04 - Oblouková hala</v>
      </c>
      <c r="F79" s="74"/>
      <c r="G79" s="74"/>
      <c r="H79" s="74"/>
      <c r="I79" s="191"/>
      <c r="J79" s="74"/>
      <c r="K79" s="74"/>
      <c r="L79" s="72"/>
    </row>
    <row r="80" s="1" customFormat="1" ht="6.96" customHeight="1">
      <c r="B80" s="46"/>
      <c r="C80" s="74"/>
      <c r="D80" s="74"/>
      <c r="E80" s="74"/>
      <c r="F80" s="74"/>
      <c r="G80" s="74"/>
      <c r="H80" s="74"/>
      <c r="I80" s="191"/>
      <c r="J80" s="74"/>
      <c r="K80" s="74"/>
      <c r="L80" s="72"/>
    </row>
    <row r="81" s="1" customFormat="1" ht="18" customHeight="1">
      <c r="B81" s="46"/>
      <c r="C81" s="76" t="s">
        <v>24</v>
      </c>
      <c r="D81" s="74"/>
      <c r="E81" s="74"/>
      <c r="F81" s="193" t="str">
        <f>F12</f>
        <v>Frýdek - Místek, na p. č.p. 3070, 3066 a 3059</v>
      </c>
      <c r="G81" s="74"/>
      <c r="H81" s="74"/>
      <c r="I81" s="194" t="s">
        <v>26</v>
      </c>
      <c r="J81" s="85" t="str">
        <f>IF(J12="","",J12)</f>
        <v>1. 2. 2018</v>
      </c>
      <c r="K81" s="74"/>
      <c r="L81" s="72"/>
    </row>
    <row r="82" s="1" customFormat="1" ht="6.96" customHeight="1">
      <c r="B82" s="46"/>
      <c r="C82" s="74"/>
      <c r="D82" s="74"/>
      <c r="E82" s="74"/>
      <c r="F82" s="74"/>
      <c r="G82" s="74"/>
      <c r="H82" s="74"/>
      <c r="I82" s="191"/>
      <c r="J82" s="74"/>
      <c r="K82" s="74"/>
      <c r="L82" s="72"/>
    </row>
    <row r="83" s="1" customFormat="1">
      <c r="B83" s="46"/>
      <c r="C83" s="76" t="s">
        <v>32</v>
      </c>
      <c r="D83" s="74"/>
      <c r="E83" s="74"/>
      <c r="F83" s="193" t="str">
        <f>E15</f>
        <v>Statutární město Frýdek - Místek, Radniční 1148</v>
      </c>
      <c r="G83" s="74"/>
      <c r="H83" s="74"/>
      <c r="I83" s="194" t="s">
        <v>39</v>
      </c>
      <c r="J83" s="193" t="str">
        <f>E21</f>
        <v>Luboš Kocourek</v>
      </c>
      <c r="K83" s="74"/>
      <c r="L83" s="72"/>
    </row>
    <row r="84" s="1" customFormat="1" ht="14.4" customHeight="1">
      <c r="B84" s="46"/>
      <c r="C84" s="76" t="s">
        <v>37</v>
      </c>
      <c r="D84" s="74"/>
      <c r="E84" s="74"/>
      <c r="F84" s="193" t="str">
        <f>IF(E18="","",E18)</f>
        <v/>
      </c>
      <c r="G84" s="74"/>
      <c r="H84" s="74"/>
      <c r="I84" s="191"/>
      <c r="J84" s="74"/>
      <c r="K84" s="74"/>
      <c r="L84" s="72"/>
    </row>
    <row r="85" s="1" customFormat="1" ht="10.32" customHeight="1">
      <c r="B85" s="46"/>
      <c r="C85" s="74"/>
      <c r="D85" s="74"/>
      <c r="E85" s="74"/>
      <c r="F85" s="74"/>
      <c r="G85" s="74"/>
      <c r="H85" s="74"/>
      <c r="I85" s="191"/>
      <c r="J85" s="74"/>
      <c r="K85" s="74"/>
      <c r="L85" s="72"/>
    </row>
    <row r="86" s="9" customFormat="1" ht="29.28" customHeight="1">
      <c r="B86" s="195"/>
      <c r="C86" s="196" t="s">
        <v>117</v>
      </c>
      <c r="D86" s="197" t="s">
        <v>63</v>
      </c>
      <c r="E86" s="197" t="s">
        <v>59</v>
      </c>
      <c r="F86" s="197" t="s">
        <v>118</v>
      </c>
      <c r="G86" s="197" t="s">
        <v>119</v>
      </c>
      <c r="H86" s="197" t="s">
        <v>120</v>
      </c>
      <c r="I86" s="198" t="s">
        <v>121</v>
      </c>
      <c r="J86" s="197" t="s">
        <v>108</v>
      </c>
      <c r="K86" s="199" t="s">
        <v>122</v>
      </c>
      <c r="L86" s="200"/>
      <c r="M86" s="102" t="s">
        <v>123</v>
      </c>
      <c r="N86" s="103" t="s">
        <v>48</v>
      </c>
      <c r="O86" s="103" t="s">
        <v>124</v>
      </c>
      <c r="P86" s="103" t="s">
        <v>125</v>
      </c>
      <c r="Q86" s="103" t="s">
        <v>126</v>
      </c>
      <c r="R86" s="103" t="s">
        <v>127</v>
      </c>
      <c r="S86" s="103" t="s">
        <v>128</v>
      </c>
      <c r="T86" s="104" t="s">
        <v>129</v>
      </c>
    </row>
    <row r="87" s="1" customFormat="1" ht="29.28" customHeight="1">
      <c r="B87" s="46"/>
      <c r="C87" s="108" t="s">
        <v>109</v>
      </c>
      <c r="D87" s="74"/>
      <c r="E87" s="74"/>
      <c r="F87" s="74"/>
      <c r="G87" s="74"/>
      <c r="H87" s="74"/>
      <c r="I87" s="191"/>
      <c r="J87" s="201">
        <f>BK87</f>
        <v>0</v>
      </c>
      <c r="K87" s="74"/>
      <c r="L87" s="72"/>
      <c r="M87" s="105"/>
      <c r="N87" s="106"/>
      <c r="O87" s="106"/>
      <c r="P87" s="202">
        <f>P88+P128</f>
        <v>0</v>
      </c>
      <c r="Q87" s="106"/>
      <c r="R87" s="202">
        <f>R88+R128</f>
        <v>48.77012792</v>
      </c>
      <c r="S87" s="106"/>
      <c r="T87" s="203">
        <f>T88+T128</f>
        <v>0</v>
      </c>
      <c r="AT87" s="23" t="s">
        <v>77</v>
      </c>
      <c r="AU87" s="23" t="s">
        <v>110</v>
      </c>
      <c r="BK87" s="204">
        <f>BK88+BK128</f>
        <v>0</v>
      </c>
    </row>
    <row r="88" s="10" customFormat="1" ht="37.44" customHeight="1">
      <c r="B88" s="205"/>
      <c r="C88" s="206"/>
      <c r="D88" s="207" t="s">
        <v>77</v>
      </c>
      <c r="E88" s="208" t="s">
        <v>226</v>
      </c>
      <c r="F88" s="208" t="s">
        <v>227</v>
      </c>
      <c r="G88" s="206"/>
      <c r="H88" s="206"/>
      <c r="I88" s="209"/>
      <c r="J88" s="210">
        <f>BK88</f>
        <v>0</v>
      </c>
      <c r="K88" s="206"/>
      <c r="L88" s="211"/>
      <c r="M88" s="212"/>
      <c r="N88" s="213"/>
      <c r="O88" s="213"/>
      <c r="P88" s="214">
        <f>P89+P115+P125</f>
        <v>0</v>
      </c>
      <c r="Q88" s="213"/>
      <c r="R88" s="214">
        <f>R89+R115+R125</f>
        <v>48.77012792</v>
      </c>
      <c r="S88" s="213"/>
      <c r="T88" s="215">
        <f>T89+T115+T125</f>
        <v>0</v>
      </c>
      <c r="AR88" s="216" t="s">
        <v>86</v>
      </c>
      <c r="AT88" s="217" t="s">
        <v>77</v>
      </c>
      <c r="AU88" s="217" t="s">
        <v>78</v>
      </c>
      <c r="AY88" s="216" t="s">
        <v>132</v>
      </c>
      <c r="BK88" s="218">
        <f>BK89+BK115+BK125</f>
        <v>0</v>
      </c>
    </row>
    <row r="89" s="10" customFormat="1" ht="19.92" customHeight="1">
      <c r="B89" s="205"/>
      <c r="C89" s="206"/>
      <c r="D89" s="207" t="s">
        <v>77</v>
      </c>
      <c r="E89" s="219" t="s">
        <v>86</v>
      </c>
      <c r="F89" s="219" t="s">
        <v>228</v>
      </c>
      <c r="G89" s="206"/>
      <c r="H89" s="206"/>
      <c r="I89" s="209"/>
      <c r="J89" s="220">
        <f>BK89</f>
        <v>0</v>
      </c>
      <c r="K89" s="206"/>
      <c r="L89" s="211"/>
      <c r="M89" s="212"/>
      <c r="N89" s="213"/>
      <c r="O89" s="213"/>
      <c r="P89" s="214">
        <f>P90+P98+P111</f>
        <v>0</v>
      </c>
      <c r="Q89" s="213"/>
      <c r="R89" s="214">
        <f>R90+R98+R111</f>
        <v>0</v>
      </c>
      <c r="S89" s="213"/>
      <c r="T89" s="215">
        <f>T90+T98+T111</f>
        <v>0</v>
      </c>
      <c r="AR89" s="216" t="s">
        <v>86</v>
      </c>
      <c r="AT89" s="217" t="s">
        <v>77</v>
      </c>
      <c r="AU89" s="217" t="s">
        <v>86</v>
      </c>
      <c r="AY89" s="216" t="s">
        <v>132</v>
      </c>
      <c r="BK89" s="218">
        <f>BK90+BK98+BK111</f>
        <v>0</v>
      </c>
    </row>
    <row r="90" s="10" customFormat="1" ht="14.88" customHeight="1">
      <c r="B90" s="205"/>
      <c r="C90" s="206"/>
      <c r="D90" s="207" t="s">
        <v>77</v>
      </c>
      <c r="E90" s="219" t="s">
        <v>191</v>
      </c>
      <c r="F90" s="219" t="s">
        <v>267</v>
      </c>
      <c r="G90" s="206"/>
      <c r="H90" s="206"/>
      <c r="I90" s="209"/>
      <c r="J90" s="220">
        <f>BK90</f>
        <v>0</v>
      </c>
      <c r="K90" s="206"/>
      <c r="L90" s="211"/>
      <c r="M90" s="212"/>
      <c r="N90" s="213"/>
      <c r="O90" s="213"/>
      <c r="P90" s="214">
        <f>SUM(P91:P97)</f>
        <v>0</v>
      </c>
      <c r="Q90" s="213"/>
      <c r="R90" s="214">
        <f>SUM(R91:R97)</f>
        <v>0</v>
      </c>
      <c r="S90" s="213"/>
      <c r="T90" s="215">
        <f>SUM(T91:T97)</f>
        <v>0</v>
      </c>
      <c r="AR90" s="216" t="s">
        <v>86</v>
      </c>
      <c r="AT90" s="217" t="s">
        <v>77</v>
      </c>
      <c r="AU90" s="217" t="s">
        <v>88</v>
      </c>
      <c r="AY90" s="216" t="s">
        <v>132</v>
      </c>
      <c r="BK90" s="218">
        <f>SUM(BK91:BK97)</f>
        <v>0</v>
      </c>
    </row>
    <row r="91" s="1" customFormat="1" ht="25.5" customHeight="1">
      <c r="B91" s="46"/>
      <c r="C91" s="221" t="s">
        <v>86</v>
      </c>
      <c r="D91" s="221" t="s">
        <v>135</v>
      </c>
      <c r="E91" s="222" t="s">
        <v>282</v>
      </c>
      <c r="F91" s="223" t="s">
        <v>283</v>
      </c>
      <c r="G91" s="224" t="s">
        <v>246</v>
      </c>
      <c r="H91" s="225">
        <v>17.079000000000001</v>
      </c>
      <c r="I91" s="226"/>
      <c r="J91" s="227">
        <f>ROUND(I91*H91,2)</f>
        <v>0</v>
      </c>
      <c r="K91" s="223" t="s">
        <v>657</v>
      </c>
      <c r="L91" s="72"/>
      <c r="M91" s="228" t="s">
        <v>34</v>
      </c>
      <c r="N91" s="229" t="s">
        <v>49</v>
      </c>
      <c r="O91" s="47"/>
      <c r="P91" s="230">
        <f>O91*H91</f>
        <v>0</v>
      </c>
      <c r="Q91" s="230">
        <v>0</v>
      </c>
      <c r="R91" s="230">
        <f>Q91*H91</f>
        <v>0</v>
      </c>
      <c r="S91" s="230">
        <v>0</v>
      </c>
      <c r="T91" s="231">
        <f>S91*H91</f>
        <v>0</v>
      </c>
      <c r="AR91" s="23" t="s">
        <v>148</v>
      </c>
      <c r="AT91" s="23" t="s">
        <v>135</v>
      </c>
      <c r="AU91" s="23" t="s">
        <v>144</v>
      </c>
      <c r="AY91" s="23" t="s">
        <v>132</v>
      </c>
      <c r="BE91" s="232">
        <f>IF(N91="základní",J91,0)</f>
        <v>0</v>
      </c>
      <c r="BF91" s="232">
        <f>IF(N91="snížená",J91,0)</f>
        <v>0</v>
      </c>
      <c r="BG91" s="232">
        <f>IF(N91="zákl. přenesená",J91,0)</f>
        <v>0</v>
      </c>
      <c r="BH91" s="232">
        <f>IF(N91="sníž. přenesená",J91,0)</f>
        <v>0</v>
      </c>
      <c r="BI91" s="232">
        <f>IF(N91="nulová",J91,0)</f>
        <v>0</v>
      </c>
      <c r="BJ91" s="23" t="s">
        <v>86</v>
      </c>
      <c r="BK91" s="232">
        <f>ROUND(I91*H91,2)</f>
        <v>0</v>
      </c>
      <c r="BL91" s="23" t="s">
        <v>148</v>
      </c>
      <c r="BM91" s="23" t="s">
        <v>738</v>
      </c>
    </row>
    <row r="92" s="1" customFormat="1">
      <c r="B92" s="46"/>
      <c r="C92" s="74"/>
      <c r="D92" s="237" t="s">
        <v>234</v>
      </c>
      <c r="E92" s="74"/>
      <c r="F92" s="238" t="s">
        <v>285</v>
      </c>
      <c r="G92" s="74"/>
      <c r="H92" s="74"/>
      <c r="I92" s="191"/>
      <c r="J92" s="74"/>
      <c r="K92" s="74"/>
      <c r="L92" s="72"/>
      <c r="M92" s="239"/>
      <c r="N92" s="47"/>
      <c r="O92" s="47"/>
      <c r="P92" s="47"/>
      <c r="Q92" s="47"/>
      <c r="R92" s="47"/>
      <c r="S92" s="47"/>
      <c r="T92" s="95"/>
      <c r="AT92" s="23" t="s">
        <v>234</v>
      </c>
      <c r="AU92" s="23" t="s">
        <v>144</v>
      </c>
    </row>
    <row r="93" s="12" customFormat="1">
      <c r="B93" s="251"/>
      <c r="C93" s="252"/>
      <c r="D93" s="237" t="s">
        <v>236</v>
      </c>
      <c r="E93" s="253" t="s">
        <v>34</v>
      </c>
      <c r="F93" s="254" t="s">
        <v>739</v>
      </c>
      <c r="G93" s="252"/>
      <c r="H93" s="253" t="s">
        <v>34</v>
      </c>
      <c r="I93" s="255"/>
      <c r="J93" s="252"/>
      <c r="K93" s="252"/>
      <c r="L93" s="256"/>
      <c r="M93" s="257"/>
      <c r="N93" s="258"/>
      <c r="O93" s="258"/>
      <c r="P93" s="258"/>
      <c r="Q93" s="258"/>
      <c r="R93" s="258"/>
      <c r="S93" s="258"/>
      <c r="T93" s="259"/>
      <c r="AT93" s="260" t="s">
        <v>236</v>
      </c>
      <c r="AU93" s="260" t="s">
        <v>144</v>
      </c>
      <c r="AV93" s="12" t="s">
        <v>86</v>
      </c>
      <c r="AW93" s="12" t="s">
        <v>41</v>
      </c>
      <c r="AX93" s="12" t="s">
        <v>78</v>
      </c>
      <c r="AY93" s="260" t="s">
        <v>132</v>
      </c>
    </row>
    <row r="94" s="11" customFormat="1">
      <c r="B94" s="240"/>
      <c r="C94" s="241"/>
      <c r="D94" s="237" t="s">
        <v>236</v>
      </c>
      <c r="E94" s="242" t="s">
        <v>34</v>
      </c>
      <c r="F94" s="243" t="s">
        <v>740</v>
      </c>
      <c r="G94" s="241"/>
      <c r="H94" s="244">
        <v>17.079000000000001</v>
      </c>
      <c r="I94" s="245"/>
      <c r="J94" s="241"/>
      <c r="K94" s="241"/>
      <c r="L94" s="246"/>
      <c r="M94" s="247"/>
      <c r="N94" s="248"/>
      <c r="O94" s="248"/>
      <c r="P94" s="248"/>
      <c r="Q94" s="248"/>
      <c r="R94" s="248"/>
      <c r="S94" s="248"/>
      <c r="T94" s="249"/>
      <c r="AT94" s="250" t="s">
        <v>236</v>
      </c>
      <c r="AU94" s="250" t="s">
        <v>144</v>
      </c>
      <c r="AV94" s="11" t="s">
        <v>88</v>
      </c>
      <c r="AW94" s="11" t="s">
        <v>41</v>
      </c>
      <c r="AX94" s="11" t="s">
        <v>86</v>
      </c>
      <c r="AY94" s="250" t="s">
        <v>132</v>
      </c>
    </row>
    <row r="95" s="1" customFormat="1" ht="38.25" customHeight="1">
      <c r="B95" s="46"/>
      <c r="C95" s="221" t="s">
        <v>88</v>
      </c>
      <c r="D95" s="221" t="s">
        <v>135</v>
      </c>
      <c r="E95" s="222" t="s">
        <v>292</v>
      </c>
      <c r="F95" s="223" t="s">
        <v>293</v>
      </c>
      <c r="G95" s="224" t="s">
        <v>246</v>
      </c>
      <c r="H95" s="225">
        <v>8.5399999999999991</v>
      </c>
      <c r="I95" s="226"/>
      <c r="J95" s="227">
        <f>ROUND(I95*H95,2)</f>
        <v>0</v>
      </c>
      <c r="K95" s="223" t="s">
        <v>657</v>
      </c>
      <c r="L95" s="72"/>
      <c r="M95" s="228" t="s">
        <v>34</v>
      </c>
      <c r="N95" s="229" t="s">
        <v>49</v>
      </c>
      <c r="O95" s="47"/>
      <c r="P95" s="230">
        <f>O95*H95</f>
        <v>0</v>
      </c>
      <c r="Q95" s="230">
        <v>0</v>
      </c>
      <c r="R95" s="230">
        <f>Q95*H95</f>
        <v>0</v>
      </c>
      <c r="S95" s="230">
        <v>0</v>
      </c>
      <c r="T95" s="231">
        <f>S95*H95</f>
        <v>0</v>
      </c>
      <c r="AR95" s="23" t="s">
        <v>148</v>
      </c>
      <c r="AT95" s="23" t="s">
        <v>135</v>
      </c>
      <c r="AU95" s="23" t="s">
        <v>144</v>
      </c>
      <c r="AY95" s="23" t="s">
        <v>132</v>
      </c>
      <c r="BE95" s="232">
        <f>IF(N95="základní",J95,0)</f>
        <v>0</v>
      </c>
      <c r="BF95" s="232">
        <f>IF(N95="snížená",J95,0)</f>
        <v>0</v>
      </c>
      <c r="BG95" s="232">
        <f>IF(N95="zákl. přenesená",J95,0)</f>
        <v>0</v>
      </c>
      <c r="BH95" s="232">
        <f>IF(N95="sníž. přenesená",J95,0)</f>
        <v>0</v>
      </c>
      <c r="BI95" s="232">
        <f>IF(N95="nulová",J95,0)</f>
        <v>0</v>
      </c>
      <c r="BJ95" s="23" t="s">
        <v>86</v>
      </c>
      <c r="BK95" s="232">
        <f>ROUND(I95*H95,2)</f>
        <v>0</v>
      </c>
      <c r="BL95" s="23" t="s">
        <v>148</v>
      </c>
      <c r="BM95" s="23" t="s">
        <v>741</v>
      </c>
    </row>
    <row r="96" s="1" customFormat="1">
      <c r="B96" s="46"/>
      <c r="C96" s="74"/>
      <c r="D96" s="237" t="s">
        <v>234</v>
      </c>
      <c r="E96" s="74"/>
      <c r="F96" s="238" t="s">
        <v>285</v>
      </c>
      <c r="G96" s="74"/>
      <c r="H96" s="74"/>
      <c r="I96" s="191"/>
      <c r="J96" s="74"/>
      <c r="K96" s="74"/>
      <c r="L96" s="72"/>
      <c r="M96" s="239"/>
      <c r="N96" s="47"/>
      <c r="O96" s="47"/>
      <c r="P96" s="47"/>
      <c r="Q96" s="47"/>
      <c r="R96" s="47"/>
      <c r="S96" s="47"/>
      <c r="T96" s="95"/>
      <c r="AT96" s="23" t="s">
        <v>234</v>
      </c>
      <c r="AU96" s="23" t="s">
        <v>144</v>
      </c>
    </row>
    <row r="97" s="11" customFormat="1">
      <c r="B97" s="240"/>
      <c r="C97" s="241"/>
      <c r="D97" s="237" t="s">
        <v>236</v>
      </c>
      <c r="E97" s="241"/>
      <c r="F97" s="243" t="s">
        <v>742</v>
      </c>
      <c r="G97" s="241"/>
      <c r="H97" s="244">
        <v>8.5399999999999991</v>
      </c>
      <c r="I97" s="245"/>
      <c r="J97" s="241"/>
      <c r="K97" s="241"/>
      <c r="L97" s="246"/>
      <c r="M97" s="247"/>
      <c r="N97" s="248"/>
      <c r="O97" s="248"/>
      <c r="P97" s="248"/>
      <c r="Q97" s="248"/>
      <c r="R97" s="248"/>
      <c r="S97" s="248"/>
      <c r="T97" s="249"/>
      <c r="AT97" s="250" t="s">
        <v>236</v>
      </c>
      <c r="AU97" s="250" t="s">
        <v>144</v>
      </c>
      <c r="AV97" s="11" t="s">
        <v>88</v>
      </c>
      <c r="AW97" s="11" t="s">
        <v>6</v>
      </c>
      <c r="AX97" s="11" t="s">
        <v>86</v>
      </c>
      <c r="AY97" s="250" t="s">
        <v>132</v>
      </c>
    </row>
    <row r="98" s="10" customFormat="1" ht="22.32" customHeight="1">
      <c r="B98" s="205"/>
      <c r="C98" s="206"/>
      <c r="D98" s="207" t="s">
        <v>77</v>
      </c>
      <c r="E98" s="219" t="s">
        <v>306</v>
      </c>
      <c r="F98" s="219" t="s">
        <v>307</v>
      </c>
      <c r="G98" s="206"/>
      <c r="H98" s="206"/>
      <c r="I98" s="209"/>
      <c r="J98" s="220">
        <f>BK98</f>
        <v>0</v>
      </c>
      <c r="K98" s="206"/>
      <c r="L98" s="211"/>
      <c r="M98" s="212"/>
      <c r="N98" s="213"/>
      <c r="O98" s="213"/>
      <c r="P98" s="214">
        <f>SUM(P99:P110)</f>
        <v>0</v>
      </c>
      <c r="Q98" s="213"/>
      <c r="R98" s="214">
        <f>SUM(R99:R110)</f>
        <v>0</v>
      </c>
      <c r="S98" s="213"/>
      <c r="T98" s="215">
        <f>SUM(T99:T110)</f>
        <v>0</v>
      </c>
      <c r="AR98" s="216" t="s">
        <v>86</v>
      </c>
      <c r="AT98" s="217" t="s">
        <v>77</v>
      </c>
      <c r="AU98" s="217" t="s">
        <v>88</v>
      </c>
      <c r="AY98" s="216" t="s">
        <v>132</v>
      </c>
      <c r="BK98" s="218">
        <f>SUM(BK99:BK110)</f>
        <v>0</v>
      </c>
    </row>
    <row r="99" s="1" customFormat="1" ht="38.25" customHeight="1">
      <c r="B99" s="46"/>
      <c r="C99" s="221" t="s">
        <v>144</v>
      </c>
      <c r="D99" s="221" t="s">
        <v>135</v>
      </c>
      <c r="E99" s="222" t="s">
        <v>322</v>
      </c>
      <c r="F99" s="223" t="s">
        <v>323</v>
      </c>
      <c r="G99" s="224" t="s">
        <v>246</v>
      </c>
      <c r="H99" s="225">
        <v>17.079000000000001</v>
      </c>
      <c r="I99" s="226"/>
      <c r="J99" s="227">
        <f>ROUND(I99*H99,2)</f>
        <v>0</v>
      </c>
      <c r="K99" s="223" t="s">
        <v>657</v>
      </c>
      <c r="L99" s="72"/>
      <c r="M99" s="228" t="s">
        <v>34</v>
      </c>
      <c r="N99" s="229" t="s">
        <v>49</v>
      </c>
      <c r="O99" s="47"/>
      <c r="P99" s="230">
        <f>O99*H99</f>
        <v>0</v>
      </c>
      <c r="Q99" s="230">
        <v>0</v>
      </c>
      <c r="R99" s="230">
        <f>Q99*H99</f>
        <v>0</v>
      </c>
      <c r="S99" s="230">
        <v>0</v>
      </c>
      <c r="T99" s="231">
        <f>S99*H99</f>
        <v>0</v>
      </c>
      <c r="AR99" s="23" t="s">
        <v>148</v>
      </c>
      <c r="AT99" s="23" t="s">
        <v>135</v>
      </c>
      <c r="AU99" s="23" t="s">
        <v>144</v>
      </c>
      <c r="AY99" s="23" t="s">
        <v>132</v>
      </c>
      <c r="BE99" s="232">
        <f>IF(N99="základní",J99,0)</f>
        <v>0</v>
      </c>
      <c r="BF99" s="232">
        <f>IF(N99="snížená",J99,0)</f>
        <v>0</v>
      </c>
      <c r="BG99" s="232">
        <f>IF(N99="zákl. přenesená",J99,0)</f>
        <v>0</v>
      </c>
      <c r="BH99" s="232">
        <f>IF(N99="sníž. přenesená",J99,0)</f>
        <v>0</v>
      </c>
      <c r="BI99" s="232">
        <f>IF(N99="nulová",J99,0)</f>
        <v>0</v>
      </c>
      <c r="BJ99" s="23" t="s">
        <v>86</v>
      </c>
      <c r="BK99" s="232">
        <f>ROUND(I99*H99,2)</f>
        <v>0</v>
      </c>
      <c r="BL99" s="23" t="s">
        <v>148</v>
      </c>
      <c r="BM99" s="23" t="s">
        <v>743</v>
      </c>
    </row>
    <row r="100" s="1" customFormat="1">
      <c r="B100" s="46"/>
      <c r="C100" s="74"/>
      <c r="D100" s="237" t="s">
        <v>234</v>
      </c>
      <c r="E100" s="74"/>
      <c r="F100" s="238" t="s">
        <v>676</v>
      </c>
      <c r="G100" s="74"/>
      <c r="H100" s="74"/>
      <c r="I100" s="191"/>
      <c r="J100" s="74"/>
      <c r="K100" s="74"/>
      <c r="L100" s="72"/>
      <c r="M100" s="239"/>
      <c r="N100" s="47"/>
      <c r="O100" s="47"/>
      <c r="P100" s="47"/>
      <c r="Q100" s="47"/>
      <c r="R100" s="47"/>
      <c r="S100" s="47"/>
      <c r="T100" s="95"/>
      <c r="AT100" s="23" t="s">
        <v>234</v>
      </c>
      <c r="AU100" s="23" t="s">
        <v>144</v>
      </c>
    </row>
    <row r="101" s="1" customFormat="1" ht="51" customHeight="1">
      <c r="B101" s="46"/>
      <c r="C101" s="221" t="s">
        <v>148</v>
      </c>
      <c r="D101" s="221" t="s">
        <v>135</v>
      </c>
      <c r="E101" s="222" t="s">
        <v>326</v>
      </c>
      <c r="F101" s="223" t="s">
        <v>327</v>
      </c>
      <c r="G101" s="224" t="s">
        <v>246</v>
      </c>
      <c r="H101" s="225">
        <v>85.394999999999996</v>
      </c>
      <c r="I101" s="226"/>
      <c r="J101" s="227">
        <f>ROUND(I101*H101,2)</f>
        <v>0</v>
      </c>
      <c r="K101" s="223" t="s">
        <v>657</v>
      </c>
      <c r="L101" s="72"/>
      <c r="M101" s="228" t="s">
        <v>34</v>
      </c>
      <c r="N101" s="229" t="s">
        <v>49</v>
      </c>
      <c r="O101" s="47"/>
      <c r="P101" s="230">
        <f>O101*H101</f>
        <v>0</v>
      </c>
      <c r="Q101" s="230">
        <v>0</v>
      </c>
      <c r="R101" s="230">
        <f>Q101*H101</f>
        <v>0</v>
      </c>
      <c r="S101" s="230">
        <v>0</v>
      </c>
      <c r="T101" s="231">
        <f>S101*H101</f>
        <v>0</v>
      </c>
      <c r="AR101" s="23" t="s">
        <v>148</v>
      </c>
      <c r="AT101" s="23" t="s">
        <v>135</v>
      </c>
      <c r="AU101" s="23" t="s">
        <v>144</v>
      </c>
      <c r="AY101" s="23" t="s">
        <v>132</v>
      </c>
      <c r="BE101" s="232">
        <f>IF(N101="základní",J101,0)</f>
        <v>0</v>
      </c>
      <c r="BF101" s="232">
        <f>IF(N101="snížená",J101,0)</f>
        <v>0</v>
      </c>
      <c r="BG101" s="232">
        <f>IF(N101="zákl. přenesená",J101,0)</f>
        <v>0</v>
      </c>
      <c r="BH101" s="232">
        <f>IF(N101="sníž. přenesená",J101,0)</f>
        <v>0</v>
      </c>
      <c r="BI101" s="232">
        <f>IF(N101="nulová",J101,0)</f>
        <v>0</v>
      </c>
      <c r="BJ101" s="23" t="s">
        <v>86</v>
      </c>
      <c r="BK101" s="232">
        <f>ROUND(I101*H101,2)</f>
        <v>0</v>
      </c>
      <c r="BL101" s="23" t="s">
        <v>148</v>
      </c>
      <c r="BM101" s="23" t="s">
        <v>744</v>
      </c>
    </row>
    <row r="102" s="1" customFormat="1">
      <c r="B102" s="46"/>
      <c r="C102" s="74"/>
      <c r="D102" s="237" t="s">
        <v>234</v>
      </c>
      <c r="E102" s="74"/>
      <c r="F102" s="238" t="s">
        <v>676</v>
      </c>
      <c r="G102" s="74"/>
      <c r="H102" s="74"/>
      <c r="I102" s="191"/>
      <c r="J102" s="74"/>
      <c r="K102" s="74"/>
      <c r="L102" s="72"/>
      <c r="M102" s="239"/>
      <c r="N102" s="47"/>
      <c r="O102" s="47"/>
      <c r="P102" s="47"/>
      <c r="Q102" s="47"/>
      <c r="R102" s="47"/>
      <c r="S102" s="47"/>
      <c r="T102" s="95"/>
      <c r="AT102" s="23" t="s">
        <v>234</v>
      </c>
      <c r="AU102" s="23" t="s">
        <v>144</v>
      </c>
    </row>
    <row r="103" s="11" customFormat="1">
      <c r="B103" s="240"/>
      <c r="C103" s="241"/>
      <c r="D103" s="237" t="s">
        <v>236</v>
      </c>
      <c r="E103" s="241"/>
      <c r="F103" s="243" t="s">
        <v>745</v>
      </c>
      <c r="G103" s="241"/>
      <c r="H103" s="244">
        <v>85.394999999999996</v>
      </c>
      <c r="I103" s="245"/>
      <c r="J103" s="241"/>
      <c r="K103" s="241"/>
      <c r="L103" s="246"/>
      <c r="M103" s="247"/>
      <c r="N103" s="248"/>
      <c r="O103" s="248"/>
      <c r="P103" s="248"/>
      <c r="Q103" s="248"/>
      <c r="R103" s="248"/>
      <c r="S103" s="248"/>
      <c r="T103" s="249"/>
      <c r="AT103" s="250" t="s">
        <v>236</v>
      </c>
      <c r="AU103" s="250" t="s">
        <v>144</v>
      </c>
      <c r="AV103" s="11" t="s">
        <v>88</v>
      </c>
      <c r="AW103" s="11" t="s">
        <v>6</v>
      </c>
      <c r="AX103" s="11" t="s">
        <v>86</v>
      </c>
      <c r="AY103" s="250" t="s">
        <v>132</v>
      </c>
    </row>
    <row r="104" s="1" customFormat="1" ht="25.5" customHeight="1">
      <c r="B104" s="46"/>
      <c r="C104" s="221" t="s">
        <v>131</v>
      </c>
      <c r="D104" s="221" t="s">
        <v>135</v>
      </c>
      <c r="E104" s="222" t="s">
        <v>308</v>
      </c>
      <c r="F104" s="223" t="s">
        <v>309</v>
      </c>
      <c r="G104" s="224" t="s">
        <v>246</v>
      </c>
      <c r="H104" s="225">
        <v>17.079000000000001</v>
      </c>
      <c r="I104" s="226"/>
      <c r="J104" s="227">
        <f>ROUND(I104*H104,2)</f>
        <v>0</v>
      </c>
      <c r="K104" s="223" t="s">
        <v>657</v>
      </c>
      <c r="L104" s="72"/>
      <c r="M104" s="228" t="s">
        <v>34</v>
      </c>
      <c r="N104" s="229" t="s">
        <v>49</v>
      </c>
      <c r="O104" s="47"/>
      <c r="P104" s="230">
        <f>O104*H104</f>
        <v>0</v>
      </c>
      <c r="Q104" s="230">
        <v>0</v>
      </c>
      <c r="R104" s="230">
        <f>Q104*H104</f>
        <v>0</v>
      </c>
      <c r="S104" s="230">
        <v>0</v>
      </c>
      <c r="T104" s="231">
        <f>S104*H104</f>
        <v>0</v>
      </c>
      <c r="AR104" s="23" t="s">
        <v>148</v>
      </c>
      <c r="AT104" s="23" t="s">
        <v>135</v>
      </c>
      <c r="AU104" s="23" t="s">
        <v>144</v>
      </c>
      <c r="AY104" s="23" t="s">
        <v>132</v>
      </c>
      <c r="BE104" s="232">
        <f>IF(N104="základní",J104,0)</f>
        <v>0</v>
      </c>
      <c r="BF104" s="232">
        <f>IF(N104="snížená",J104,0)</f>
        <v>0</v>
      </c>
      <c r="BG104" s="232">
        <f>IF(N104="zákl. přenesená",J104,0)</f>
        <v>0</v>
      </c>
      <c r="BH104" s="232">
        <f>IF(N104="sníž. přenesená",J104,0)</f>
        <v>0</v>
      </c>
      <c r="BI104" s="232">
        <f>IF(N104="nulová",J104,0)</f>
        <v>0</v>
      </c>
      <c r="BJ104" s="23" t="s">
        <v>86</v>
      </c>
      <c r="BK104" s="232">
        <f>ROUND(I104*H104,2)</f>
        <v>0</v>
      </c>
      <c r="BL104" s="23" t="s">
        <v>148</v>
      </c>
      <c r="BM104" s="23" t="s">
        <v>746</v>
      </c>
    </row>
    <row r="105" s="1" customFormat="1">
      <c r="B105" s="46"/>
      <c r="C105" s="74"/>
      <c r="D105" s="237" t="s">
        <v>234</v>
      </c>
      <c r="E105" s="74"/>
      <c r="F105" s="238" t="s">
        <v>672</v>
      </c>
      <c r="G105" s="74"/>
      <c r="H105" s="74"/>
      <c r="I105" s="191"/>
      <c r="J105" s="74"/>
      <c r="K105" s="74"/>
      <c r="L105" s="72"/>
      <c r="M105" s="239"/>
      <c r="N105" s="47"/>
      <c r="O105" s="47"/>
      <c r="P105" s="47"/>
      <c r="Q105" s="47"/>
      <c r="R105" s="47"/>
      <c r="S105" s="47"/>
      <c r="T105" s="95"/>
      <c r="AT105" s="23" t="s">
        <v>234</v>
      </c>
      <c r="AU105" s="23" t="s">
        <v>144</v>
      </c>
    </row>
    <row r="106" s="11" customFormat="1">
      <c r="B106" s="240"/>
      <c r="C106" s="241"/>
      <c r="D106" s="237" t="s">
        <v>236</v>
      </c>
      <c r="E106" s="242" t="s">
        <v>34</v>
      </c>
      <c r="F106" s="243" t="s">
        <v>747</v>
      </c>
      <c r="G106" s="241"/>
      <c r="H106" s="244">
        <v>17.079000000000001</v>
      </c>
      <c r="I106" s="245"/>
      <c r="J106" s="241"/>
      <c r="K106" s="241"/>
      <c r="L106" s="246"/>
      <c r="M106" s="247"/>
      <c r="N106" s="248"/>
      <c r="O106" s="248"/>
      <c r="P106" s="248"/>
      <c r="Q106" s="248"/>
      <c r="R106" s="248"/>
      <c r="S106" s="248"/>
      <c r="T106" s="249"/>
      <c r="AT106" s="250" t="s">
        <v>236</v>
      </c>
      <c r="AU106" s="250" t="s">
        <v>144</v>
      </c>
      <c r="AV106" s="11" t="s">
        <v>88</v>
      </c>
      <c r="AW106" s="11" t="s">
        <v>41</v>
      </c>
      <c r="AX106" s="11" t="s">
        <v>86</v>
      </c>
      <c r="AY106" s="250" t="s">
        <v>132</v>
      </c>
    </row>
    <row r="107" s="1" customFormat="1" ht="38.25" customHeight="1">
      <c r="B107" s="46"/>
      <c r="C107" s="221" t="s">
        <v>157</v>
      </c>
      <c r="D107" s="221" t="s">
        <v>135</v>
      </c>
      <c r="E107" s="222" t="s">
        <v>316</v>
      </c>
      <c r="F107" s="223" t="s">
        <v>317</v>
      </c>
      <c r="G107" s="224" t="s">
        <v>246</v>
      </c>
      <c r="H107" s="225">
        <v>17.079000000000001</v>
      </c>
      <c r="I107" s="226"/>
      <c r="J107" s="227">
        <f>ROUND(I107*H107,2)</f>
        <v>0</v>
      </c>
      <c r="K107" s="223" t="s">
        <v>657</v>
      </c>
      <c r="L107" s="72"/>
      <c r="M107" s="228" t="s">
        <v>34</v>
      </c>
      <c r="N107" s="229" t="s">
        <v>49</v>
      </c>
      <c r="O107" s="47"/>
      <c r="P107" s="230">
        <f>O107*H107</f>
        <v>0</v>
      </c>
      <c r="Q107" s="230">
        <v>0</v>
      </c>
      <c r="R107" s="230">
        <f>Q107*H107</f>
        <v>0</v>
      </c>
      <c r="S107" s="230">
        <v>0</v>
      </c>
      <c r="T107" s="231">
        <f>S107*H107</f>
        <v>0</v>
      </c>
      <c r="AR107" s="23" t="s">
        <v>148</v>
      </c>
      <c r="AT107" s="23" t="s">
        <v>135</v>
      </c>
      <c r="AU107" s="23" t="s">
        <v>144</v>
      </c>
      <c r="AY107" s="23" t="s">
        <v>132</v>
      </c>
      <c r="BE107" s="232">
        <f>IF(N107="základní",J107,0)</f>
        <v>0</v>
      </c>
      <c r="BF107" s="232">
        <f>IF(N107="snížená",J107,0)</f>
        <v>0</v>
      </c>
      <c r="BG107" s="232">
        <f>IF(N107="zákl. přenesená",J107,0)</f>
        <v>0</v>
      </c>
      <c r="BH107" s="232">
        <f>IF(N107="sníž. přenesená",J107,0)</f>
        <v>0</v>
      </c>
      <c r="BI107" s="232">
        <f>IF(N107="nulová",J107,0)</f>
        <v>0</v>
      </c>
      <c r="BJ107" s="23" t="s">
        <v>86</v>
      </c>
      <c r="BK107" s="232">
        <f>ROUND(I107*H107,2)</f>
        <v>0</v>
      </c>
      <c r="BL107" s="23" t="s">
        <v>148</v>
      </c>
      <c r="BM107" s="23" t="s">
        <v>748</v>
      </c>
    </row>
    <row r="108" s="1" customFormat="1">
      <c r="B108" s="46"/>
      <c r="C108" s="74"/>
      <c r="D108" s="237" t="s">
        <v>234</v>
      </c>
      <c r="E108" s="74"/>
      <c r="F108" s="238" t="s">
        <v>676</v>
      </c>
      <c r="G108" s="74"/>
      <c r="H108" s="74"/>
      <c r="I108" s="191"/>
      <c r="J108" s="74"/>
      <c r="K108" s="74"/>
      <c r="L108" s="72"/>
      <c r="M108" s="239"/>
      <c r="N108" s="47"/>
      <c r="O108" s="47"/>
      <c r="P108" s="47"/>
      <c r="Q108" s="47"/>
      <c r="R108" s="47"/>
      <c r="S108" s="47"/>
      <c r="T108" s="95"/>
      <c r="AT108" s="23" t="s">
        <v>234</v>
      </c>
      <c r="AU108" s="23" t="s">
        <v>144</v>
      </c>
    </row>
    <row r="109" s="12" customFormat="1">
      <c r="B109" s="251"/>
      <c r="C109" s="252"/>
      <c r="D109" s="237" t="s">
        <v>236</v>
      </c>
      <c r="E109" s="253" t="s">
        <v>34</v>
      </c>
      <c r="F109" s="254" t="s">
        <v>320</v>
      </c>
      <c r="G109" s="252"/>
      <c r="H109" s="253" t="s">
        <v>34</v>
      </c>
      <c r="I109" s="255"/>
      <c r="J109" s="252"/>
      <c r="K109" s="252"/>
      <c r="L109" s="256"/>
      <c r="M109" s="257"/>
      <c r="N109" s="258"/>
      <c r="O109" s="258"/>
      <c r="P109" s="258"/>
      <c r="Q109" s="258"/>
      <c r="R109" s="258"/>
      <c r="S109" s="258"/>
      <c r="T109" s="259"/>
      <c r="AT109" s="260" t="s">
        <v>236</v>
      </c>
      <c r="AU109" s="260" t="s">
        <v>144</v>
      </c>
      <c r="AV109" s="12" t="s">
        <v>86</v>
      </c>
      <c r="AW109" s="12" t="s">
        <v>41</v>
      </c>
      <c r="AX109" s="12" t="s">
        <v>78</v>
      </c>
      <c r="AY109" s="260" t="s">
        <v>132</v>
      </c>
    </row>
    <row r="110" s="11" customFormat="1">
      <c r="B110" s="240"/>
      <c r="C110" s="241"/>
      <c r="D110" s="237" t="s">
        <v>236</v>
      </c>
      <c r="E110" s="242" t="s">
        <v>34</v>
      </c>
      <c r="F110" s="243" t="s">
        <v>749</v>
      </c>
      <c r="G110" s="241"/>
      <c r="H110" s="244">
        <v>17.079000000000001</v>
      </c>
      <c r="I110" s="245"/>
      <c r="J110" s="241"/>
      <c r="K110" s="241"/>
      <c r="L110" s="246"/>
      <c r="M110" s="247"/>
      <c r="N110" s="248"/>
      <c r="O110" s="248"/>
      <c r="P110" s="248"/>
      <c r="Q110" s="248"/>
      <c r="R110" s="248"/>
      <c r="S110" s="248"/>
      <c r="T110" s="249"/>
      <c r="AT110" s="250" t="s">
        <v>236</v>
      </c>
      <c r="AU110" s="250" t="s">
        <v>144</v>
      </c>
      <c r="AV110" s="11" t="s">
        <v>88</v>
      </c>
      <c r="AW110" s="11" t="s">
        <v>41</v>
      </c>
      <c r="AX110" s="11" t="s">
        <v>86</v>
      </c>
      <c r="AY110" s="250" t="s">
        <v>132</v>
      </c>
    </row>
    <row r="111" s="10" customFormat="1" ht="22.32" customHeight="1">
      <c r="B111" s="205"/>
      <c r="C111" s="206"/>
      <c r="D111" s="207" t="s">
        <v>77</v>
      </c>
      <c r="E111" s="219" t="s">
        <v>330</v>
      </c>
      <c r="F111" s="219" t="s">
        <v>331</v>
      </c>
      <c r="G111" s="206"/>
      <c r="H111" s="206"/>
      <c r="I111" s="209"/>
      <c r="J111" s="220">
        <f>BK111</f>
        <v>0</v>
      </c>
      <c r="K111" s="206"/>
      <c r="L111" s="211"/>
      <c r="M111" s="212"/>
      <c r="N111" s="213"/>
      <c r="O111" s="213"/>
      <c r="P111" s="214">
        <f>SUM(P112:P114)</f>
        <v>0</v>
      </c>
      <c r="Q111" s="213"/>
      <c r="R111" s="214">
        <f>SUM(R112:R114)</f>
        <v>0</v>
      </c>
      <c r="S111" s="213"/>
      <c r="T111" s="215">
        <f>SUM(T112:T114)</f>
        <v>0</v>
      </c>
      <c r="AR111" s="216" t="s">
        <v>86</v>
      </c>
      <c r="AT111" s="217" t="s">
        <v>77</v>
      </c>
      <c r="AU111" s="217" t="s">
        <v>88</v>
      </c>
      <c r="AY111" s="216" t="s">
        <v>132</v>
      </c>
      <c r="BK111" s="218">
        <f>SUM(BK112:BK114)</f>
        <v>0</v>
      </c>
    </row>
    <row r="112" s="1" customFormat="1" ht="16.5" customHeight="1">
      <c r="B112" s="46"/>
      <c r="C112" s="221" t="s">
        <v>161</v>
      </c>
      <c r="D112" s="221" t="s">
        <v>135</v>
      </c>
      <c r="E112" s="222" t="s">
        <v>332</v>
      </c>
      <c r="F112" s="223" t="s">
        <v>681</v>
      </c>
      <c r="G112" s="224" t="s">
        <v>334</v>
      </c>
      <c r="H112" s="225">
        <v>30.742000000000001</v>
      </c>
      <c r="I112" s="226"/>
      <c r="J112" s="227">
        <f>ROUND(I112*H112,2)</f>
        <v>0</v>
      </c>
      <c r="K112" s="223" t="s">
        <v>657</v>
      </c>
      <c r="L112" s="72"/>
      <c r="M112" s="228" t="s">
        <v>34</v>
      </c>
      <c r="N112" s="229" t="s">
        <v>49</v>
      </c>
      <c r="O112" s="47"/>
      <c r="P112" s="230">
        <f>O112*H112</f>
        <v>0</v>
      </c>
      <c r="Q112" s="230">
        <v>0</v>
      </c>
      <c r="R112" s="230">
        <f>Q112*H112</f>
        <v>0</v>
      </c>
      <c r="S112" s="230">
        <v>0</v>
      </c>
      <c r="T112" s="231">
        <f>S112*H112</f>
        <v>0</v>
      </c>
      <c r="AR112" s="23" t="s">
        <v>148</v>
      </c>
      <c r="AT112" s="23" t="s">
        <v>135</v>
      </c>
      <c r="AU112" s="23" t="s">
        <v>144</v>
      </c>
      <c r="AY112" s="23" t="s">
        <v>132</v>
      </c>
      <c r="BE112" s="232">
        <f>IF(N112="základní",J112,0)</f>
        <v>0</v>
      </c>
      <c r="BF112" s="232">
        <f>IF(N112="snížená",J112,0)</f>
        <v>0</v>
      </c>
      <c r="BG112" s="232">
        <f>IF(N112="zákl. přenesená",J112,0)</f>
        <v>0</v>
      </c>
      <c r="BH112" s="232">
        <f>IF(N112="sníž. přenesená",J112,0)</f>
        <v>0</v>
      </c>
      <c r="BI112" s="232">
        <f>IF(N112="nulová",J112,0)</f>
        <v>0</v>
      </c>
      <c r="BJ112" s="23" t="s">
        <v>86</v>
      </c>
      <c r="BK112" s="232">
        <f>ROUND(I112*H112,2)</f>
        <v>0</v>
      </c>
      <c r="BL112" s="23" t="s">
        <v>148</v>
      </c>
      <c r="BM112" s="23" t="s">
        <v>750</v>
      </c>
    </row>
    <row r="113" s="1" customFormat="1">
      <c r="B113" s="46"/>
      <c r="C113" s="74"/>
      <c r="D113" s="237" t="s">
        <v>234</v>
      </c>
      <c r="E113" s="74"/>
      <c r="F113" s="238" t="s">
        <v>683</v>
      </c>
      <c r="G113" s="74"/>
      <c r="H113" s="74"/>
      <c r="I113" s="191"/>
      <c r="J113" s="74"/>
      <c r="K113" s="74"/>
      <c r="L113" s="72"/>
      <c r="M113" s="239"/>
      <c r="N113" s="47"/>
      <c r="O113" s="47"/>
      <c r="P113" s="47"/>
      <c r="Q113" s="47"/>
      <c r="R113" s="47"/>
      <c r="S113" s="47"/>
      <c r="T113" s="95"/>
      <c r="AT113" s="23" t="s">
        <v>234</v>
      </c>
      <c r="AU113" s="23" t="s">
        <v>144</v>
      </c>
    </row>
    <row r="114" s="11" customFormat="1">
      <c r="B114" s="240"/>
      <c r="C114" s="241"/>
      <c r="D114" s="237" t="s">
        <v>236</v>
      </c>
      <c r="E114" s="241"/>
      <c r="F114" s="243" t="s">
        <v>751</v>
      </c>
      <c r="G114" s="241"/>
      <c r="H114" s="244">
        <v>30.742000000000001</v>
      </c>
      <c r="I114" s="245"/>
      <c r="J114" s="241"/>
      <c r="K114" s="241"/>
      <c r="L114" s="246"/>
      <c r="M114" s="247"/>
      <c r="N114" s="248"/>
      <c r="O114" s="248"/>
      <c r="P114" s="248"/>
      <c r="Q114" s="248"/>
      <c r="R114" s="248"/>
      <c r="S114" s="248"/>
      <c r="T114" s="249"/>
      <c r="AT114" s="250" t="s">
        <v>236</v>
      </c>
      <c r="AU114" s="250" t="s">
        <v>144</v>
      </c>
      <c r="AV114" s="11" t="s">
        <v>88</v>
      </c>
      <c r="AW114" s="11" t="s">
        <v>6</v>
      </c>
      <c r="AX114" s="11" t="s">
        <v>86</v>
      </c>
      <c r="AY114" s="250" t="s">
        <v>132</v>
      </c>
    </row>
    <row r="115" s="10" customFormat="1" ht="29.88" customHeight="1">
      <c r="B115" s="205"/>
      <c r="C115" s="206"/>
      <c r="D115" s="207" t="s">
        <v>77</v>
      </c>
      <c r="E115" s="219" t="s">
        <v>88</v>
      </c>
      <c r="F115" s="219" t="s">
        <v>374</v>
      </c>
      <c r="G115" s="206"/>
      <c r="H115" s="206"/>
      <c r="I115" s="209"/>
      <c r="J115" s="220">
        <f>BK115</f>
        <v>0</v>
      </c>
      <c r="K115" s="206"/>
      <c r="L115" s="211"/>
      <c r="M115" s="212"/>
      <c r="N115" s="213"/>
      <c r="O115" s="213"/>
      <c r="P115" s="214">
        <f>P116</f>
        <v>0</v>
      </c>
      <c r="Q115" s="213"/>
      <c r="R115" s="214">
        <f>R116</f>
        <v>48.77012792</v>
      </c>
      <c r="S115" s="213"/>
      <c r="T115" s="215">
        <f>T116</f>
        <v>0</v>
      </c>
      <c r="AR115" s="216" t="s">
        <v>86</v>
      </c>
      <c r="AT115" s="217" t="s">
        <v>77</v>
      </c>
      <c r="AU115" s="217" t="s">
        <v>86</v>
      </c>
      <c r="AY115" s="216" t="s">
        <v>132</v>
      </c>
      <c r="BK115" s="218">
        <f>BK116</f>
        <v>0</v>
      </c>
    </row>
    <row r="116" s="10" customFormat="1" ht="14.88" customHeight="1">
      <c r="B116" s="205"/>
      <c r="C116" s="206"/>
      <c r="D116" s="207" t="s">
        <v>77</v>
      </c>
      <c r="E116" s="219" t="s">
        <v>396</v>
      </c>
      <c r="F116" s="219" t="s">
        <v>397</v>
      </c>
      <c r="G116" s="206"/>
      <c r="H116" s="206"/>
      <c r="I116" s="209"/>
      <c r="J116" s="220">
        <f>BK116</f>
        <v>0</v>
      </c>
      <c r="K116" s="206"/>
      <c r="L116" s="211"/>
      <c r="M116" s="212"/>
      <c r="N116" s="213"/>
      <c r="O116" s="213"/>
      <c r="P116" s="214">
        <f>SUM(P117:P124)</f>
        <v>0</v>
      </c>
      <c r="Q116" s="213"/>
      <c r="R116" s="214">
        <f>SUM(R117:R124)</f>
        <v>48.77012792</v>
      </c>
      <c r="S116" s="213"/>
      <c r="T116" s="215">
        <f>SUM(T117:T124)</f>
        <v>0</v>
      </c>
      <c r="AR116" s="216" t="s">
        <v>86</v>
      </c>
      <c r="AT116" s="217" t="s">
        <v>77</v>
      </c>
      <c r="AU116" s="217" t="s">
        <v>88</v>
      </c>
      <c r="AY116" s="216" t="s">
        <v>132</v>
      </c>
      <c r="BK116" s="218">
        <f>SUM(BK117:BK124)</f>
        <v>0</v>
      </c>
    </row>
    <row r="117" s="1" customFormat="1" ht="25.5" customHeight="1">
      <c r="B117" s="46"/>
      <c r="C117" s="221" t="s">
        <v>165</v>
      </c>
      <c r="D117" s="221" t="s">
        <v>135</v>
      </c>
      <c r="E117" s="222" t="s">
        <v>399</v>
      </c>
      <c r="F117" s="223" t="s">
        <v>400</v>
      </c>
      <c r="G117" s="224" t="s">
        <v>246</v>
      </c>
      <c r="H117" s="225">
        <v>1.1699999999999999</v>
      </c>
      <c r="I117" s="226"/>
      <c r="J117" s="227">
        <f>ROUND(I117*H117,2)</f>
        <v>0</v>
      </c>
      <c r="K117" s="223" t="s">
        <v>657</v>
      </c>
      <c r="L117" s="72"/>
      <c r="M117" s="228" t="s">
        <v>34</v>
      </c>
      <c r="N117" s="229" t="s">
        <v>49</v>
      </c>
      <c r="O117" s="47"/>
      <c r="P117" s="230">
        <f>O117*H117</f>
        <v>0</v>
      </c>
      <c r="Q117" s="230">
        <v>1.98</v>
      </c>
      <c r="R117" s="230">
        <f>Q117*H117</f>
        <v>2.3165999999999998</v>
      </c>
      <c r="S117" s="230">
        <v>0</v>
      </c>
      <c r="T117" s="231">
        <f>S117*H117</f>
        <v>0</v>
      </c>
      <c r="AR117" s="23" t="s">
        <v>148</v>
      </c>
      <c r="AT117" s="23" t="s">
        <v>135</v>
      </c>
      <c r="AU117" s="23" t="s">
        <v>144</v>
      </c>
      <c r="AY117" s="23" t="s">
        <v>132</v>
      </c>
      <c r="BE117" s="232">
        <f>IF(N117="základní",J117,0)</f>
        <v>0</v>
      </c>
      <c r="BF117" s="232">
        <f>IF(N117="snížená",J117,0)</f>
        <v>0</v>
      </c>
      <c r="BG117" s="232">
        <f>IF(N117="zákl. přenesená",J117,0)</f>
        <v>0</v>
      </c>
      <c r="BH117" s="232">
        <f>IF(N117="sníž. přenesená",J117,0)</f>
        <v>0</v>
      </c>
      <c r="BI117" s="232">
        <f>IF(N117="nulová",J117,0)</f>
        <v>0</v>
      </c>
      <c r="BJ117" s="23" t="s">
        <v>86</v>
      </c>
      <c r="BK117" s="232">
        <f>ROUND(I117*H117,2)</f>
        <v>0</v>
      </c>
      <c r="BL117" s="23" t="s">
        <v>148</v>
      </c>
      <c r="BM117" s="23" t="s">
        <v>752</v>
      </c>
    </row>
    <row r="118" s="1" customFormat="1">
      <c r="B118" s="46"/>
      <c r="C118" s="74"/>
      <c r="D118" s="237" t="s">
        <v>234</v>
      </c>
      <c r="E118" s="74"/>
      <c r="F118" s="238" t="s">
        <v>402</v>
      </c>
      <c r="G118" s="74"/>
      <c r="H118" s="74"/>
      <c r="I118" s="191"/>
      <c r="J118" s="74"/>
      <c r="K118" s="74"/>
      <c r="L118" s="72"/>
      <c r="M118" s="239"/>
      <c r="N118" s="47"/>
      <c r="O118" s="47"/>
      <c r="P118" s="47"/>
      <c r="Q118" s="47"/>
      <c r="R118" s="47"/>
      <c r="S118" s="47"/>
      <c r="T118" s="95"/>
      <c r="AT118" s="23" t="s">
        <v>234</v>
      </c>
      <c r="AU118" s="23" t="s">
        <v>144</v>
      </c>
    </row>
    <row r="119" s="12" customFormat="1">
      <c r="B119" s="251"/>
      <c r="C119" s="252"/>
      <c r="D119" s="237" t="s">
        <v>236</v>
      </c>
      <c r="E119" s="253" t="s">
        <v>34</v>
      </c>
      <c r="F119" s="254" t="s">
        <v>403</v>
      </c>
      <c r="G119" s="252"/>
      <c r="H119" s="253" t="s">
        <v>34</v>
      </c>
      <c r="I119" s="255"/>
      <c r="J119" s="252"/>
      <c r="K119" s="252"/>
      <c r="L119" s="256"/>
      <c r="M119" s="257"/>
      <c r="N119" s="258"/>
      <c r="O119" s="258"/>
      <c r="P119" s="258"/>
      <c r="Q119" s="258"/>
      <c r="R119" s="258"/>
      <c r="S119" s="258"/>
      <c r="T119" s="259"/>
      <c r="AT119" s="260" t="s">
        <v>236</v>
      </c>
      <c r="AU119" s="260" t="s">
        <v>144</v>
      </c>
      <c r="AV119" s="12" t="s">
        <v>86</v>
      </c>
      <c r="AW119" s="12" t="s">
        <v>41</v>
      </c>
      <c r="AX119" s="12" t="s">
        <v>78</v>
      </c>
      <c r="AY119" s="260" t="s">
        <v>132</v>
      </c>
    </row>
    <row r="120" s="11" customFormat="1">
      <c r="B120" s="240"/>
      <c r="C120" s="241"/>
      <c r="D120" s="237" t="s">
        <v>236</v>
      </c>
      <c r="E120" s="242" t="s">
        <v>34</v>
      </c>
      <c r="F120" s="243" t="s">
        <v>404</v>
      </c>
      <c r="G120" s="241"/>
      <c r="H120" s="244">
        <v>1.1699999999999999</v>
      </c>
      <c r="I120" s="245"/>
      <c r="J120" s="241"/>
      <c r="K120" s="241"/>
      <c r="L120" s="246"/>
      <c r="M120" s="247"/>
      <c r="N120" s="248"/>
      <c r="O120" s="248"/>
      <c r="P120" s="248"/>
      <c r="Q120" s="248"/>
      <c r="R120" s="248"/>
      <c r="S120" s="248"/>
      <c r="T120" s="249"/>
      <c r="AT120" s="250" t="s">
        <v>236</v>
      </c>
      <c r="AU120" s="250" t="s">
        <v>144</v>
      </c>
      <c r="AV120" s="11" t="s">
        <v>88</v>
      </c>
      <c r="AW120" s="11" t="s">
        <v>41</v>
      </c>
      <c r="AX120" s="11" t="s">
        <v>86</v>
      </c>
      <c r="AY120" s="250" t="s">
        <v>132</v>
      </c>
    </row>
    <row r="121" s="1" customFormat="1" ht="25.5" customHeight="1">
      <c r="B121" s="46"/>
      <c r="C121" s="221" t="s">
        <v>171</v>
      </c>
      <c r="D121" s="221" t="s">
        <v>135</v>
      </c>
      <c r="E121" s="222" t="s">
        <v>412</v>
      </c>
      <c r="F121" s="223" t="s">
        <v>413</v>
      </c>
      <c r="G121" s="224" t="s">
        <v>246</v>
      </c>
      <c r="H121" s="225">
        <v>20.588000000000001</v>
      </c>
      <c r="I121" s="226"/>
      <c r="J121" s="227">
        <f>ROUND(I121*H121,2)</f>
        <v>0</v>
      </c>
      <c r="K121" s="223" t="s">
        <v>657</v>
      </c>
      <c r="L121" s="72"/>
      <c r="M121" s="228" t="s">
        <v>34</v>
      </c>
      <c r="N121" s="229" t="s">
        <v>49</v>
      </c>
      <c r="O121" s="47"/>
      <c r="P121" s="230">
        <f>O121*H121</f>
        <v>0</v>
      </c>
      <c r="Q121" s="230">
        <v>2.2563399999999998</v>
      </c>
      <c r="R121" s="230">
        <f>Q121*H121</f>
        <v>46.453527919999999</v>
      </c>
      <c r="S121" s="230">
        <v>0</v>
      </c>
      <c r="T121" s="231">
        <f>S121*H121</f>
        <v>0</v>
      </c>
      <c r="AR121" s="23" t="s">
        <v>148</v>
      </c>
      <c r="AT121" s="23" t="s">
        <v>135</v>
      </c>
      <c r="AU121" s="23" t="s">
        <v>144</v>
      </c>
      <c r="AY121" s="23" t="s">
        <v>132</v>
      </c>
      <c r="BE121" s="232">
        <f>IF(N121="základní",J121,0)</f>
        <v>0</v>
      </c>
      <c r="BF121" s="232">
        <f>IF(N121="snížená",J121,0)</f>
        <v>0</v>
      </c>
      <c r="BG121" s="232">
        <f>IF(N121="zákl. přenesená",J121,0)</f>
        <v>0</v>
      </c>
      <c r="BH121" s="232">
        <f>IF(N121="sníž. přenesená",J121,0)</f>
        <v>0</v>
      </c>
      <c r="BI121" s="232">
        <f>IF(N121="nulová",J121,0)</f>
        <v>0</v>
      </c>
      <c r="BJ121" s="23" t="s">
        <v>86</v>
      </c>
      <c r="BK121" s="232">
        <f>ROUND(I121*H121,2)</f>
        <v>0</v>
      </c>
      <c r="BL121" s="23" t="s">
        <v>148</v>
      </c>
      <c r="BM121" s="23" t="s">
        <v>753</v>
      </c>
    </row>
    <row r="122" s="1" customFormat="1">
      <c r="B122" s="46"/>
      <c r="C122" s="74"/>
      <c r="D122" s="237" t="s">
        <v>234</v>
      </c>
      <c r="E122" s="74"/>
      <c r="F122" s="238" t="s">
        <v>415</v>
      </c>
      <c r="G122" s="74"/>
      <c r="H122" s="74"/>
      <c r="I122" s="191"/>
      <c r="J122" s="74"/>
      <c r="K122" s="74"/>
      <c r="L122" s="72"/>
      <c r="M122" s="239"/>
      <c r="N122" s="47"/>
      <c r="O122" s="47"/>
      <c r="P122" s="47"/>
      <c r="Q122" s="47"/>
      <c r="R122" s="47"/>
      <c r="S122" s="47"/>
      <c r="T122" s="95"/>
      <c r="AT122" s="23" t="s">
        <v>234</v>
      </c>
      <c r="AU122" s="23" t="s">
        <v>144</v>
      </c>
    </row>
    <row r="123" s="12" customFormat="1">
      <c r="B123" s="251"/>
      <c r="C123" s="252"/>
      <c r="D123" s="237" t="s">
        <v>236</v>
      </c>
      <c r="E123" s="253" t="s">
        <v>34</v>
      </c>
      <c r="F123" s="254" t="s">
        <v>403</v>
      </c>
      <c r="G123" s="252"/>
      <c r="H123" s="253" t="s">
        <v>34</v>
      </c>
      <c r="I123" s="255"/>
      <c r="J123" s="252"/>
      <c r="K123" s="252"/>
      <c r="L123" s="256"/>
      <c r="M123" s="257"/>
      <c r="N123" s="258"/>
      <c r="O123" s="258"/>
      <c r="P123" s="258"/>
      <c r="Q123" s="258"/>
      <c r="R123" s="258"/>
      <c r="S123" s="258"/>
      <c r="T123" s="259"/>
      <c r="AT123" s="260" t="s">
        <v>236</v>
      </c>
      <c r="AU123" s="260" t="s">
        <v>144</v>
      </c>
      <c r="AV123" s="12" t="s">
        <v>86</v>
      </c>
      <c r="AW123" s="12" t="s">
        <v>41</v>
      </c>
      <c r="AX123" s="12" t="s">
        <v>78</v>
      </c>
      <c r="AY123" s="260" t="s">
        <v>132</v>
      </c>
    </row>
    <row r="124" s="11" customFormat="1">
      <c r="B124" s="240"/>
      <c r="C124" s="241"/>
      <c r="D124" s="237" t="s">
        <v>236</v>
      </c>
      <c r="E124" s="242" t="s">
        <v>34</v>
      </c>
      <c r="F124" s="243" t="s">
        <v>416</v>
      </c>
      <c r="G124" s="241"/>
      <c r="H124" s="244">
        <v>20.588000000000001</v>
      </c>
      <c r="I124" s="245"/>
      <c r="J124" s="241"/>
      <c r="K124" s="241"/>
      <c r="L124" s="246"/>
      <c r="M124" s="247"/>
      <c r="N124" s="248"/>
      <c r="O124" s="248"/>
      <c r="P124" s="248"/>
      <c r="Q124" s="248"/>
      <c r="R124" s="248"/>
      <c r="S124" s="248"/>
      <c r="T124" s="249"/>
      <c r="AT124" s="250" t="s">
        <v>236</v>
      </c>
      <c r="AU124" s="250" t="s">
        <v>144</v>
      </c>
      <c r="AV124" s="11" t="s">
        <v>88</v>
      </c>
      <c r="AW124" s="11" t="s">
        <v>41</v>
      </c>
      <c r="AX124" s="11" t="s">
        <v>86</v>
      </c>
      <c r="AY124" s="250" t="s">
        <v>132</v>
      </c>
    </row>
    <row r="125" s="10" customFormat="1" ht="29.88" customHeight="1">
      <c r="B125" s="205"/>
      <c r="C125" s="206"/>
      <c r="D125" s="207" t="s">
        <v>77</v>
      </c>
      <c r="E125" s="219" t="s">
        <v>555</v>
      </c>
      <c r="F125" s="219" t="s">
        <v>556</v>
      </c>
      <c r="G125" s="206"/>
      <c r="H125" s="206"/>
      <c r="I125" s="209"/>
      <c r="J125" s="220">
        <f>BK125</f>
        <v>0</v>
      </c>
      <c r="K125" s="206"/>
      <c r="L125" s="211"/>
      <c r="M125" s="212"/>
      <c r="N125" s="213"/>
      <c r="O125" s="213"/>
      <c r="P125" s="214">
        <f>SUM(P126:P127)</f>
        <v>0</v>
      </c>
      <c r="Q125" s="213"/>
      <c r="R125" s="214">
        <f>SUM(R126:R127)</f>
        <v>0</v>
      </c>
      <c r="S125" s="213"/>
      <c r="T125" s="215">
        <f>SUM(T126:T127)</f>
        <v>0</v>
      </c>
      <c r="AR125" s="216" t="s">
        <v>86</v>
      </c>
      <c r="AT125" s="217" t="s">
        <v>77</v>
      </c>
      <c r="AU125" s="217" t="s">
        <v>86</v>
      </c>
      <c r="AY125" s="216" t="s">
        <v>132</v>
      </c>
      <c r="BK125" s="218">
        <f>SUM(BK126:BK127)</f>
        <v>0</v>
      </c>
    </row>
    <row r="126" s="1" customFormat="1" ht="38.25" customHeight="1">
      <c r="B126" s="46"/>
      <c r="C126" s="221" t="s">
        <v>175</v>
      </c>
      <c r="D126" s="221" t="s">
        <v>135</v>
      </c>
      <c r="E126" s="222" t="s">
        <v>558</v>
      </c>
      <c r="F126" s="223" t="s">
        <v>559</v>
      </c>
      <c r="G126" s="224" t="s">
        <v>334</v>
      </c>
      <c r="H126" s="225">
        <v>48.770000000000003</v>
      </c>
      <c r="I126" s="226"/>
      <c r="J126" s="227">
        <f>ROUND(I126*H126,2)</f>
        <v>0</v>
      </c>
      <c r="K126" s="223" t="s">
        <v>657</v>
      </c>
      <c r="L126" s="72"/>
      <c r="M126" s="228" t="s">
        <v>34</v>
      </c>
      <c r="N126" s="229" t="s">
        <v>49</v>
      </c>
      <c r="O126" s="47"/>
      <c r="P126" s="230">
        <f>O126*H126</f>
        <v>0</v>
      </c>
      <c r="Q126" s="230">
        <v>0</v>
      </c>
      <c r="R126" s="230">
        <f>Q126*H126</f>
        <v>0</v>
      </c>
      <c r="S126" s="230">
        <v>0</v>
      </c>
      <c r="T126" s="231">
        <f>S126*H126</f>
        <v>0</v>
      </c>
      <c r="AR126" s="23" t="s">
        <v>148</v>
      </c>
      <c r="AT126" s="23" t="s">
        <v>135</v>
      </c>
      <c r="AU126" s="23" t="s">
        <v>88</v>
      </c>
      <c r="AY126" s="23" t="s">
        <v>132</v>
      </c>
      <c r="BE126" s="232">
        <f>IF(N126="základní",J126,0)</f>
        <v>0</v>
      </c>
      <c r="BF126" s="232">
        <f>IF(N126="snížená",J126,0)</f>
        <v>0</v>
      </c>
      <c r="BG126" s="232">
        <f>IF(N126="zákl. přenesená",J126,0)</f>
        <v>0</v>
      </c>
      <c r="BH126" s="232">
        <f>IF(N126="sníž. přenesená",J126,0)</f>
        <v>0</v>
      </c>
      <c r="BI126" s="232">
        <f>IF(N126="nulová",J126,0)</f>
        <v>0</v>
      </c>
      <c r="BJ126" s="23" t="s">
        <v>86</v>
      </c>
      <c r="BK126" s="232">
        <f>ROUND(I126*H126,2)</f>
        <v>0</v>
      </c>
      <c r="BL126" s="23" t="s">
        <v>148</v>
      </c>
      <c r="BM126" s="23" t="s">
        <v>754</v>
      </c>
    </row>
    <row r="127" s="1" customFormat="1">
      <c r="B127" s="46"/>
      <c r="C127" s="74"/>
      <c r="D127" s="237" t="s">
        <v>234</v>
      </c>
      <c r="E127" s="74"/>
      <c r="F127" s="238" t="s">
        <v>561</v>
      </c>
      <c r="G127" s="74"/>
      <c r="H127" s="74"/>
      <c r="I127" s="191"/>
      <c r="J127" s="74"/>
      <c r="K127" s="74"/>
      <c r="L127" s="72"/>
      <c r="M127" s="239"/>
      <c r="N127" s="47"/>
      <c r="O127" s="47"/>
      <c r="P127" s="47"/>
      <c r="Q127" s="47"/>
      <c r="R127" s="47"/>
      <c r="S127" s="47"/>
      <c r="T127" s="95"/>
      <c r="AT127" s="23" t="s">
        <v>234</v>
      </c>
      <c r="AU127" s="23" t="s">
        <v>88</v>
      </c>
    </row>
    <row r="128" s="10" customFormat="1" ht="37.44" customHeight="1">
      <c r="B128" s="205"/>
      <c r="C128" s="206"/>
      <c r="D128" s="207" t="s">
        <v>77</v>
      </c>
      <c r="E128" s="208" t="s">
        <v>562</v>
      </c>
      <c r="F128" s="208" t="s">
        <v>563</v>
      </c>
      <c r="G128" s="206"/>
      <c r="H128" s="206"/>
      <c r="I128" s="209"/>
      <c r="J128" s="210">
        <f>BK128</f>
        <v>0</v>
      </c>
      <c r="K128" s="206"/>
      <c r="L128" s="211"/>
      <c r="M128" s="212"/>
      <c r="N128" s="213"/>
      <c r="O128" s="213"/>
      <c r="P128" s="214">
        <f>P129+P132</f>
        <v>0</v>
      </c>
      <c r="Q128" s="213"/>
      <c r="R128" s="214">
        <f>R129+R132</f>
        <v>0</v>
      </c>
      <c r="S128" s="213"/>
      <c r="T128" s="215">
        <f>T129+T132</f>
        <v>0</v>
      </c>
      <c r="AR128" s="216" t="s">
        <v>88</v>
      </c>
      <c r="AT128" s="217" t="s">
        <v>77</v>
      </c>
      <c r="AU128" s="217" t="s">
        <v>78</v>
      </c>
      <c r="AY128" s="216" t="s">
        <v>132</v>
      </c>
      <c r="BK128" s="218">
        <f>BK129+BK132</f>
        <v>0</v>
      </c>
    </row>
    <row r="129" s="10" customFormat="1" ht="19.92" customHeight="1">
      <c r="B129" s="205"/>
      <c r="C129" s="206"/>
      <c r="D129" s="207" t="s">
        <v>77</v>
      </c>
      <c r="E129" s="219" t="s">
        <v>564</v>
      </c>
      <c r="F129" s="219" t="s">
        <v>565</v>
      </c>
      <c r="G129" s="206"/>
      <c r="H129" s="206"/>
      <c r="I129" s="209"/>
      <c r="J129" s="220">
        <f>BK129</f>
        <v>0</v>
      </c>
      <c r="K129" s="206"/>
      <c r="L129" s="211"/>
      <c r="M129" s="212"/>
      <c r="N129" s="213"/>
      <c r="O129" s="213"/>
      <c r="P129" s="214">
        <f>SUM(P130:P131)</f>
        <v>0</v>
      </c>
      <c r="Q129" s="213"/>
      <c r="R129" s="214">
        <f>SUM(R130:R131)</f>
        <v>0</v>
      </c>
      <c r="S129" s="213"/>
      <c r="T129" s="215">
        <f>SUM(T130:T131)</f>
        <v>0</v>
      </c>
      <c r="AR129" s="216" t="s">
        <v>88</v>
      </c>
      <c r="AT129" s="217" t="s">
        <v>77</v>
      </c>
      <c r="AU129" s="217" t="s">
        <v>86</v>
      </c>
      <c r="AY129" s="216" t="s">
        <v>132</v>
      </c>
      <c r="BK129" s="218">
        <f>SUM(BK130:BK131)</f>
        <v>0</v>
      </c>
    </row>
    <row r="130" s="1" customFormat="1" ht="38.25" customHeight="1">
      <c r="B130" s="46"/>
      <c r="C130" s="221" t="s">
        <v>181</v>
      </c>
      <c r="D130" s="221" t="s">
        <v>135</v>
      </c>
      <c r="E130" s="222" t="s">
        <v>755</v>
      </c>
      <c r="F130" s="223" t="s">
        <v>756</v>
      </c>
      <c r="G130" s="224" t="s">
        <v>757</v>
      </c>
      <c r="H130" s="225">
        <v>1</v>
      </c>
      <c r="I130" s="226"/>
      <c r="J130" s="227">
        <f>ROUND(I130*H130,2)</f>
        <v>0</v>
      </c>
      <c r="K130" s="223" t="s">
        <v>34</v>
      </c>
      <c r="L130" s="72"/>
      <c r="M130" s="228" t="s">
        <v>34</v>
      </c>
      <c r="N130" s="229" t="s">
        <v>49</v>
      </c>
      <c r="O130" s="47"/>
      <c r="P130" s="230">
        <f>O130*H130</f>
        <v>0</v>
      </c>
      <c r="Q130" s="230">
        <v>0</v>
      </c>
      <c r="R130" s="230">
        <f>Q130*H130</f>
        <v>0</v>
      </c>
      <c r="S130" s="230">
        <v>0</v>
      </c>
      <c r="T130" s="231">
        <f>S130*H130</f>
        <v>0</v>
      </c>
      <c r="AR130" s="23" t="s">
        <v>306</v>
      </c>
      <c r="AT130" s="23" t="s">
        <v>135</v>
      </c>
      <c r="AU130" s="23" t="s">
        <v>88</v>
      </c>
      <c r="AY130" s="23" t="s">
        <v>132</v>
      </c>
      <c r="BE130" s="232">
        <f>IF(N130="základní",J130,0)</f>
        <v>0</v>
      </c>
      <c r="BF130" s="232">
        <f>IF(N130="snížená",J130,0)</f>
        <v>0</v>
      </c>
      <c r="BG130" s="232">
        <f>IF(N130="zákl. přenesená",J130,0)</f>
        <v>0</v>
      </c>
      <c r="BH130" s="232">
        <f>IF(N130="sníž. přenesená",J130,0)</f>
        <v>0</v>
      </c>
      <c r="BI130" s="232">
        <f>IF(N130="nulová",J130,0)</f>
        <v>0</v>
      </c>
      <c r="BJ130" s="23" t="s">
        <v>86</v>
      </c>
      <c r="BK130" s="232">
        <f>ROUND(I130*H130,2)</f>
        <v>0</v>
      </c>
      <c r="BL130" s="23" t="s">
        <v>306</v>
      </c>
      <c r="BM130" s="23" t="s">
        <v>758</v>
      </c>
    </row>
    <row r="131" s="1" customFormat="1" ht="25.5" customHeight="1">
      <c r="B131" s="46"/>
      <c r="C131" s="221" t="s">
        <v>187</v>
      </c>
      <c r="D131" s="221" t="s">
        <v>135</v>
      </c>
      <c r="E131" s="222" t="s">
        <v>759</v>
      </c>
      <c r="F131" s="223" t="s">
        <v>760</v>
      </c>
      <c r="G131" s="224" t="s">
        <v>603</v>
      </c>
      <c r="H131" s="225">
        <v>20</v>
      </c>
      <c r="I131" s="226"/>
      <c r="J131" s="227">
        <f>ROUND(I131*H131,2)</f>
        <v>0</v>
      </c>
      <c r="K131" s="223" t="s">
        <v>34</v>
      </c>
      <c r="L131" s="72"/>
      <c r="M131" s="228" t="s">
        <v>34</v>
      </c>
      <c r="N131" s="229" t="s">
        <v>49</v>
      </c>
      <c r="O131" s="47"/>
      <c r="P131" s="230">
        <f>O131*H131</f>
        <v>0</v>
      </c>
      <c r="Q131" s="230">
        <v>0</v>
      </c>
      <c r="R131" s="230">
        <f>Q131*H131</f>
        <v>0</v>
      </c>
      <c r="S131" s="230">
        <v>0</v>
      </c>
      <c r="T131" s="231">
        <f>S131*H131</f>
        <v>0</v>
      </c>
      <c r="AR131" s="23" t="s">
        <v>306</v>
      </c>
      <c r="AT131" s="23" t="s">
        <v>135</v>
      </c>
      <c r="AU131" s="23" t="s">
        <v>88</v>
      </c>
      <c r="AY131" s="23" t="s">
        <v>132</v>
      </c>
      <c r="BE131" s="232">
        <f>IF(N131="základní",J131,0)</f>
        <v>0</v>
      </c>
      <c r="BF131" s="232">
        <f>IF(N131="snížená",J131,0)</f>
        <v>0</v>
      </c>
      <c r="BG131" s="232">
        <f>IF(N131="zákl. přenesená",J131,0)</f>
        <v>0</v>
      </c>
      <c r="BH131" s="232">
        <f>IF(N131="sníž. přenesená",J131,0)</f>
        <v>0</v>
      </c>
      <c r="BI131" s="232">
        <f>IF(N131="nulová",J131,0)</f>
        <v>0</v>
      </c>
      <c r="BJ131" s="23" t="s">
        <v>86</v>
      </c>
      <c r="BK131" s="232">
        <f>ROUND(I131*H131,2)</f>
        <v>0</v>
      </c>
      <c r="BL131" s="23" t="s">
        <v>306</v>
      </c>
      <c r="BM131" s="23" t="s">
        <v>761</v>
      </c>
    </row>
    <row r="132" s="10" customFormat="1" ht="29.88" customHeight="1">
      <c r="B132" s="205"/>
      <c r="C132" s="206"/>
      <c r="D132" s="207" t="s">
        <v>77</v>
      </c>
      <c r="E132" s="219" t="s">
        <v>762</v>
      </c>
      <c r="F132" s="219" t="s">
        <v>763</v>
      </c>
      <c r="G132" s="206"/>
      <c r="H132" s="206"/>
      <c r="I132" s="209"/>
      <c r="J132" s="220">
        <f>BK132</f>
        <v>0</v>
      </c>
      <c r="K132" s="206"/>
      <c r="L132" s="211"/>
      <c r="M132" s="212"/>
      <c r="N132" s="213"/>
      <c r="O132" s="213"/>
      <c r="P132" s="214">
        <f>P133</f>
        <v>0</v>
      </c>
      <c r="Q132" s="213"/>
      <c r="R132" s="214">
        <f>R133</f>
        <v>0</v>
      </c>
      <c r="S132" s="213"/>
      <c r="T132" s="215">
        <f>T133</f>
        <v>0</v>
      </c>
      <c r="AR132" s="216" t="s">
        <v>88</v>
      </c>
      <c r="AT132" s="217" t="s">
        <v>77</v>
      </c>
      <c r="AU132" s="217" t="s">
        <v>86</v>
      </c>
      <c r="AY132" s="216" t="s">
        <v>132</v>
      </c>
      <c r="BK132" s="218">
        <f>BK133</f>
        <v>0</v>
      </c>
    </row>
    <row r="133" s="1" customFormat="1" ht="25.5" customHeight="1">
      <c r="B133" s="46"/>
      <c r="C133" s="221" t="s">
        <v>191</v>
      </c>
      <c r="D133" s="221" t="s">
        <v>135</v>
      </c>
      <c r="E133" s="222" t="s">
        <v>764</v>
      </c>
      <c r="F133" s="223" t="s">
        <v>765</v>
      </c>
      <c r="G133" s="224" t="s">
        <v>757</v>
      </c>
      <c r="H133" s="225">
        <v>1</v>
      </c>
      <c r="I133" s="226"/>
      <c r="J133" s="227">
        <f>ROUND(I133*H133,2)</f>
        <v>0</v>
      </c>
      <c r="K133" s="223" t="s">
        <v>34</v>
      </c>
      <c r="L133" s="72"/>
      <c r="M133" s="228" t="s">
        <v>34</v>
      </c>
      <c r="N133" s="233" t="s">
        <v>49</v>
      </c>
      <c r="O133" s="234"/>
      <c r="P133" s="235">
        <f>O133*H133</f>
        <v>0</v>
      </c>
      <c r="Q133" s="235">
        <v>0</v>
      </c>
      <c r="R133" s="235">
        <f>Q133*H133</f>
        <v>0</v>
      </c>
      <c r="S133" s="235">
        <v>0</v>
      </c>
      <c r="T133" s="236">
        <f>S133*H133</f>
        <v>0</v>
      </c>
      <c r="AR133" s="23" t="s">
        <v>306</v>
      </c>
      <c r="AT133" s="23" t="s">
        <v>135</v>
      </c>
      <c r="AU133" s="23" t="s">
        <v>88</v>
      </c>
      <c r="AY133" s="23" t="s">
        <v>132</v>
      </c>
      <c r="BE133" s="232">
        <f>IF(N133="základní",J133,0)</f>
        <v>0</v>
      </c>
      <c r="BF133" s="232">
        <f>IF(N133="snížená",J133,0)</f>
        <v>0</v>
      </c>
      <c r="BG133" s="232">
        <f>IF(N133="zákl. přenesená",J133,0)</f>
        <v>0</v>
      </c>
      <c r="BH133" s="232">
        <f>IF(N133="sníž. přenesená",J133,0)</f>
        <v>0</v>
      </c>
      <c r="BI133" s="232">
        <f>IF(N133="nulová",J133,0)</f>
        <v>0</v>
      </c>
      <c r="BJ133" s="23" t="s">
        <v>86</v>
      </c>
      <c r="BK133" s="232">
        <f>ROUND(I133*H133,2)</f>
        <v>0</v>
      </c>
      <c r="BL133" s="23" t="s">
        <v>306</v>
      </c>
      <c r="BM133" s="23" t="s">
        <v>766</v>
      </c>
    </row>
    <row r="134" s="1" customFormat="1" ht="6.96" customHeight="1">
      <c r="B134" s="67"/>
      <c r="C134" s="68"/>
      <c r="D134" s="68"/>
      <c r="E134" s="68"/>
      <c r="F134" s="68"/>
      <c r="G134" s="68"/>
      <c r="H134" s="68"/>
      <c r="I134" s="166"/>
      <c r="J134" s="68"/>
      <c r="K134" s="68"/>
      <c r="L134" s="72"/>
    </row>
  </sheetData>
  <sheetProtection sheet="1" autoFilter="0" formatColumns="0" formatRows="0" objects="1" scenarios="1" spinCount="100000" saltValue="EYD6OSAo4Tjz8eqExcCTSMUixcgqiJ5vm00JG72jTcvrmLLPIKnFmL6mjWAm0Saby6wCEj7itmppx84m6VTNzQ==" hashValue="b57utwRWV9RruU35D5qatUyZRiZ/I1ctxpsAROuO2uRFOkaiar07cfdD5udn3EcK7BqH29watPudYQXYbBy1Lw==" algorithmName="SHA-512" password="CC35"/>
  <autoFilter ref="C86:K133"/>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4" customWidth="1"/>
    <col min="2" max="2" width="1.664063" style="284" customWidth="1"/>
    <col min="3" max="4" width="5" style="284" customWidth="1"/>
    <col min="5" max="5" width="11.67" style="284" customWidth="1"/>
    <col min="6" max="6" width="9.17" style="284" customWidth="1"/>
    <col min="7" max="7" width="5" style="284" customWidth="1"/>
    <col min="8" max="8" width="77.83" style="284" customWidth="1"/>
    <col min="9" max="10" width="20" style="284" customWidth="1"/>
    <col min="11" max="11" width="1.664063" style="284" customWidth="1"/>
  </cols>
  <sheetData>
    <row r="1" ht="37.5" customHeight="1"/>
    <row r="2" ht="7.5" customHeight="1">
      <c r="B2" s="285"/>
      <c r="C2" s="286"/>
      <c r="D2" s="286"/>
      <c r="E2" s="286"/>
      <c r="F2" s="286"/>
      <c r="G2" s="286"/>
      <c r="H2" s="286"/>
      <c r="I2" s="286"/>
      <c r="J2" s="286"/>
      <c r="K2" s="287"/>
    </row>
    <row r="3" s="14" customFormat="1" ht="45" customHeight="1">
      <c r="B3" s="288"/>
      <c r="C3" s="289" t="s">
        <v>767</v>
      </c>
      <c r="D3" s="289"/>
      <c r="E3" s="289"/>
      <c r="F3" s="289"/>
      <c r="G3" s="289"/>
      <c r="H3" s="289"/>
      <c r="I3" s="289"/>
      <c r="J3" s="289"/>
      <c r="K3" s="290"/>
    </row>
    <row r="4" ht="25.5" customHeight="1">
      <c r="B4" s="291"/>
      <c r="C4" s="292" t="s">
        <v>768</v>
      </c>
      <c r="D4" s="292"/>
      <c r="E4" s="292"/>
      <c r="F4" s="292"/>
      <c r="G4" s="292"/>
      <c r="H4" s="292"/>
      <c r="I4" s="292"/>
      <c r="J4" s="292"/>
      <c r="K4" s="293"/>
    </row>
    <row r="5" ht="5.25" customHeight="1">
      <c r="B5" s="291"/>
      <c r="C5" s="294"/>
      <c r="D5" s="294"/>
      <c r="E5" s="294"/>
      <c r="F5" s="294"/>
      <c r="G5" s="294"/>
      <c r="H5" s="294"/>
      <c r="I5" s="294"/>
      <c r="J5" s="294"/>
      <c r="K5" s="293"/>
    </row>
    <row r="6" ht="15" customHeight="1">
      <c r="B6" s="291"/>
      <c r="C6" s="295" t="s">
        <v>769</v>
      </c>
      <c r="D6" s="295"/>
      <c r="E6" s="295"/>
      <c r="F6" s="295"/>
      <c r="G6" s="295"/>
      <c r="H6" s="295"/>
      <c r="I6" s="295"/>
      <c r="J6" s="295"/>
      <c r="K6" s="293"/>
    </row>
    <row r="7" ht="15" customHeight="1">
      <c r="B7" s="296"/>
      <c r="C7" s="295" t="s">
        <v>770</v>
      </c>
      <c r="D7" s="295"/>
      <c r="E7" s="295"/>
      <c r="F7" s="295"/>
      <c r="G7" s="295"/>
      <c r="H7" s="295"/>
      <c r="I7" s="295"/>
      <c r="J7" s="295"/>
      <c r="K7" s="293"/>
    </row>
    <row r="8" ht="12.75" customHeight="1">
      <c r="B8" s="296"/>
      <c r="C8" s="295"/>
      <c r="D8" s="295"/>
      <c r="E8" s="295"/>
      <c r="F8" s="295"/>
      <c r="G8" s="295"/>
      <c r="H8" s="295"/>
      <c r="I8" s="295"/>
      <c r="J8" s="295"/>
      <c r="K8" s="293"/>
    </row>
    <row r="9" ht="15" customHeight="1">
      <c r="B9" s="296"/>
      <c r="C9" s="295" t="s">
        <v>771</v>
      </c>
      <c r="D9" s="295"/>
      <c r="E9" s="295"/>
      <c r="F9" s="295"/>
      <c r="G9" s="295"/>
      <c r="H9" s="295"/>
      <c r="I9" s="295"/>
      <c r="J9" s="295"/>
      <c r="K9" s="293"/>
    </row>
    <row r="10" ht="15" customHeight="1">
      <c r="B10" s="296"/>
      <c r="C10" s="295"/>
      <c r="D10" s="295" t="s">
        <v>772</v>
      </c>
      <c r="E10" s="295"/>
      <c r="F10" s="295"/>
      <c r="G10" s="295"/>
      <c r="H10" s="295"/>
      <c r="I10" s="295"/>
      <c r="J10" s="295"/>
      <c r="K10" s="293"/>
    </row>
    <row r="11" ht="15" customHeight="1">
      <c r="B11" s="296"/>
      <c r="C11" s="297"/>
      <c r="D11" s="295" t="s">
        <v>773</v>
      </c>
      <c r="E11" s="295"/>
      <c r="F11" s="295"/>
      <c r="G11" s="295"/>
      <c r="H11" s="295"/>
      <c r="I11" s="295"/>
      <c r="J11" s="295"/>
      <c r="K11" s="293"/>
    </row>
    <row r="12" ht="12.75" customHeight="1">
      <c r="B12" s="296"/>
      <c r="C12" s="297"/>
      <c r="D12" s="297"/>
      <c r="E12" s="297"/>
      <c r="F12" s="297"/>
      <c r="G12" s="297"/>
      <c r="H12" s="297"/>
      <c r="I12" s="297"/>
      <c r="J12" s="297"/>
      <c r="K12" s="293"/>
    </row>
    <row r="13" ht="15" customHeight="1">
      <c r="B13" s="296"/>
      <c r="C13" s="297"/>
      <c r="D13" s="295" t="s">
        <v>774</v>
      </c>
      <c r="E13" s="295"/>
      <c r="F13" s="295"/>
      <c r="G13" s="295"/>
      <c r="H13" s="295"/>
      <c r="I13" s="295"/>
      <c r="J13" s="295"/>
      <c r="K13" s="293"/>
    </row>
    <row r="14" ht="15" customHeight="1">
      <c r="B14" s="296"/>
      <c r="C14" s="297"/>
      <c r="D14" s="295" t="s">
        <v>775</v>
      </c>
      <c r="E14" s="295"/>
      <c r="F14" s="295"/>
      <c r="G14" s="295"/>
      <c r="H14" s="295"/>
      <c r="I14" s="295"/>
      <c r="J14" s="295"/>
      <c r="K14" s="293"/>
    </row>
    <row r="15" ht="15" customHeight="1">
      <c r="B15" s="296"/>
      <c r="C15" s="297"/>
      <c r="D15" s="295" t="s">
        <v>776</v>
      </c>
      <c r="E15" s="295"/>
      <c r="F15" s="295"/>
      <c r="G15" s="295"/>
      <c r="H15" s="295"/>
      <c r="I15" s="295"/>
      <c r="J15" s="295"/>
      <c r="K15" s="293"/>
    </row>
    <row r="16" ht="15" customHeight="1">
      <c r="B16" s="296"/>
      <c r="C16" s="297"/>
      <c r="D16" s="297"/>
      <c r="E16" s="298" t="s">
        <v>85</v>
      </c>
      <c r="F16" s="295" t="s">
        <v>777</v>
      </c>
      <c r="G16" s="295"/>
      <c r="H16" s="295"/>
      <c r="I16" s="295"/>
      <c r="J16" s="295"/>
      <c r="K16" s="293"/>
    </row>
    <row r="17" ht="15" customHeight="1">
      <c r="B17" s="296"/>
      <c r="C17" s="297"/>
      <c r="D17" s="297"/>
      <c r="E17" s="298" t="s">
        <v>778</v>
      </c>
      <c r="F17" s="295" t="s">
        <v>779</v>
      </c>
      <c r="G17" s="295"/>
      <c r="H17" s="295"/>
      <c r="I17" s="295"/>
      <c r="J17" s="295"/>
      <c r="K17" s="293"/>
    </row>
    <row r="18" ht="15" customHeight="1">
      <c r="B18" s="296"/>
      <c r="C18" s="297"/>
      <c r="D18" s="297"/>
      <c r="E18" s="298" t="s">
        <v>780</v>
      </c>
      <c r="F18" s="295" t="s">
        <v>781</v>
      </c>
      <c r="G18" s="295"/>
      <c r="H18" s="295"/>
      <c r="I18" s="295"/>
      <c r="J18" s="295"/>
      <c r="K18" s="293"/>
    </row>
    <row r="19" ht="15" customHeight="1">
      <c r="B19" s="296"/>
      <c r="C19" s="297"/>
      <c r="D19" s="297"/>
      <c r="E19" s="298" t="s">
        <v>782</v>
      </c>
      <c r="F19" s="295" t="s">
        <v>783</v>
      </c>
      <c r="G19" s="295"/>
      <c r="H19" s="295"/>
      <c r="I19" s="295"/>
      <c r="J19" s="295"/>
      <c r="K19" s="293"/>
    </row>
    <row r="20" ht="15" customHeight="1">
      <c r="B20" s="296"/>
      <c r="C20" s="297"/>
      <c r="D20" s="297"/>
      <c r="E20" s="298" t="s">
        <v>784</v>
      </c>
      <c r="F20" s="295" t="s">
        <v>785</v>
      </c>
      <c r="G20" s="295"/>
      <c r="H20" s="295"/>
      <c r="I20" s="295"/>
      <c r="J20" s="295"/>
      <c r="K20" s="293"/>
    </row>
    <row r="21" ht="15" customHeight="1">
      <c r="B21" s="296"/>
      <c r="C21" s="297"/>
      <c r="D21" s="297"/>
      <c r="E21" s="298" t="s">
        <v>786</v>
      </c>
      <c r="F21" s="295" t="s">
        <v>787</v>
      </c>
      <c r="G21" s="295"/>
      <c r="H21" s="295"/>
      <c r="I21" s="295"/>
      <c r="J21" s="295"/>
      <c r="K21" s="293"/>
    </row>
    <row r="22" ht="12.75" customHeight="1">
      <c r="B22" s="296"/>
      <c r="C22" s="297"/>
      <c r="D22" s="297"/>
      <c r="E22" s="297"/>
      <c r="F22" s="297"/>
      <c r="G22" s="297"/>
      <c r="H22" s="297"/>
      <c r="I22" s="297"/>
      <c r="J22" s="297"/>
      <c r="K22" s="293"/>
    </row>
    <row r="23" ht="15" customHeight="1">
      <c r="B23" s="296"/>
      <c r="C23" s="295" t="s">
        <v>788</v>
      </c>
      <c r="D23" s="295"/>
      <c r="E23" s="295"/>
      <c r="F23" s="295"/>
      <c r="G23" s="295"/>
      <c r="H23" s="295"/>
      <c r="I23" s="295"/>
      <c r="J23" s="295"/>
      <c r="K23" s="293"/>
    </row>
    <row r="24" ht="15" customHeight="1">
      <c r="B24" s="296"/>
      <c r="C24" s="295" t="s">
        <v>789</v>
      </c>
      <c r="D24" s="295"/>
      <c r="E24" s="295"/>
      <c r="F24" s="295"/>
      <c r="G24" s="295"/>
      <c r="H24" s="295"/>
      <c r="I24" s="295"/>
      <c r="J24" s="295"/>
      <c r="K24" s="293"/>
    </row>
    <row r="25" ht="15" customHeight="1">
      <c r="B25" s="296"/>
      <c r="C25" s="295"/>
      <c r="D25" s="295" t="s">
        <v>790</v>
      </c>
      <c r="E25" s="295"/>
      <c r="F25" s="295"/>
      <c r="G25" s="295"/>
      <c r="H25" s="295"/>
      <c r="I25" s="295"/>
      <c r="J25" s="295"/>
      <c r="K25" s="293"/>
    </row>
    <row r="26" ht="15" customHeight="1">
      <c r="B26" s="296"/>
      <c r="C26" s="297"/>
      <c r="D26" s="295" t="s">
        <v>791</v>
      </c>
      <c r="E26" s="295"/>
      <c r="F26" s="295"/>
      <c r="G26" s="295"/>
      <c r="H26" s="295"/>
      <c r="I26" s="295"/>
      <c r="J26" s="295"/>
      <c r="K26" s="293"/>
    </row>
    <row r="27" ht="12.75" customHeight="1">
      <c r="B27" s="296"/>
      <c r="C27" s="297"/>
      <c r="D27" s="297"/>
      <c r="E27" s="297"/>
      <c r="F27" s="297"/>
      <c r="G27" s="297"/>
      <c r="H27" s="297"/>
      <c r="I27" s="297"/>
      <c r="J27" s="297"/>
      <c r="K27" s="293"/>
    </row>
    <row r="28" ht="15" customHeight="1">
      <c r="B28" s="296"/>
      <c r="C28" s="297"/>
      <c r="D28" s="295" t="s">
        <v>792</v>
      </c>
      <c r="E28" s="295"/>
      <c r="F28" s="295"/>
      <c r="G28" s="295"/>
      <c r="H28" s="295"/>
      <c r="I28" s="295"/>
      <c r="J28" s="295"/>
      <c r="K28" s="293"/>
    </row>
    <row r="29" ht="15" customHeight="1">
      <c r="B29" s="296"/>
      <c r="C29" s="297"/>
      <c r="D29" s="295" t="s">
        <v>793</v>
      </c>
      <c r="E29" s="295"/>
      <c r="F29" s="295"/>
      <c r="G29" s="295"/>
      <c r="H29" s="295"/>
      <c r="I29" s="295"/>
      <c r="J29" s="295"/>
      <c r="K29" s="293"/>
    </row>
    <row r="30" ht="12.75" customHeight="1">
      <c r="B30" s="296"/>
      <c r="C30" s="297"/>
      <c r="D30" s="297"/>
      <c r="E30" s="297"/>
      <c r="F30" s="297"/>
      <c r="G30" s="297"/>
      <c r="H30" s="297"/>
      <c r="I30" s="297"/>
      <c r="J30" s="297"/>
      <c r="K30" s="293"/>
    </row>
    <row r="31" ht="15" customHeight="1">
      <c r="B31" s="296"/>
      <c r="C31" s="297"/>
      <c r="D31" s="295" t="s">
        <v>794</v>
      </c>
      <c r="E31" s="295"/>
      <c r="F31" s="295"/>
      <c r="G31" s="295"/>
      <c r="H31" s="295"/>
      <c r="I31" s="295"/>
      <c r="J31" s="295"/>
      <c r="K31" s="293"/>
    </row>
    <row r="32" ht="15" customHeight="1">
      <c r="B32" s="296"/>
      <c r="C32" s="297"/>
      <c r="D32" s="295" t="s">
        <v>795</v>
      </c>
      <c r="E32" s="295"/>
      <c r="F32" s="295"/>
      <c r="G32" s="295"/>
      <c r="H32" s="295"/>
      <c r="I32" s="295"/>
      <c r="J32" s="295"/>
      <c r="K32" s="293"/>
    </row>
    <row r="33" ht="15" customHeight="1">
      <c r="B33" s="296"/>
      <c r="C33" s="297"/>
      <c r="D33" s="295" t="s">
        <v>796</v>
      </c>
      <c r="E33" s="295"/>
      <c r="F33" s="295"/>
      <c r="G33" s="295"/>
      <c r="H33" s="295"/>
      <c r="I33" s="295"/>
      <c r="J33" s="295"/>
      <c r="K33" s="293"/>
    </row>
    <row r="34" ht="15" customHeight="1">
      <c r="B34" s="296"/>
      <c r="C34" s="297"/>
      <c r="D34" s="295"/>
      <c r="E34" s="299" t="s">
        <v>117</v>
      </c>
      <c r="F34" s="295"/>
      <c r="G34" s="295" t="s">
        <v>797</v>
      </c>
      <c r="H34" s="295"/>
      <c r="I34" s="295"/>
      <c r="J34" s="295"/>
      <c r="K34" s="293"/>
    </row>
    <row r="35" ht="30.75" customHeight="1">
      <c r="B35" s="296"/>
      <c r="C35" s="297"/>
      <c r="D35" s="295"/>
      <c r="E35" s="299" t="s">
        <v>798</v>
      </c>
      <c r="F35" s="295"/>
      <c r="G35" s="295" t="s">
        <v>799</v>
      </c>
      <c r="H35" s="295"/>
      <c r="I35" s="295"/>
      <c r="J35" s="295"/>
      <c r="K35" s="293"/>
    </row>
    <row r="36" ht="15" customHeight="1">
      <c r="B36" s="296"/>
      <c r="C36" s="297"/>
      <c r="D36" s="295"/>
      <c r="E36" s="299" t="s">
        <v>59</v>
      </c>
      <c r="F36" s="295"/>
      <c r="G36" s="295" t="s">
        <v>800</v>
      </c>
      <c r="H36" s="295"/>
      <c r="I36" s="295"/>
      <c r="J36" s="295"/>
      <c r="K36" s="293"/>
    </row>
    <row r="37" ht="15" customHeight="1">
      <c r="B37" s="296"/>
      <c r="C37" s="297"/>
      <c r="D37" s="295"/>
      <c r="E37" s="299" t="s">
        <v>118</v>
      </c>
      <c r="F37" s="295"/>
      <c r="G37" s="295" t="s">
        <v>801</v>
      </c>
      <c r="H37" s="295"/>
      <c r="I37" s="295"/>
      <c r="J37" s="295"/>
      <c r="K37" s="293"/>
    </row>
    <row r="38" ht="15" customHeight="1">
      <c r="B38" s="296"/>
      <c r="C38" s="297"/>
      <c r="D38" s="295"/>
      <c r="E38" s="299" t="s">
        <v>119</v>
      </c>
      <c r="F38" s="295"/>
      <c r="G38" s="295" t="s">
        <v>802</v>
      </c>
      <c r="H38" s="295"/>
      <c r="I38" s="295"/>
      <c r="J38" s="295"/>
      <c r="K38" s="293"/>
    </row>
    <row r="39" ht="15" customHeight="1">
      <c r="B39" s="296"/>
      <c r="C39" s="297"/>
      <c r="D39" s="295"/>
      <c r="E39" s="299" t="s">
        <v>120</v>
      </c>
      <c r="F39" s="295"/>
      <c r="G39" s="295" t="s">
        <v>803</v>
      </c>
      <c r="H39" s="295"/>
      <c r="I39" s="295"/>
      <c r="J39" s="295"/>
      <c r="K39" s="293"/>
    </row>
    <row r="40" ht="15" customHeight="1">
      <c r="B40" s="296"/>
      <c r="C40" s="297"/>
      <c r="D40" s="295"/>
      <c r="E40" s="299" t="s">
        <v>804</v>
      </c>
      <c r="F40" s="295"/>
      <c r="G40" s="295" t="s">
        <v>805</v>
      </c>
      <c r="H40" s="295"/>
      <c r="I40" s="295"/>
      <c r="J40" s="295"/>
      <c r="K40" s="293"/>
    </row>
    <row r="41" ht="15" customHeight="1">
      <c r="B41" s="296"/>
      <c r="C41" s="297"/>
      <c r="D41" s="295"/>
      <c r="E41" s="299"/>
      <c r="F41" s="295"/>
      <c r="G41" s="295" t="s">
        <v>806</v>
      </c>
      <c r="H41" s="295"/>
      <c r="I41" s="295"/>
      <c r="J41" s="295"/>
      <c r="K41" s="293"/>
    </row>
    <row r="42" ht="15" customHeight="1">
      <c r="B42" s="296"/>
      <c r="C42" s="297"/>
      <c r="D42" s="295"/>
      <c r="E42" s="299" t="s">
        <v>807</v>
      </c>
      <c r="F42" s="295"/>
      <c r="G42" s="295" t="s">
        <v>808</v>
      </c>
      <c r="H42" s="295"/>
      <c r="I42" s="295"/>
      <c r="J42" s="295"/>
      <c r="K42" s="293"/>
    </row>
    <row r="43" ht="15" customHeight="1">
      <c r="B43" s="296"/>
      <c r="C43" s="297"/>
      <c r="D43" s="295"/>
      <c r="E43" s="299" t="s">
        <v>122</v>
      </c>
      <c r="F43" s="295"/>
      <c r="G43" s="295" t="s">
        <v>809</v>
      </c>
      <c r="H43" s="295"/>
      <c r="I43" s="295"/>
      <c r="J43" s="295"/>
      <c r="K43" s="293"/>
    </row>
    <row r="44" ht="12.75" customHeight="1">
      <c r="B44" s="296"/>
      <c r="C44" s="297"/>
      <c r="D44" s="295"/>
      <c r="E44" s="295"/>
      <c r="F44" s="295"/>
      <c r="G44" s="295"/>
      <c r="H44" s="295"/>
      <c r="I44" s="295"/>
      <c r="J44" s="295"/>
      <c r="K44" s="293"/>
    </row>
    <row r="45" ht="15" customHeight="1">
      <c r="B45" s="296"/>
      <c r="C45" s="297"/>
      <c r="D45" s="295" t="s">
        <v>810</v>
      </c>
      <c r="E45" s="295"/>
      <c r="F45" s="295"/>
      <c r="G45" s="295"/>
      <c r="H45" s="295"/>
      <c r="I45" s="295"/>
      <c r="J45" s="295"/>
      <c r="K45" s="293"/>
    </row>
    <row r="46" ht="15" customHeight="1">
      <c r="B46" s="296"/>
      <c r="C46" s="297"/>
      <c r="D46" s="297"/>
      <c r="E46" s="295" t="s">
        <v>811</v>
      </c>
      <c r="F46" s="295"/>
      <c r="G46" s="295"/>
      <c r="H46" s="295"/>
      <c r="I46" s="295"/>
      <c r="J46" s="295"/>
      <c r="K46" s="293"/>
    </row>
    <row r="47" ht="15" customHeight="1">
      <c r="B47" s="296"/>
      <c r="C47" s="297"/>
      <c r="D47" s="297"/>
      <c r="E47" s="295" t="s">
        <v>812</v>
      </c>
      <c r="F47" s="295"/>
      <c r="G47" s="295"/>
      <c r="H47" s="295"/>
      <c r="I47" s="295"/>
      <c r="J47" s="295"/>
      <c r="K47" s="293"/>
    </row>
    <row r="48" ht="15" customHeight="1">
      <c r="B48" s="296"/>
      <c r="C48" s="297"/>
      <c r="D48" s="297"/>
      <c r="E48" s="295" t="s">
        <v>813</v>
      </c>
      <c r="F48" s="295"/>
      <c r="G48" s="295"/>
      <c r="H48" s="295"/>
      <c r="I48" s="295"/>
      <c r="J48" s="295"/>
      <c r="K48" s="293"/>
    </row>
    <row r="49" ht="15" customHeight="1">
      <c r="B49" s="296"/>
      <c r="C49" s="297"/>
      <c r="D49" s="295" t="s">
        <v>814</v>
      </c>
      <c r="E49" s="295"/>
      <c r="F49" s="295"/>
      <c r="G49" s="295"/>
      <c r="H49" s="295"/>
      <c r="I49" s="295"/>
      <c r="J49" s="295"/>
      <c r="K49" s="293"/>
    </row>
    <row r="50" ht="25.5" customHeight="1">
      <c r="B50" s="291"/>
      <c r="C50" s="292" t="s">
        <v>815</v>
      </c>
      <c r="D50" s="292"/>
      <c r="E50" s="292"/>
      <c r="F50" s="292"/>
      <c r="G50" s="292"/>
      <c r="H50" s="292"/>
      <c r="I50" s="292"/>
      <c r="J50" s="292"/>
      <c r="K50" s="293"/>
    </row>
    <row r="51" ht="5.25" customHeight="1">
      <c r="B51" s="291"/>
      <c r="C51" s="294"/>
      <c r="D51" s="294"/>
      <c r="E51" s="294"/>
      <c r="F51" s="294"/>
      <c r="G51" s="294"/>
      <c r="H51" s="294"/>
      <c r="I51" s="294"/>
      <c r="J51" s="294"/>
      <c r="K51" s="293"/>
    </row>
    <row r="52" ht="15" customHeight="1">
      <c r="B52" s="291"/>
      <c r="C52" s="295" t="s">
        <v>816</v>
      </c>
      <c r="D52" s="295"/>
      <c r="E52" s="295"/>
      <c r="F52" s="295"/>
      <c r="G52" s="295"/>
      <c r="H52" s="295"/>
      <c r="I52" s="295"/>
      <c r="J52" s="295"/>
      <c r="K52" s="293"/>
    </row>
    <row r="53" ht="15" customHeight="1">
      <c r="B53" s="291"/>
      <c r="C53" s="295" t="s">
        <v>817</v>
      </c>
      <c r="D53" s="295"/>
      <c r="E53" s="295"/>
      <c r="F53" s="295"/>
      <c r="G53" s="295"/>
      <c r="H53" s="295"/>
      <c r="I53" s="295"/>
      <c r="J53" s="295"/>
      <c r="K53" s="293"/>
    </row>
    <row r="54" ht="12.75" customHeight="1">
      <c r="B54" s="291"/>
      <c r="C54" s="295"/>
      <c r="D54" s="295"/>
      <c r="E54" s="295"/>
      <c r="F54" s="295"/>
      <c r="G54" s="295"/>
      <c r="H54" s="295"/>
      <c r="I54" s="295"/>
      <c r="J54" s="295"/>
      <c r="K54" s="293"/>
    </row>
    <row r="55" ht="15" customHeight="1">
      <c r="B55" s="291"/>
      <c r="C55" s="295" t="s">
        <v>818</v>
      </c>
      <c r="D55" s="295"/>
      <c r="E55" s="295"/>
      <c r="F55" s="295"/>
      <c r="G55" s="295"/>
      <c r="H55" s="295"/>
      <c r="I55" s="295"/>
      <c r="J55" s="295"/>
      <c r="K55" s="293"/>
    </row>
    <row r="56" ht="15" customHeight="1">
      <c r="B56" s="291"/>
      <c r="C56" s="297"/>
      <c r="D56" s="295" t="s">
        <v>819</v>
      </c>
      <c r="E56" s="295"/>
      <c r="F56" s="295"/>
      <c r="G56" s="295"/>
      <c r="H56" s="295"/>
      <c r="I56" s="295"/>
      <c r="J56" s="295"/>
      <c r="K56" s="293"/>
    </row>
    <row r="57" ht="15" customHeight="1">
      <c r="B57" s="291"/>
      <c r="C57" s="297"/>
      <c r="D57" s="295" t="s">
        <v>820</v>
      </c>
      <c r="E57" s="295"/>
      <c r="F57" s="295"/>
      <c r="G57" s="295"/>
      <c r="H57" s="295"/>
      <c r="I57" s="295"/>
      <c r="J57" s="295"/>
      <c r="K57" s="293"/>
    </row>
    <row r="58" ht="15" customHeight="1">
      <c r="B58" s="291"/>
      <c r="C58" s="297"/>
      <c r="D58" s="295" t="s">
        <v>821</v>
      </c>
      <c r="E58" s="295"/>
      <c r="F58" s="295"/>
      <c r="G58" s="295"/>
      <c r="H58" s="295"/>
      <c r="I58" s="295"/>
      <c r="J58" s="295"/>
      <c r="K58" s="293"/>
    </row>
    <row r="59" ht="15" customHeight="1">
      <c r="B59" s="291"/>
      <c r="C59" s="297"/>
      <c r="D59" s="295" t="s">
        <v>822</v>
      </c>
      <c r="E59" s="295"/>
      <c r="F59" s="295"/>
      <c r="G59" s="295"/>
      <c r="H59" s="295"/>
      <c r="I59" s="295"/>
      <c r="J59" s="295"/>
      <c r="K59" s="293"/>
    </row>
    <row r="60" ht="15" customHeight="1">
      <c r="B60" s="291"/>
      <c r="C60" s="297"/>
      <c r="D60" s="300" t="s">
        <v>823</v>
      </c>
      <c r="E60" s="300"/>
      <c r="F60" s="300"/>
      <c r="G60" s="300"/>
      <c r="H60" s="300"/>
      <c r="I60" s="300"/>
      <c r="J60" s="300"/>
      <c r="K60" s="293"/>
    </row>
    <row r="61" ht="15" customHeight="1">
      <c r="B61" s="291"/>
      <c r="C61" s="297"/>
      <c r="D61" s="295" t="s">
        <v>824</v>
      </c>
      <c r="E61" s="295"/>
      <c r="F61" s="295"/>
      <c r="G61" s="295"/>
      <c r="H61" s="295"/>
      <c r="I61" s="295"/>
      <c r="J61" s="295"/>
      <c r="K61" s="293"/>
    </row>
    <row r="62" ht="12.75" customHeight="1">
      <c r="B62" s="291"/>
      <c r="C62" s="297"/>
      <c r="D62" s="297"/>
      <c r="E62" s="301"/>
      <c r="F62" s="297"/>
      <c r="G62" s="297"/>
      <c r="H62" s="297"/>
      <c r="I62" s="297"/>
      <c r="J62" s="297"/>
      <c r="K62" s="293"/>
    </row>
    <row r="63" ht="15" customHeight="1">
      <c r="B63" s="291"/>
      <c r="C63" s="297"/>
      <c r="D63" s="295" t="s">
        <v>825</v>
      </c>
      <c r="E63" s="295"/>
      <c r="F63" s="295"/>
      <c r="G63" s="295"/>
      <c r="H63" s="295"/>
      <c r="I63" s="295"/>
      <c r="J63" s="295"/>
      <c r="K63" s="293"/>
    </row>
    <row r="64" ht="15" customHeight="1">
      <c r="B64" s="291"/>
      <c r="C64" s="297"/>
      <c r="D64" s="300" t="s">
        <v>826</v>
      </c>
      <c r="E64" s="300"/>
      <c r="F64" s="300"/>
      <c r="G64" s="300"/>
      <c r="H64" s="300"/>
      <c r="I64" s="300"/>
      <c r="J64" s="300"/>
      <c r="K64" s="293"/>
    </row>
    <row r="65" ht="15" customHeight="1">
      <c r="B65" s="291"/>
      <c r="C65" s="297"/>
      <c r="D65" s="295" t="s">
        <v>827</v>
      </c>
      <c r="E65" s="295"/>
      <c r="F65" s="295"/>
      <c r="G65" s="295"/>
      <c r="H65" s="295"/>
      <c r="I65" s="295"/>
      <c r="J65" s="295"/>
      <c r="K65" s="293"/>
    </row>
    <row r="66" ht="15" customHeight="1">
      <c r="B66" s="291"/>
      <c r="C66" s="297"/>
      <c r="D66" s="295" t="s">
        <v>828</v>
      </c>
      <c r="E66" s="295"/>
      <c r="F66" s="295"/>
      <c r="G66" s="295"/>
      <c r="H66" s="295"/>
      <c r="I66" s="295"/>
      <c r="J66" s="295"/>
      <c r="K66" s="293"/>
    </row>
    <row r="67" ht="15" customHeight="1">
      <c r="B67" s="291"/>
      <c r="C67" s="297"/>
      <c r="D67" s="295" t="s">
        <v>829</v>
      </c>
      <c r="E67" s="295"/>
      <c r="F67" s="295"/>
      <c r="G67" s="295"/>
      <c r="H67" s="295"/>
      <c r="I67" s="295"/>
      <c r="J67" s="295"/>
      <c r="K67" s="293"/>
    </row>
    <row r="68" ht="15" customHeight="1">
      <c r="B68" s="291"/>
      <c r="C68" s="297"/>
      <c r="D68" s="295" t="s">
        <v>830</v>
      </c>
      <c r="E68" s="295"/>
      <c r="F68" s="295"/>
      <c r="G68" s="295"/>
      <c r="H68" s="295"/>
      <c r="I68" s="295"/>
      <c r="J68" s="295"/>
      <c r="K68" s="293"/>
    </row>
    <row r="69" ht="12.75" customHeight="1">
      <c r="B69" s="302"/>
      <c r="C69" s="303"/>
      <c r="D69" s="303"/>
      <c r="E69" s="303"/>
      <c r="F69" s="303"/>
      <c r="G69" s="303"/>
      <c r="H69" s="303"/>
      <c r="I69" s="303"/>
      <c r="J69" s="303"/>
      <c r="K69" s="304"/>
    </row>
    <row r="70" ht="18.75" customHeight="1">
      <c r="B70" s="305"/>
      <c r="C70" s="305"/>
      <c r="D70" s="305"/>
      <c r="E70" s="305"/>
      <c r="F70" s="305"/>
      <c r="G70" s="305"/>
      <c r="H70" s="305"/>
      <c r="I70" s="305"/>
      <c r="J70" s="305"/>
      <c r="K70" s="306"/>
    </row>
    <row r="71" ht="18.75" customHeight="1">
      <c r="B71" s="306"/>
      <c r="C71" s="306"/>
      <c r="D71" s="306"/>
      <c r="E71" s="306"/>
      <c r="F71" s="306"/>
      <c r="G71" s="306"/>
      <c r="H71" s="306"/>
      <c r="I71" s="306"/>
      <c r="J71" s="306"/>
      <c r="K71" s="306"/>
    </row>
    <row r="72" ht="7.5" customHeight="1">
      <c r="B72" s="307"/>
      <c r="C72" s="308"/>
      <c r="D72" s="308"/>
      <c r="E72" s="308"/>
      <c r="F72" s="308"/>
      <c r="G72" s="308"/>
      <c r="H72" s="308"/>
      <c r="I72" s="308"/>
      <c r="J72" s="308"/>
      <c r="K72" s="309"/>
    </row>
    <row r="73" ht="45" customHeight="1">
      <c r="B73" s="310"/>
      <c r="C73" s="311" t="s">
        <v>102</v>
      </c>
      <c r="D73" s="311"/>
      <c r="E73" s="311"/>
      <c r="F73" s="311"/>
      <c r="G73" s="311"/>
      <c r="H73" s="311"/>
      <c r="I73" s="311"/>
      <c r="J73" s="311"/>
      <c r="K73" s="312"/>
    </row>
    <row r="74" ht="17.25" customHeight="1">
      <c r="B74" s="310"/>
      <c r="C74" s="313" t="s">
        <v>831</v>
      </c>
      <c r="D74" s="313"/>
      <c r="E74" s="313"/>
      <c r="F74" s="313" t="s">
        <v>832</v>
      </c>
      <c r="G74" s="314"/>
      <c r="H74" s="313" t="s">
        <v>118</v>
      </c>
      <c r="I74" s="313" t="s">
        <v>63</v>
      </c>
      <c r="J74" s="313" t="s">
        <v>833</v>
      </c>
      <c r="K74" s="312"/>
    </row>
    <row r="75" ht="17.25" customHeight="1">
      <c r="B75" s="310"/>
      <c r="C75" s="315" t="s">
        <v>834</v>
      </c>
      <c r="D75" s="315"/>
      <c r="E75" s="315"/>
      <c r="F75" s="316" t="s">
        <v>835</v>
      </c>
      <c r="G75" s="317"/>
      <c r="H75" s="315"/>
      <c r="I75" s="315"/>
      <c r="J75" s="315" t="s">
        <v>836</v>
      </c>
      <c r="K75" s="312"/>
    </row>
    <row r="76" ht="5.25" customHeight="1">
      <c r="B76" s="310"/>
      <c r="C76" s="318"/>
      <c r="D76" s="318"/>
      <c r="E76" s="318"/>
      <c r="F76" s="318"/>
      <c r="G76" s="319"/>
      <c r="H76" s="318"/>
      <c r="I76" s="318"/>
      <c r="J76" s="318"/>
      <c r="K76" s="312"/>
    </row>
    <row r="77" ht="15" customHeight="1">
      <c r="B77" s="310"/>
      <c r="C77" s="299" t="s">
        <v>59</v>
      </c>
      <c r="D77" s="318"/>
      <c r="E77" s="318"/>
      <c r="F77" s="320" t="s">
        <v>837</v>
      </c>
      <c r="G77" s="319"/>
      <c r="H77" s="299" t="s">
        <v>838</v>
      </c>
      <c r="I77" s="299" t="s">
        <v>839</v>
      </c>
      <c r="J77" s="299">
        <v>20</v>
      </c>
      <c r="K77" s="312"/>
    </row>
    <row r="78" ht="15" customHeight="1">
      <c r="B78" s="310"/>
      <c r="C78" s="299" t="s">
        <v>840</v>
      </c>
      <c r="D78" s="299"/>
      <c r="E78" s="299"/>
      <c r="F78" s="320" t="s">
        <v>837</v>
      </c>
      <c r="G78" s="319"/>
      <c r="H78" s="299" t="s">
        <v>841</v>
      </c>
      <c r="I78" s="299" t="s">
        <v>839</v>
      </c>
      <c r="J78" s="299">
        <v>120</v>
      </c>
      <c r="K78" s="312"/>
    </row>
    <row r="79" ht="15" customHeight="1">
      <c r="B79" s="321"/>
      <c r="C79" s="299" t="s">
        <v>842</v>
      </c>
      <c r="D79" s="299"/>
      <c r="E79" s="299"/>
      <c r="F79" s="320" t="s">
        <v>843</v>
      </c>
      <c r="G79" s="319"/>
      <c r="H79" s="299" t="s">
        <v>844</v>
      </c>
      <c r="I79" s="299" t="s">
        <v>839</v>
      </c>
      <c r="J79" s="299">
        <v>50</v>
      </c>
      <c r="K79" s="312"/>
    </row>
    <row r="80" ht="15" customHeight="1">
      <c r="B80" s="321"/>
      <c r="C80" s="299" t="s">
        <v>845</v>
      </c>
      <c r="D80" s="299"/>
      <c r="E80" s="299"/>
      <c r="F80" s="320" t="s">
        <v>837</v>
      </c>
      <c r="G80" s="319"/>
      <c r="H80" s="299" t="s">
        <v>846</v>
      </c>
      <c r="I80" s="299" t="s">
        <v>847</v>
      </c>
      <c r="J80" s="299"/>
      <c r="K80" s="312"/>
    </row>
    <row r="81" ht="15" customHeight="1">
      <c r="B81" s="321"/>
      <c r="C81" s="322" t="s">
        <v>848</v>
      </c>
      <c r="D81" s="322"/>
      <c r="E81" s="322"/>
      <c r="F81" s="323" t="s">
        <v>843</v>
      </c>
      <c r="G81" s="322"/>
      <c r="H81" s="322" t="s">
        <v>849</v>
      </c>
      <c r="I81" s="322" t="s">
        <v>839</v>
      </c>
      <c r="J81" s="322">
        <v>15</v>
      </c>
      <c r="K81" s="312"/>
    </row>
    <row r="82" ht="15" customHeight="1">
      <c r="B82" s="321"/>
      <c r="C82" s="322" t="s">
        <v>850</v>
      </c>
      <c r="D82" s="322"/>
      <c r="E82" s="322"/>
      <c r="F82" s="323" t="s">
        <v>843</v>
      </c>
      <c r="G82" s="322"/>
      <c r="H82" s="322" t="s">
        <v>851</v>
      </c>
      <c r="I82" s="322" t="s">
        <v>839</v>
      </c>
      <c r="J82" s="322">
        <v>15</v>
      </c>
      <c r="K82" s="312"/>
    </row>
    <row r="83" ht="15" customHeight="1">
      <c r="B83" s="321"/>
      <c r="C83" s="322" t="s">
        <v>852</v>
      </c>
      <c r="D83" s="322"/>
      <c r="E83" s="322"/>
      <c r="F83" s="323" t="s">
        <v>843</v>
      </c>
      <c r="G83" s="322"/>
      <c r="H83" s="322" t="s">
        <v>853</v>
      </c>
      <c r="I83" s="322" t="s">
        <v>839</v>
      </c>
      <c r="J83" s="322">
        <v>20</v>
      </c>
      <c r="K83" s="312"/>
    </row>
    <row r="84" ht="15" customHeight="1">
      <c r="B84" s="321"/>
      <c r="C84" s="322" t="s">
        <v>854</v>
      </c>
      <c r="D84" s="322"/>
      <c r="E84" s="322"/>
      <c r="F84" s="323" t="s">
        <v>843</v>
      </c>
      <c r="G84" s="322"/>
      <c r="H84" s="322" t="s">
        <v>855</v>
      </c>
      <c r="I84" s="322" t="s">
        <v>839</v>
      </c>
      <c r="J84" s="322">
        <v>20</v>
      </c>
      <c r="K84" s="312"/>
    </row>
    <row r="85" ht="15" customHeight="1">
      <c r="B85" s="321"/>
      <c r="C85" s="299" t="s">
        <v>856</v>
      </c>
      <c r="D85" s="299"/>
      <c r="E85" s="299"/>
      <c r="F85" s="320" t="s">
        <v>843</v>
      </c>
      <c r="G85" s="319"/>
      <c r="H85" s="299" t="s">
        <v>857</v>
      </c>
      <c r="I85" s="299" t="s">
        <v>839</v>
      </c>
      <c r="J85" s="299">
        <v>50</v>
      </c>
      <c r="K85" s="312"/>
    </row>
    <row r="86" ht="15" customHeight="1">
      <c r="B86" s="321"/>
      <c r="C86" s="299" t="s">
        <v>858</v>
      </c>
      <c r="D86" s="299"/>
      <c r="E86" s="299"/>
      <c r="F86" s="320" t="s">
        <v>843</v>
      </c>
      <c r="G86" s="319"/>
      <c r="H86" s="299" t="s">
        <v>859</v>
      </c>
      <c r="I86" s="299" t="s">
        <v>839</v>
      </c>
      <c r="J86" s="299">
        <v>20</v>
      </c>
      <c r="K86" s="312"/>
    </row>
    <row r="87" ht="15" customHeight="1">
      <c r="B87" s="321"/>
      <c r="C87" s="299" t="s">
        <v>860</v>
      </c>
      <c r="D87" s="299"/>
      <c r="E87" s="299"/>
      <c r="F87" s="320" t="s">
        <v>843</v>
      </c>
      <c r="G87" s="319"/>
      <c r="H87" s="299" t="s">
        <v>861</v>
      </c>
      <c r="I87" s="299" t="s">
        <v>839</v>
      </c>
      <c r="J87" s="299">
        <v>20</v>
      </c>
      <c r="K87" s="312"/>
    </row>
    <row r="88" ht="15" customHeight="1">
      <c r="B88" s="321"/>
      <c r="C88" s="299" t="s">
        <v>862</v>
      </c>
      <c r="D88" s="299"/>
      <c r="E88" s="299"/>
      <c r="F88" s="320" t="s">
        <v>843</v>
      </c>
      <c r="G88" s="319"/>
      <c r="H88" s="299" t="s">
        <v>863</v>
      </c>
      <c r="I88" s="299" t="s">
        <v>839</v>
      </c>
      <c r="J88" s="299">
        <v>50</v>
      </c>
      <c r="K88" s="312"/>
    </row>
    <row r="89" ht="15" customHeight="1">
      <c r="B89" s="321"/>
      <c r="C89" s="299" t="s">
        <v>864</v>
      </c>
      <c r="D89" s="299"/>
      <c r="E89" s="299"/>
      <c r="F89" s="320" t="s">
        <v>843</v>
      </c>
      <c r="G89" s="319"/>
      <c r="H89" s="299" t="s">
        <v>864</v>
      </c>
      <c r="I89" s="299" t="s">
        <v>839</v>
      </c>
      <c r="J89" s="299">
        <v>50</v>
      </c>
      <c r="K89" s="312"/>
    </row>
    <row r="90" ht="15" customHeight="1">
      <c r="B90" s="321"/>
      <c r="C90" s="299" t="s">
        <v>123</v>
      </c>
      <c r="D90" s="299"/>
      <c r="E90" s="299"/>
      <c r="F90" s="320" t="s">
        <v>843</v>
      </c>
      <c r="G90" s="319"/>
      <c r="H90" s="299" t="s">
        <v>865</v>
      </c>
      <c r="I90" s="299" t="s">
        <v>839</v>
      </c>
      <c r="J90" s="299">
        <v>255</v>
      </c>
      <c r="K90" s="312"/>
    </row>
    <row r="91" ht="15" customHeight="1">
      <c r="B91" s="321"/>
      <c r="C91" s="299" t="s">
        <v>866</v>
      </c>
      <c r="D91" s="299"/>
      <c r="E91" s="299"/>
      <c r="F91" s="320" t="s">
        <v>837</v>
      </c>
      <c r="G91" s="319"/>
      <c r="H91" s="299" t="s">
        <v>867</v>
      </c>
      <c r="I91" s="299" t="s">
        <v>868</v>
      </c>
      <c r="J91" s="299"/>
      <c r="K91" s="312"/>
    </row>
    <row r="92" ht="15" customHeight="1">
      <c r="B92" s="321"/>
      <c r="C92" s="299" t="s">
        <v>869</v>
      </c>
      <c r="D92" s="299"/>
      <c r="E92" s="299"/>
      <c r="F92" s="320" t="s">
        <v>837</v>
      </c>
      <c r="G92" s="319"/>
      <c r="H92" s="299" t="s">
        <v>870</v>
      </c>
      <c r="I92" s="299" t="s">
        <v>871</v>
      </c>
      <c r="J92" s="299"/>
      <c r="K92" s="312"/>
    </row>
    <row r="93" ht="15" customHeight="1">
      <c r="B93" s="321"/>
      <c r="C93" s="299" t="s">
        <v>872</v>
      </c>
      <c r="D93" s="299"/>
      <c r="E93" s="299"/>
      <c r="F93" s="320" t="s">
        <v>837</v>
      </c>
      <c r="G93" s="319"/>
      <c r="H93" s="299" t="s">
        <v>872</v>
      </c>
      <c r="I93" s="299" t="s">
        <v>871</v>
      </c>
      <c r="J93" s="299"/>
      <c r="K93" s="312"/>
    </row>
    <row r="94" ht="15" customHeight="1">
      <c r="B94" s="321"/>
      <c r="C94" s="299" t="s">
        <v>44</v>
      </c>
      <c r="D94" s="299"/>
      <c r="E94" s="299"/>
      <c r="F94" s="320" t="s">
        <v>837</v>
      </c>
      <c r="G94" s="319"/>
      <c r="H94" s="299" t="s">
        <v>873</v>
      </c>
      <c r="I94" s="299" t="s">
        <v>871</v>
      </c>
      <c r="J94" s="299"/>
      <c r="K94" s="312"/>
    </row>
    <row r="95" ht="15" customHeight="1">
      <c r="B95" s="321"/>
      <c r="C95" s="299" t="s">
        <v>54</v>
      </c>
      <c r="D95" s="299"/>
      <c r="E95" s="299"/>
      <c r="F95" s="320" t="s">
        <v>837</v>
      </c>
      <c r="G95" s="319"/>
      <c r="H95" s="299" t="s">
        <v>874</v>
      </c>
      <c r="I95" s="299" t="s">
        <v>871</v>
      </c>
      <c r="J95" s="299"/>
      <c r="K95" s="312"/>
    </row>
    <row r="96" ht="15" customHeight="1">
      <c r="B96" s="324"/>
      <c r="C96" s="325"/>
      <c r="D96" s="325"/>
      <c r="E96" s="325"/>
      <c r="F96" s="325"/>
      <c r="G96" s="325"/>
      <c r="H96" s="325"/>
      <c r="I96" s="325"/>
      <c r="J96" s="325"/>
      <c r="K96" s="326"/>
    </row>
    <row r="97" ht="18.75" customHeight="1">
      <c r="B97" s="327"/>
      <c r="C97" s="328"/>
      <c r="D97" s="328"/>
      <c r="E97" s="328"/>
      <c r="F97" s="328"/>
      <c r="G97" s="328"/>
      <c r="H97" s="328"/>
      <c r="I97" s="328"/>
      <c r="J97" s="328"/>
      <c r="K97" s="327"/>
    </row>
    <row r="98" ht="18.75" customHeight="1">
      <c r="B98" s="306"/>
      <c r="C98" s="306"/>
      <c r="D98" s="306"/>
      <c r="E98" s="306"/>
      <c r="F98" s="306"/>
      <c r="G98" s="306"/>
      <c r="H98" s="306"/>
      <c r="I98" s="306"/>
      <c r="J98" s="306"/>
      <c r="K98" s="306"/>
    </row>
    <row r="99" ht="7.5" customHeight="1">
      <c r="B99" s="307"/>
      <c r="C99" s="308"/>
      <c r="D99" s="308"/>
      <c r="E99" s="308"/>
      <c r="F99" s="308"/>
      <c r="G99" s="308"/>
      <c r="H99" s="308"/>
      <c r="I99" s="308"/>
      <c r="J99" s="308"/>
      <c r="K99" s="309"/>
    </row>
    <row r="100" ht="45" customHeight="1">
      <c r="B100" s="310"/>
      <c r="C100" s="311" t="s">
        <v>875</v>
      </c>
      <c r="D100" s="311"/>
      <c r="E100" s="311"/>
      <c r="F100" s="311"/>
      <c r="G100" s="311"/>
      <c r="H100" s="311"/>
      <c r="I100" s="311"/>
      <c r="J100" s="311"/>
      <c r="K100" s="312"/>
    </row>
    <row r="101" ht="17.25" customHeight="1">
      <c r="B101" s="310"/>
      <c r="C101" s="313" t="s">
        <v>831</v>
      </c>
      <c r="D101" s="313"/>
      <c r="E101" s="313"/>
      <c r="F101" s="313" t="s">
        <v>832</v>
      </c>
      <c r="G101" s="314"/>
      <c r="H101" s="313" t="s">
        <v>118</v>
      </c>
      <c r="I101" s="313" t="s">
        <v>63</v>
      </c>
      <c r="J101" s="313" t="s">
        <v>833</v>
      </c>
      <c r="K101" s="312"/>
    </row>
    <row r="102" ht="17.25" customHeight="1">
      <c r="B102" s="310"/>
      <c r="C102" s="315" t="s">
        <v>834</v>
      </c>
      <c r="D102" s="315"/>
      <c r="E102" s="315"/>
      <c r="F102" s="316" t="s">
        <v>835</v>
      </c>
      <c r="G102" s="317"/>
      <c r="H102" s="315"/>
      <c r="I102" s="315"/>
      <c r="J102" s="315" t="s">
        <v>836</v>
      </c>
      <c r="K102" s="312"/>
    </row>
    <row r="103" ht="5.25" customHeight="1">
      <c r="B103" s="310"/>
      <c r="C103" s="313"/>
      <c r="D103" s="313"/>
      <c r="E103" s="313"/>
      <c r="F103" s="313"/>
      <c r="G103" s="329"/>
      <c r="H103" s="313"/>
      <c r="I103" s="313"/>
      <c r="J103" s="313"/>
      <c r="K103" s="312"/>
    </row>
    <row r="104" ht="15" customHeight="1">
      <c r="B104" s="310"/>
      <c r="C104" s="299" t="s">
        <v>59</v>
      </c>
      <c r="D104" s="318"/>
      <c r="E104" s="318"/>
      <c r="F104" s="320" t="s">
        <v>837</v>
      </c>
      <c r="G104" s="329"/>
      <c r="H104" s="299" t="s">
        <v>876</v>
      </c>
      <c r="I104" s="299" t="s">
        <v>839</v>
      </c>
      <c r="J104" s="299">
        <v>20</v>
      </c>
      <c r="K104" s="312"/>
    </row>
    <row r="105" ht="15" customHeight="1">
      <c r="B105" s="310"/>
      <c r="C105" s="299" t="s">
        <v>840</v>
      </c>
      <c r="D105" s="299"/>
      <c r="E105" s="299"/>
      <c r="F105" s="320" t="s">
        <v>837</v>
      </c>
      <c r="G105" s="299"/>
      <c r="H105" s="299" t="s">
        <v>876</v>
      </c>
      <c r="I105" s="299" t="s">
        <v>839</v>
      </c>
      <c r="J105" s="299">
        <v>120</v>
      </c>
      <c r="K105" s="312"/>
    </row>
    <row r="106" ht="15" customHeight="1">
      <c r="B106" s="321"/>
      <c r="C106" s="299" t="s">
        <v>842</v>
      </c>
      <c r="D106" s="299"/>
      <c r="E106" s="299"/>
      <c r="F106" s="320" t="s">
        <v>843</v>
      </c>
      <c r="G106" s="299"/>
      <c r="H106" s="299" t="s">
        <v>876</v>
      </c>
      <c r="I106" s="299" t="s">
        <v>839</v>
      </c>
      <c r="J106" s="299">
        <v>50</v>
      </c>
      <c r="K106" s="312"/>
    </row>
    <row r="107" ht="15" customHeight="1">
      <c r="B107" s="321"/>
      <c r="C107" s="299" t="s">
        <v>845</v>
      </c>
      <c r="D107" s="299"/>
      <c r="E107" s="299"/>
      <c r="F107" s="320" t="s">
        <v>837</v>
      </c>
      <c r="G107" s="299"/>
      <c r="H107" s="299" t="s">
        <v>876</v>
      </c>
      <c r="I107" s="299" t="s">
        <v>847</v>
      </c>
      <c r="J107" s="299"/>
      <c r="K107" s="312"/>
    </row>
    <row r="108" ht="15" customHeight="1">
      <c r="B108" s="321"/>
      <c r="C108" s="299" t="s">
        <v>856</v>
      </c>
      <c r="D108" s="299"/>
      <c r="E108" s="299"/>
      <c r="F108" s="320" t="s">
        <v>843</v>
      </c>
      <c r="G108" s="299"/>
      <c r="H108" s="299" t="s">
        <v>876</v>
      </c>
      <c r="I108" s="299" t="s">
        <v>839</v>
      </c>
      <c r="J108" s="299">
        <v>50</v>
      </c>
      <c r="K108" s="312"/>
    </row>
    <row r="109" ht="15" customHeight="1">
      <c r="B109" s="321"/>
      <c r="C109" s="299" t="s">
        <v>864</v>
      </c>
      <c r="D109" s="299"/>
      <c r="E109" s="299"/>
      <c r="F109" s="320" t="s">
        <v>843</v>
      </c>
      <c r="G109" s="299"/>
      <c r="H109" s="299" t="s">
        <v>876</v>
      </c>
      <c r="I109" s="299" t="s">
        <v>839</v>
      </c>
      <c r="J109" s="299">
        <v>50</v>
      </c>
      <c r="K109" s="312"/>
    </row>
    <row r="110" ht="15" customHeight="1">
      <c r="B110" s="321"/>
      <c r="C110" s="299" t="s">
        <v>862</v>
      </c>
      <c r="D110" s="299"/>
      <c r="E110" s="299"/>
      <c r="F110" s="320" t="s">
        <v>843</v>
      </c>
      <c r="G110" s="299"/>
      <c r="H110" s="299" t="s">
        <v>876</v>
      </c>
      <c r="I110" s="299" t="s">
        <v>839</v>
      </c>
      <c r="J110" s="299">
        <v>50</v>
      </c>
      <c r="K110" s="312"/>
    </row>
    <row r="111" ht="15" customHeight="1">
      <c r="B111" s="321"/>
      <c r="C111" s="299" t="s">
        <v>59</v>
      </c>
      <c r="D111" s="299"/>
      <c r="E111" s="299"/>
      <c r="F111" s="320" t="s">
        <v>837</v>
      </c>
      <c r="G111" s="299"/>
      <c r="H111" s="299" t="s">
        <v>877</v>
      </c>
      <c r="I111" s="299" t="s">
        <v>839</v>
      </c>
      <c r="J111" s="299">
        <v>20</v>
      </c>
      <c r="K111" s="312"/>
    </row>
    <row r="112" ht="15" customHeight="1">
      <c r="B112" s="321"/>
      <c r="C112" s="299" t="s">
        <v>878</v>
      </c>
      <c r="D112" s="299"/>
      <c r="E112" s="299"/>
      <c r="F112" s="320" t="s">
        <v>837</v>
      </c>
      <c r="G112" s="299"/>
      <c r="H112" s="299" t="s">
        <v>879</v>
      </c>
      <c r="I112" s="299" t="s">
        <v>839</v>
      </c>
      <c r="J112" s="299">
        <v>120</v>
      </c>
      <c r="K112" s="312"/>
    </row>
    <row r="113" ht="15" customHeight="1">
      <c r="B113" s="321"/>
      <c r="C113" s="299" t="s">
        <v>44</v>
      </c>
      <c r="D113" s="299"/>
      <c r="E113" s="299"/>
      <c r="F113" s="320" t="s">
        <v>837</v>
      </c>
      <c r="G113" s="299"/>
      <c r="H113" s="299" t="s">
        <v>880</v>
      </c>
      <c r="I113" s="299" t="s">
        <v>871</v>
      </c>
      <c r="J113" s="299"/>
      <c r="K113" s="312"/>
    </row>
    <row r="114" ht="15" customHeight="1">
      <c r="B114" s="321"/>
      <c r="C114" s="299" t="s">
        <v>54</v>
      </c>
      <c r="D114" s="299"/>
      <c r="E114" s="299"/>
      <c r="F114" s="320" t="s">
        <v>837</v>
      </c>
      <c r="G114" s="299"/>
      <c r="H114" s="299" t="s">
        <v>881</v>
      </c>
      <c r="I114" s="299" t="s">
        <v>871</v>
      </c>
      <c r="J114" s="299"/>
      <c r="K114" s="312"/>
    </row>
    <row r="115" ht="15" customHeight="1">
      <c r="B115" s="321"/>
      <c r="C115" s="299" t="s">
        <v>63</v>
      </c>
      <c r="D115" s="299"/>
      <c r="E115" s="299"/>
      <c r="F115" s="320" t="s">
        <v>837</v>
      </c>
      <c r="G115" s="299"/>
      <c r="H115" s="299" t="s">
        <v>882</v>
      </c>
      <c r="I115" s="299" t="s">
        <v>883</v>
      </c>
      <c r="J115" s="299"/>
      <c r="K115" s="312"/>
    </row>
    <row r="116" ht="15" customHeight="1">
      <c r="B116" s="324"/>
      <c r="C116" s="330"/>
      <c r="D116" s="330"/>
      <c r="E116" s="330"/>
      <c r="F116" s="330"/>
      <c r="G116" s="330"/>
      <c r="H116" s="330"/>
      <c r="I116" s="330"/>
      <c r="J116" s="330"/>
      <c r="K116" s="326"/>
    </row>
    <row r="117" ht="18.75" customHeight="1">
      <c r="B117" s="331"/>
      <c r="C117" s="295"/>
      <c r="D117" s="295"/>
      <c r="E117" s="295"/>
      <c r="F117" s="332"/>
      <c r="G117" s="295"/>
      <c r="H117" s="295"/>
      <c r="I117" s="295"/>
      <c r="J117" s="295"/>
      <c r="K117" s="331"/>
    </row>
    <row r="118" ht="18.75" customHeight="1">
      <c r="B118" s="306"/>
      <c r="C118" s="306"/>
      <c r="D118" s="306"/>
      <c r="E118" s="306"/>
      <c r="F118" s="306"/>
      <c r="G118" s="306"/>
      <c r="H118" s="306"/>
      <c r="I118" s="306"/>
      <c r="J118" s="306"/>
      <c r="K118" s="306"/>
    </row>
    <row r="119" ht="7.5" customHeight="1">
      <c r="B119" s="333"/>
      <c r="C119" s="334"/>
      <c r="D119" s="334"/>
      <c r="E119" s="334"/>
      <c r="F119" s="334"/>
      <c r="G119" s="334"/>
      <c r="H119" s="334"/>
      <c r="I119" s="334"/>
      <c r="J119" s="334"/>
      <c r="K119" s="335"/>
    </row>
    <row r="120" ht="45" customHeight="1">
      <c r="B120" s="336"/>
      <c r="C120" s="289" t="s">
        <v>884</v>
      </c>
      <c r="D120" s="289"/>
      <c r="E120" s="289"/>
      <c r="F120" s="289"/>
      <c r="G120" s="289"/>
      <c r="H120" s="289"/>
      <c r="I120" s="289"/>
      <c r="J120" s="289"/>
      <c r="K120" s="337"/>
    </row>
    <row r="121" ht="17.25" customHeight="1">
      <c r="B121" s="338"/>
      <c r="C121" s="313" t="s">
        <v>831</v>
      </c>
      <c r="D121" s="313"/>
      <c r="E121" s="313"/>
      <c r="F121" s="313" t="s">
        <v>832</v>
      </c>
      <c r="G121" s="314"/>
      <c r="H121" s="313" t="s">
        <v>118</v>
      </c>
      <c r="I121" s="313" t="s">
        <v>63</v>
      </c>
      <c r="J121" s="313" t="s">
        <v>833</v>
      </c>
      <c r="K121" s="339"/>
    </row>
    <row r="122" ht="17.25" customHeight="1">
      <c r="B122" s="338"/>
      <c r="C122" s="315" t="s">
        <v>834</v>
      </c>
      <c r="D122" s="315"/>
      <c r="E122" s="315"/>
      <c r="F122" s="316" t="s">
        <v>835</v>
      </c>
      <c r="G122" s="317"/>
      <c r="H122" s="315"/>
      <c r="I122" s="315"/>
      <c r="J122" s="315" t="s">
        <v>836</v>
      </c>
      <c r="K122" s="339"/>
    </row>
    <row r="123" ht="5.25" customHeight="1">
      <c r="B123" s="340"/>
      <c r="C123" s="318"/>
      <c r="D123" s="318"/>
      <c r="E123" s="318"/>
      <c r="F123" s="318"/>
      <c r="G123" s="299"/>
      <c r="H123" s="318"/>
      <c r="I123" s="318"/>
      <c r="J123" s="318"/>
      <c r="K123" s="341"/>
    </row>
    <row r="124" ht="15" customHeight="1">
      <c r="B124" s="340"/>
      <c r="C124" s="299" t="s">
        <v>840</v>
      </c>
      <c r="D124" s="318"/>
      <c r="E124" s="318"/>
      <c r="F124" s="320" t="s">
        <v>837</v>
      </c>
      <c r="G124" s="299"/>
      <c r="H124" s="299" t="s">
        <v>876</v>
      </c>
      <c r="I124" s="299" t="s">
        <v>839</v>
      </c>
      <c r="J124" s="299">
        <v>120</v>
      </c>
      <c r="K124" s="342"/>
    </row>
    <row r="125" ht="15" customHeight="1">
      <c r="B125" s="340"/>
      <c r="C125" s="299" t="s">
        <v>885</v>
      </c>
      <c r="D125" s="299"/>
      <c r="E125" s="299"/>
      <c r="F125" s="320" t="s">
        <v>837</v>
      </c>
      <c r="G125" s="299"/>
      <c r="H125" s="299" t="s">
        <v>886</v>
      </c>
      <c r="I125" s="299" t="s">
        <v>839</v>
      </c>
      <c r="J125" s="299" t="s">
        <v>887</v>
      </c>
      <c r="K125" s="342"/>
    </row>
    <row r="126" ht="15" customHeight="1">
      <c r="B126" s="340"/>
      <c r="C126" s="299" t="s">
        <v>786</v>
      </c>
      <c r="D126" s="299"/>
      <c r="E126" s="299"/>
      <c r="F126" s="320" t="s">
        <v>837</v>
      </c>
      <c r="G126" s="299"/>
      <c r="H126" s="299" t="s">
        <v>888</v>
      </c>
      <c r="I126" s="299" t="s">
        <v>839</v>
      </c>
      <c r="J126" s="299" t="s">
        <v>887</v>
      </c>
      <c r="K126" s="342"/>
    </row>
    <row r="127" ht="15" customHeight="1">
      <c r="B127" s="340"/>
      <c r="C127" s="299" t="s">
        <v>848</v>
      </c>
      <c r="D127" s="299"/>
      <c r="E127" s="299"/>
      <c r="F127" s="320" t="s">
        <v>843</v>
      </c>
      <c r="G127" s="299"/>
      <c r="H127" s="299" t="s">
        <v>849</v>
      </c>
      <c r="I127" s="299" t="s">
        <v>839</v>
      </c>
      <c r="J127" s="299">
        <v>15</v>
      </c>
      <c r="K127" s="342"/>
    </row>
    <row r="128" ht="15" customHeight="1">
      <c r="B128" s="340"/>
      <c r="C128" s="322" t="s">
        <v>850</v>
      </c>
      <c r="D128" s="322"/>
      <c r="E128" s="322"/>
      <c r="F128" s="323" t="s">
        <v>843</v>
      </c>
      <c r="G128" s="322"/>
      <c r="H128" s="322" t="s">
        <v>851</v>
      </c>
      <c r="I128" s="322" t="s">
        <v>839</v>
      </c>
      <c r="J128" s="322">
        <v>15</v>
      </c>
      <c r="K128" s="342"/>
    </row>
    <row r="129" ht="15" customHeight="1">
      <c r="B129" s="340"/>
      <c r="C129" s="322" t="s">
        <v>852</v>
      </c>
      <c r="D129" s="322"/>
      <c r="E129" s="322"/>
      <c r="F129" s="323" t="s">
        <v>843</v>
      </c>
      <c r="G129" s="322"/>
      <c r="H129" s="322" t="s">
        <v>853</v>
      </c>
      <c r="I129" s="322" t="s">
        <v>839</v>
      </c>
      <c r="J129" s="322">
        <v>20</v>
      </c>
      <c r="K129" s="342"/>
    </row>
    <row r="130" ht="15" customHeight="1">
      <c r="B130" s="340"/>
      <c r="C130" s="322" t="s">
        <v>854</v>
      </c>
      <c r="D130" s="322"/>
      <c r="E130" s="322"/>
      <c r="F130" s="323" t="s">
        <v>843</v>
      </c>
      <c r="G130" s="322"/>
      <c r="H130" s="322" t="s">
        <v>855</v>
      </c>
      <c r="I130" s="322" t="s">
        <v>839</v>
      </c>
      <c r="J130" s="322">
        <v>20</v>
      </c>
      <c r="K130" s="342"/>
    </row>
    <row r="131" ht="15" customHeight="1">
      <c r="B131" s="340"/>
      <c r="C131" s="299" t="s">
        <v>842</v>
      </c>
      <c r="D131" s="299"/>
      <c r="E131" s="299"/>
      <c r="F131" s="320" t="s">
        <v>843</v>
      </c>
      <c r="G131" s="299"/>
      <c r="H131" s="299" t="s">
        <v>876</v>
      </c>
      <c r="I131" s="299" t="s">
        <v>839</v>
      </c>
      <c r="J131" s="299">
        <v>50</v>
      </c>
      <c r="K131" s="342"/>
    </row>
    <row r="132" ht="15" customHeight="1">
      <c r="B132" s="340"/>
      <c r="C132" s="299" t="s">
        <v>856</v>
      </c>
      <c r="D132" s="299"/>
      <c r="E132" s="299"/>
      <c r="F132" s="320" t="s">
        <v>843</v>
      </c>
      <c r="G132" s="299"/>
      <c r="H132" s="299" t="s">
        <v>876</v>
      </c>
      <c r="I132" s="299" t="s">
        <v>839</v>
      </c>
      <c r="J132" s="299">
        <v>50</v>
      </c>
      <c r="K132" s="342"/>
    </row>
    <row r="133" ht="15" customHeight="1">
      <c r="B133" s="340"/>
      <c r="C133" s="299" t="s">
        <v>862</v>
      </c>
      <c r="D133" s="299"/>
      <c r="E133" s="299"/>
      <c r="F133" s="320" t="s">
        <v>843</v>
      </c>
      <c r="G133" s="299"/>
      <c r="H133" s="299" t="s">
        <v>876</v>
      </c>
      <c r="I133" s="299" t="s">
        <v>839</v>
      </c>
      <c r="J133" s="299">
        <v>50</v>
      </c>
      <c r="K133" s="342"/>
    </row>
    <row r="134" ht="15" customHeight="1">
      <c r="B134" s="340"/>
      <c r="C134" s="299" t="s">
        <v>864</v>
      </c>
      <c r="D134" s="299"/>
      <c r="E134" s="299"/>
      <c r="F134" s="320" t="s">
        <v>843</v>
      </c>
      <c r="G134" s="299"/>
      <c r="H134" s="299" t="s">
        <v>876</v>
      </c>
      <c r="I134" s="299" t="s">
        <v>839</v>
      </c>
      <c r="J134" s="299">
        <v>50</v>
      </c>
      <c r="K134" s="342"/>
    </row>
    <row r="135" ht="15" customHeight="1">
      <c r="B135" s="340"/>
      <c r="C135" s="299" t="s">
        <v>123</v>
      </c>
      <c r="D135" s="299"/>
      <c r="E135" s="299"/>
      <c r="F135" s="320" t="s">
        <v>843</v>
      </c>
      <c r="G135" s="299"/>
      <c r="H135" s="299" t="s">
        <v>889</v>
      </c>
      <c r="I135" s="299" t="s">
        <v>839</v>
      </c>
      <c r="J135" s="299">
        <v>255</v>
      </c>
      <c r="K135" s="342"/>
    </row>
    <row r="136" ht="15" customHeight="1">
      <c r="B136" s="340"/>
      <c r="C136" s="299" t="s">
        <v>866</v>
      </c>
      <c r="D136" s="299"/>
      <c r="E136" s="299"/>
      <c r="F136" s="320" t="s">
        <v>837</v>
      </c>
      <c r="G136" s="299"/>
      <c r="H136" s="299" t="s">
        <v>890</v>
      </c>
      <c r="I136" s="299" t="s">
        <v>868</v>
      </c>
      <c r="J136" s="299"/>
      <c r="K136" s="342"/>
    </row>
    <row r="137" ht="15" customHeight="1">
      <c r="B137" s="340"/>
      <c r="C137" s="299" t="s">
        <v>869</v>
      </c>
      <c r="D137" s="299"/>
      <c r="E137" s="299"/>
      <c r="F137" s="320" t="s">
        <v>837</v>
      </c>
      <c r="G137" s="299"/>
      <c r="H137" s="299" t="s">
        <v>891</v>
      </c>
      <c r="I137" s="299" t="s">
        <v>871</v>
      </c>
      <c r="J137" s="299"/>
      <c r="K137" s="342"/>
    </row>
    <row r="138" ht="15" customHeight="1">
      <c r="B138" s="340"/>
      <c r="C138" s="299" t="s">
        <v>872</v>
      </c>
      <c r="D138" s="299"/>
      <c r="E138" s="299"/>
      <c r="F138" s="320" t="s">
        <v>837</v>
      </c>
      <c r="G138" s="299"/>
      <c r="H138" s="299" t="s">
        <v>872</v>
      </c>
      <c r="I138" s="299" t="s">
        <v>871</v>
      </c>
      <c r="J138" s="299"/>
      <c r="K138" s="342"/>
    </row>
    <row r="139" ht="15" customHeight="1">
      <c r="B139" s="340"/>
      <c r="C139" s="299" t="s">
        <v>44</v>
      </c>
      <c r="D139" s="299"/>
      <c r="E139" s="299"/>
      <c r="F139" s="320" t="s">
        <v>837</v>
      </c>
      <c r="G139" s="299"/>
      <c r="H139" s="299" t="s">
        <v>892</v>
      </c>
      <c r="I139" s="299" t="s">
        <v>871</v>
      </c>
      <c r="J139" s="299"/>
      <c r="K139" s="342"/>
    </row>
    <row r="140" ht="15" customHeight="1">
      <c r="B140" s="340"/>
      <c r="C140" s="299" t="s">
        <v>893</v>
      </c>
      <c r="D140" s="299"/>
      <c r="E140" s="299"/>
      <c r="F140" s="320" t="s">
        <v>837</v>
      </c>
      <c r="G140" s="299"/>
      <c r="H140" s="299" t="s">
        <v>894</v>
      </c>
      <c r="I140" s="299" t="s">
        <v>871</v>
      </c>
      <c r="J140" s="299"/>
      <c r="K140" s="342"/>
    </row>
    <row r="141" ht="15" customHeight="1">
      <c r="B141" s="343"/>
      <c r="C141" s="344"/>
      <c r="D141" s="344"/>
      <c r="E141" s="344"/>
      <c r="F141" s="344"/>
      <c r="G141" s="344"/>
      <c r="H141" s="344"/>
      <c r="I141" s="344"/>
      <c r="J141" s="344"/>
      <c r="K141" s="345"/>
    </row>
    <row r="142" ht="18.75" customHeight="1">
      <c r="B142" s="295"/>
      <c r="C142" s="295"/>
      <c r="D142" s="295"/>
      <c r="E142" s="295"/>
      <c r="F142" s="332"/>
      <c r="G142" s="295"/>
      <c r="H142" s="295"/>
      <c r="I142" s="295"/>
      <c r="J142" s="295"/>
      <c r="K142" s="295"/>
    </row>
    <row r="143" ht="18.75" customHeight="1">
      <c r="B143" s="306"/>
      <c r="C143" s="306"/>
      <c r="D143" s="306"/>
      <c r="E143" s="306"/>
      <c r="F143" s="306"/>
      <c r="G143" s="306"/>
      <c r="H143" s="306"/>
      <c r="I143" s="306"/>
      <c r="J143" s="306"/>
      <c r="K143" s="306"/>
    </row>
    <row r="144" ht="7.5" customHeight="1">
      <c r="B144" s="307"/>
      <c r="C144" s="308"/>
      <c r="D144" s="308"/>
      <c r="E144" s="308"/>
      <c r="F144" s="308"/>
      <c r="G144" s="308"/>
      <c r="H144" s="308"/>
      <c r="I144" s="308"/>
      <c r="J144" s="308"/>
      <c r="K144" s="309"/>
    </row>
    <row r="145" ht="45" customHeight="1">
      <c r="B145" s="310"/>
      <c r="C145" s="311" t="s">
        <v>895</v>
      </c>
      <c r="D145" s="311"/>
      <c r="E145" s="311"/>
      <c r="F145" s="311"/>
      <c r="G145" s="311"/>
      <c r="H145" s="311"/>
      <c r="I145" s="311"/>
      <c r="J145" s="311"/>
      <c r="K145" s="312"/>
    </row>
    <row r="146" ht="17.25" customHeight="1">
      <c r="B146" s="310"/>
      <c r="C146" s="313" t="s">
        <v>831</v>
      </c>
      <c r="D146" s="313"/>
      <c r="E146" s="313"/>
      <c r="F146" s="313" t="s">
        <v>832</v>
      </c>
      <c r="G146" s="314"/>
      <c r="H146" s="313" t="s">
        <v>118</v>
      </c>
      <c r="I146" s="313" t="s">
        <v>63</v>
      </c>
      <c r="J146" s="313" t="s">
        <v>833</v>
      </c>
      <c r="K146" s="312"/>
    </row>
    <row r="147" ht="17.25" customHeight="1">
      <c r="B147" s="310"/>
      <c r="C147" s="315" t="s">
        <v>834</v>
      </c>
      <c r="D147" s="315"/>
      <c r="E147" s="315"/>
      <c r="F147" s="316" t="s">
        <v>835</v>
      </c>
      <c r="G147" s="317"/>
      <c r="H147" s="315"/>
      <c r="I147" s="315"/>
      <c r="J147" s="315" t="s">
        <v>836</v>
      </c>
      <c r="K147" s="312"/>
    </row>
    <row r="148" ht="5.25" customHeight="1">
      <c r="B148" s="321"/>
      <c r="C148" s="318"/>
      <c r="D148" s="318"/>
      <c r="E148" s="318"/>
      <c r="F148" s="318"/>
      <c r="G148" s="319"/>
      <c r="H148" s="318"/>
      <c r="I148" s="318"/>
      <c r="J148" s="318"/>
      <c r="K148" s="342"/>
    </row>
    <row r="149" ht="15" customHeight="1">
      <c r="B149" s="321"/>
      <c r="C149" s="346" t="s">
        <v>840</v>
      </c>
      <c r="D149" s="299"/>
      <c r="E149" s="299"/>
      <c r="F149" s="347" t="s">
        <v>837</v>
      </c>
      <c r="G149" s="299"/>
      <c r="H149" s="346" t="s">
        <v>876</v>
      </c>
      <c r="I149" s="346" t="s">
        <v>839</v>
      </c>
      <c r="J149" s="346">
        <v>120</v>
      </c>
      <c r="K149" s="342"/>
    </row>
    <row r="150" ht="15" customHeight="1">
      <c r="B150" s="321"/>
      <c r="C150" s="346" t="s">
        <v>885</v>
      </c>
      <c r="D150" s="299"/>
      <c r="E150" s="299"/>
      <c r="F150" s="347" t="s">
        <v>837</v>
      </c>
      <c r="G150" s="299"/>
      <c r="H150" s="346" t="s">
        <v>896</v>
      </c>
      <c r="I150" s="346" t="s">
        <v>839</v>
      </c>
      <c r="J150" s="346" t="s">
        <v>887</v>
      </c>
      <c r="K150" s="342"/>
    </row>
    <row r="151" ht="15" customHeight="1">
      <c r="B151" s="321"/>
      <c r="C151" s="346" t="s">
        <v>786</v>
      </c>
      <c r="D151" s="299"/>
      <c r="E151" s="299"/>
      <c r="F151" s="347" t="s">
        <v>837</v>
      </c>
      <c r="G151" s="299"/>
      <c r="H151" s="346" t="s">
        <v>897</v>
      </c>
      <c r="I151" s="346" t="s">
        <v>839</v>
      </c>
      <c r="J151" s="346" t="s">
        <v>887</v>
      </c>
      <c r="K151" s="342"/>
    </row>
    <row r="152" ht="15" customHeight="1">
      <c r="B152" s="321"/>
      <c r="C152" s="346" t="s">
        <v>842</v>
      </c>
      <c r="D152" s="299"/>
      <c r="E152" s="299"/>
      <c r="F152" s="347" t="s">
        <v>843</v>
      </c>
      <c r="G152" s="299"/>
      <c r="H152" s="346" t="s">
        <v>876</v>
      </c>
      <c r="I152" s="346" t="s">
        <v>839</v>
      </c>
      <c r="J152" s="346">
        <v>50</v>
      </c>
      <c r="K152" s="342"/>
    </row>
    <row r="153" ht="15" customHeight="1">
      <c r="B153" s="321"/>
      <c r="C153" s="346" t="s">
        <v>845</v>
      </c>
      <c r="D153" s="299"/>
      <c r="E153" s="299"/>
      <c r="F153" s="347" t="s">
        <v>837</v>
      </c>
      <c r="G153" s="299"/>
      <c r="H153" s="346" t="s">
        <v>876</v>
      </c>
      <c r="I153" s="346" t="s">
        <v>847</v>
      </c>
      <c r="J153" s="346"/>
      <c r="K153" s="342"/>
    </row>
    <row r="154" ht="15" customHeight="1">
      <c r="B154" s="321"/>
      <c r="C154" s="346" t="s">
        <v>856</v>
      </c>
      <c r="D154" s="299"/>
      <c r="E154" s="299"/>
      <c r="F154" s="347" t="s">
        <v>843</v>
      </c>
      <c r="G154" s="299"/>
      <c r="H154" s="346" t="s">
        <v>876</v>
      </c>
      <c r="I154" s="346" t="s">
        <v>839</v>
      </c>
      <c r="J154" s="346">
        <v>50</v>
      </c>
      <c r="K154" s="342"/>
    </row>
    <row r="155" ht="15" customHeight="1">
      <c r="B155" s="321"/>
      <c r="C155" s="346" t="s">
        <v>864</v>
      </c>
      <c r="D155" s="299"/>
      <c r="E155" s="299"/>
      <c r="F155" s="347" t="s">
        <v>843</v>
      </c>
      <c r="G155" s="299"/>
      <c r="H155" s="346" t="s">
        <v>876</v>
      </c>
      <c r="I155" s="346" t="s">
        <v>839</v>
      </c>
      <c r="J155" s="346">
        <v>50</v>
      </c>
      <c r="K155" s="342"/>
    </row>
    <row r="156" ht="15" customHeight="1">
      <c r="B156" s="321"/>
      <c r="C156" s="346" t="s">
        <v>862</v>
      </c>
      <c r="D156" s="299"/>
      <c r="E156" s="299"/>
      <c r="F156" s="347" t="s">
        <v>843</v>
      </c>
      <c r="G156" s="299"/>
      <c r="H156" s="346" t="s">
        <v>876</v>
      </c>
      <c r="I156" s="346" t="s">
        <v>839</v>
      </c>
      <c r="J156" s="346">
        <v>50</v>
      </c>
      <c r="K156" s="342"/>
    </row>
    <row r="157" ht="15" customHeight="1">
      <c r="B157" s="321"/>
      <c r="C157" s="346" t="s">
        <v>107</v>
      </c>
      <c r="D157" s="299"/>
      <c r="E157" s="299"/>
      <c r="F157" s="347" t="s">
        <v>837</v>
      </c>
      <c r="G157" s="299"/>
      <c r="H157" s="346" t="s">
        <v>898</v>
      </c>
      <c r="I157" s="346" t="s">
        <v>839</v>
      </c>
      <c r="J157" s="346" t="s">
        <v>899</v>
      </c>
      <c r="K157" s="342"/>
    </row>
    <row r="158" ht="15" customHeight="1">
      <c r="B158" s="321"/>
      <c r="C158" s="346" t="s">
        <v>900</v>
      </c>
      <c r="D158" s="299"/>
      <c r="E158" s="299"/>
      <c r="F158" s="347" t="s">
        <v>837</v>
      </c>
      <c r="G158" s="299"/>
      <c r="H158" s="346" t="s">
        <v>901</v>
      </c>
      <c r="I158" s="346" t="s">
        <v>871</v>
      </c>
      <c r="J158" s="346"/>
      <c r="K158" s="342"/>
    </row>
    <row r="159" ht="15" customHeight="1">
      <c r="B159" s="348"/>
      <c r="C159" s="330"/>
      <c r="D159" s="330"/>
      <c r="E159" s="330"/>
      <c r="F159" s="330"/>
      <c r="G159" s="330"/>
      <c r="H159" s="330"/>
      <c r="I159" s="330"/>
      <c r="J159" s="330"/>
      <c r="K159" s="349"/>
    </row>
    <row r="160" ht="18.75" customHeight="1">
      <c r="B160" s="295"/>
      <c r="C160" s="299"/>
      <c r="D160" s="299"/>
      <c r="E160" s="299"/>
      <c r="F160" s="320"/>
      <c r="G160" s="299"/>
      <c r="H160" s="299"/>
      <c r="I160" s="299"/>
      <c r="J160" s="299"/>
      <c r="K160" s="295"/>
    </row>
    <row r="161" ht="18.75" customHeight="1">
      <c r="B161" s="306"/>
      <c r="C161" s="306"/>
      <c r="D161" s="306"/>
      <c r="E161" s="306"/>
      <c r="F161" s="306"/>
      <c r="G161" s="306"/>
      <c r="H161" s="306"/>
      <c r="I161" s="306"/>
      <c r="J161" s="306"/>
      <c r="K161" s="306"/>
    </row>
    <row r="162" ht="7.5" customHeight="1">
      <c r="B162" s="285"/>
      <c r="C162" s="286"/>
      <c r="D162" s="286"/>
      <c r="E162" s="286"/>
      <c r="F162" s="286"/>
      <c r="G162" s="286"/>
      <c r="H162" s="286"/>
      <c r="I162" s="286"/>
      <c r="J162" s="286"/>
      <c r="K162" s="287"/>
    </row>
    <row r="163" ht="45" customHeight="1">
      <c r="B163" s="288"/>
      <c r="C163" s="289" t="s">
        <v>902</v>
      </c>
      <c r="D163" s="289"/>
      <c r="E163" s="289"/>
      <c r="F163" s="289"/>
      <c r="G163" s="289"/>
      <c r="H163" s="289"/>
      <c r="I163" s="289"/>
      <c r="J163" s="289"/>
      <c r="K163" s="290"/>
    </row>
    <row r="164" ht="17.25" customHeight="1">
      <c r="B164" s="288"/>
      <c r="C164" s="313" t="s">
        <v>831</v>
      </c>
      <c r="D164" s="313"/>
      <c r="E164" s="313"/>
      <c r="F164" s="313" t="s">
        <v>832</v>
      </c>
      <c r="G164" s="350"/>
      <c r="H164" s="351" t="s">
        <v>118</v>
      </c>
      <c r="I164" s="351" t="s">
        <v>63</v>
      </c>
      <c r="J164" s="313" t="s">
        <v>833</v>
      </c>
      <c r="K164" s="290"/>
    </row>
    <row r="165" ht="17.25" customHeight="1">
      <c r="B165" s="291"/>
      <c r="C165" s="315" t="s">
        <v>834</v>
      </c>
      <c r="D165" s="315"/>
      <c r="E165" s="315"/>
      <c r="F165" s="316" t="s">
        <v>835</v>
      </c>
      <c r="G165" s="352"/>
      <c r="H165" s="353"/>
      <c r="I165" s="353"/>
      <c r="J165" s="315" t="s">
        <v>836</v>
      </c>
      <c r="K165" s="293"/>
    </row>
    <row r="166" ht="5.25" customHeight="1">
      <c r="B166" s="321"/>
      <c r="C166" s="318"/>
      <c r="D166" s="318"/>
      <c r="E166" s="318"/>
      <c r="F166" s="318"/>
      <c r="G166" s="319"/>
      <c r="H166" s="318"/>
      <c r="I166" s="318"/>
      <c r="J166" s="318"/>
      <c r="K166" s="342"/>
    </row>
    <row r="167" ht="15" customHeight="1">
      <c r="B167" s="321"/>
      <c r="C167" s="299" t="s">
        <v>840</v>
      </c>
      <c r="D167" s="299"/>
      <c r="E167" s="299"/>
      <c r="F167" s="320" t="s">
        <v>837</v>
      </c>
      <c r="G167" s="299"/>
      <c r="H167" s="299" t="s">
        <v>876</v>
      </c>
      <c r="I167" s="299" t="s">
        <v>839</v>
      </c>
      <c r="J167" s="299">
        <v>120</v>
      </c>
      <c r="K167" s="342"/>
    </row>
    <row r="168" ht="15" customHeight="1">
      <c r="B168" s="321"/>
      <c r="C168" s="299" t="s">
        <v>885</v>
      </c>
      <c r="D168" s="299"/>
      <c r="E168" s="299"/>
      <c r="F168" s="320" t="s">
        <v>837</v>
      </c>
      <c r="G168" s="299"/>
      <c r="H168" s="299" t="s">
        <v>886</v>
      </c>
      <c r="I168" s="299" t="s">
        <v>839</v>
      </c>
      <c r="J168" s="299" t="s">
        <v>887</v>
      </c>
      <c r="K168" s="342"/>
    </row>
    <row r="169" ht="15" customHeight="1">
      <c r="B169" s="321"/>
      <c r="C169" s="299" t="s">
        <v>786</v>
      </c>
      <c r="D169" s="299"/>
      <c r="E169" s="299"/>
      <c r="F169" s="320" t="s">
        <v>837</v>
      </c>
      <c r="G169" s="299"/>
      <c r="H169" s="299" t="s">
        <v>903</v>
      </c>
      <c r="I169" s="299" t="s">
        <v>839</v>
      </c>
      <c r="J169" s="299" t="s">
        <v>887</v>
      </c>
      <c r="K169" s="342"/>
    </row>
    <row r="170" ht="15" customHeight="1">
      <c r="B170" s="321"/>
      <c r="C170" s="299" t="s">
        <v>842</v>
      </c>
      <c r="D170" s="299"/>
      <c r="E170" s="299"/>
      <c r="F170" s="320" t="s">
        <v>843</v>
      </c>
      <c r="G170" s="299"/>
      <c r="H170" s="299" t="s">
        <v>903</v>
      </c>
      <c r="I170" s="299" t="s">
        <v>839</v>
      </c>
      <c r="J170" s="299">
        <v>50</v>
      </c>
      <c r="K170" s="342"/>
    </row>
    <row r="171" ht="15" customHeight="1">
      <c r="B171" s="321"/>
      <c r="C171" s="299" t="s">
        <v>845</v>
      </c>
      <c r="D171" s="299"/>
      <c r="E171" s="299"/>
      <c r="F171" s="320" t="s">
        <v>837</v>
      </c>
      <c r="G171" s="299"/>
      <c r="H171" s="299" t="s">
        <v>903</v>
      </c>
      <c r="I171" s="299" t="s">
        <v>847</v>
      </c>
      <c r="J171" s="299"/>
      <c r="K171" s="342"/>
    </row>
    <row r="172" ht="15" customHeight="1">
      <c r="B172" s="321"/>
      <c r="C172" s="299" t="s">
        <v>856</v>
      </c>
      <c r="D172" s="299"/>
      <c r="E172" s="299"/>
      <c r="F172" s="320" t="s">
        <v>843</v>
      </c>
      <c r="G172" s="299"/>
      <c r="H172" s="299" t="s">
        <v>903</v>
      </c>
      <c r="I172" s="299" t="s">
        <v>839</v>
      </c>
      <c r="J172" s="299">
        <v>50</v>
      </c>
      <c r="K172" s="342"/>
    </row>
    <row r="173" ht="15" customHeight="1">
      <c r="B173" s="321"/>
      <c r="C173" s="299" t="s">
        <v>864</v>
      </c>
      <c r="D173" s="299"/>
      <c r="E173" s="299"/>
      <c r="F173" s="320" t="s">
        <v>843</v>
      </c>
      <c r="G173" s="299"/>
      <c r="H173" s="299" t="s">
        <v>903</v>
      </c>
      <c r="I173" s="299" t="s">
        <v>839</v>
      </c>
      <c r="J173" s="299">
        <v>50</v>
      </c>
      <c r="K173" s="342"/>
    </row>
    <row r="174" ht="15" customHeight="1">
      <c r="B174" s="321"/>
      <c r="C174" s="299" t="s">
        <v>862</v>
      </c>
      <c r="D174" s="299"/>
      <c r="E174" s="299"/>
      <c r="F174" s="320" t="s">
        <v>843</v>
      </c>
      <c r="G174" s="299"/>
      <c r="H174" s="299" t="s">
        <v>903</v>
      </c>
      <c r="I174" s="299" t="s">
        <v>839</v>
      </c>
      <c r="J174" s="299">
        <v>50</v>
      </c>
      <c r="K174" s="342"/>
    </row>
    <row r="175" ht="15" customHeight="1">
      <c r="B175" s="321"/>
      <c r="C175" s="299" t="s">
        <v>117</v>
      </c>
      <c r="D175" s="299"/>
      <c r="E175" s="299"/>
      <c r="F175" s="320" t="s">
        <v>837</v>
      </c>
      <c r="G175" s="299"/>
      <c r="H175" s="299" t="s">
        <v>904</v>
      </c>
      <c r="I175" s="299" t="s">
        <v>905</v>
      </c>
      <c r="J175" s="299"/>
      <c r="K175" s="342"/>
    </row>
    <row r="176" ht="15" customHeight="1">
      <c r="B176" s="321"/>
      <c r="C176" s="299" t="s">
        <v>63</v>
      </c>
      <c r="D176" s="299"/>
      <c r="E176" s="299"/>
      <c r="F176" s="320" t="s">
        <v>837</v>
      </c>
      <c r="G176" s="299"/>
      <c r="H176" s="299" t="s">
        <v>906</v>
      </c>
      <c r="I176" s="299" t="s">
        <v>907</v>
      </c>
      <c r="J176" s="299">
        <v>1</v>
      </c>
      <c r="K176" s="342"/>
    </row>
    <row r="177" ht="15" customHeight="1">
      <c r="B177" s="321"/>
      <c r="C177" s="299" t="s">
        <v>59</v>
      </c>
      <c r="D177" s="299"/>
      <c r="E177" s="299"/>
      <c r="F177" s="320" t="s">
        <v>837</v>
      </c>
      <c r="G177" s="299"/>
      <c r="H177" s="299" t="s">
        <v>908</v>
      </c>
      <c r="I177" s="299" t="s">
        <v>839</v>
      </c>
      <c r="J177" s="299">
        <v>20</v>
      </c>
      <c r="K177" s="342"/>
    </row>
    <row r="178" ht="15" customHeight="1">
      <c r="B178" s="321"/>
      <c r="C178" s="299" t="s">
        <v>118</v>
      </c>
      <c r="D178" s="299"/>
      <c r="E178" s="299"/>
      <c r="F178" s="320" t="s">
        <v>837</v>
      </c>
      <c r="G178" s="299"/>
      <c r="H178" s="299" t="s">
        <v>909</v>
      </c>
      <c r="I178" s="299" t="s">
        <v>839</v>
      </c>
      <c r="J178" s="299">
        <v>255</v>
      </c>
      <c r="K178" s="342"/>
    </row>
    <row r="179" ht="15" customHeight="1">
      <c r="B179" s="321"/>
      <c r="C179" s="299" t="s">
        <v>119</v>
      </c>
      <c r="D179" s="299"/>
      <c r="E179" s="299"/>
      <c r="F179" s="320" t="s">
        <v>837</v>
      </c>
      <c r="G179" s="299"/>
      <c r="H179" s="299" t="s">
        <v>802</v>
      </c>
      <c r="I179" s="299" t="s">
        <v>839</v>
      </c>
      <c r="J179" s="299">
        <v>10</v>
      </c>
      <c r="K179" s="342"/>
    </row>
    <row r="180" ht="15" customHeight="1">
      <c r="B180" s="321"/>
      <c r="C180" s="299" t="s">
        <v>120</v>
      </c>
      <c r="D180" s="299"/>
      <c r="E180" s="299"/>
      <c r="F180" s="320" t="s">
        <v>837</v>
      </c>
      <c r="G180" s="299"/>
      <c r="H180" s="299" t="s">
        <v>910</v>
      </c>
      <c r="I180" s="299" t="s">
        <v>871</v>
      </c>
      <c r="J180" s="299"/>
      <c r="K180" s="342"/>
    </row>
    <row r="181" ht="15" customHeight="1">
      <c r="B181" s="321"/>
      <c r="C181" s="299" t="s">
        <v>911</v>
      </c>
      <c r="D181" s="299"/>
      <c r="E181" s="299"/>
      <c r="F181" s="320" t="s">
        <v>837</v>
      </c>
      <c r="G181" s="299"/>
      <c r="H181" s="299" t="s">
        <v>912</v>
      </c>
      <c r="I181" s="299" t="s">
        <v>871</v>
      </c>
      <c r="J181" s="299"/>
      <c r="K181" s="342"/>
    </row>
    <row r="182" ht="15" customHeight="1">
      <c r="B182" s="321"/>
      <c r="C182" s="299" t="s">
        <v>900</v>
      </c>
      <c r="D182" s="299"/>
      <c r="E182" s="299"/>
      <c r="F182" s="320" t="s">
        <v>837</v>
      </c>
      <c r="G182" s="299"/>
      <c r="H182" s="299" t="s">
        <v>913</v>
      </c>
      <c r="I182" s="299" t="s">
        <v>871</v>
      </c>
      <c r="J182" s="299"/>
      <c r="K182" s="342"/>
    </row>
    <row r="183" ht="15" customHeight="1">
      <c r="B183" s="321"/>
      <c r="C183" s="299" t="s">
        <v>122</v>
      </c>
      <c r="D183" s="299"/>
      <c r="E183" s="299"/>
      <c r="F183" s="320" t="s">
        <v>843</v>
      </c>
      <c r="G183" s="299"/>
      <c r="H183" s="299" t="s">
        <v>914</v>
      </c>
      <c r="I183" s="299" t="s">
        <v>839</v>
      </c>
      <c r="J183" s="299">
        <v>50</v>
      </c>
      <c r="K183" s="342"/>
    </row>
    <row r="184" ht="15" customHeight="1">
      <c r="B184" s="321"/>
      <c r="C184" s="299" t="s">
        <v>915</v>
      </c>
      <c r="D184" s="299"/>
      <c r="E184" s="299"/>
      <c r="F184" s="320" t="s">
        <v>843</v>
      </c>
      <c r="G184" s="299"/>
      <c r="H184" s="299" t="s">
        <v>916</v>
      </c>
      <c r="I184" s="299" t="s">
        <v>917</v>
      </c>
      <c r="J184" s="299"/>
      <c r="K184" s="342"/>
    </row>
    <row r="185" ht="15" customHeight="1">
      <c r="B185" s="321"/>
      <c r="C185" s="299" t="s">
        <v>918</v>
      </c>
      <c r="D185" s="299"/>
      <c r="E185" s="299"/>
      <c r="F185" s="320" t="s">
        <v>843</v>
      </c>
      <c r="G185" s="299"/>
      <c r="H185" s="299" t="s">
        <v>919</v>
      </c>
      <c r="I185" s="299" t="s">
        <v>917</v>
      </c>
      <c r="J185" s="299"/>
      <c r="K185" s="342"/>
    </row>
    <row r="186" ht="15" customHeight="1">
      <c r="B186" s="321"/>
      <c r="C186" s="299" t="s">
        <v>920</v>
      </c>
      <c r="D186" s="299"/>
      <c r="E186" s="299"/>
      <c r="F186" s="320" t="s">
        <v>843</v>
      </c>
      <c r="G186" s="299"/>
      <c r="H186" s="299" t="s">
        <v>921</v>
      </c>
      <c r="I186" s="299" t="s">
        <v>917</v>
      </c>
      <c r="J186" s="299"/>
      <c r="K186" s="342"/>
    </row>
    <row r="187" ht="15" customHeight="1">
      <c r="B187" s="321"/>
      <c r="C187" s="354" t="s">
        <v>922</v>
      </c>
      <c r="D187" s="299"/>
      <c r="E187" s="299"/>
      <c r="F187" s="320" t="s">
        <v>843</v>
      </c>
      <c r="G187" s="299"/>
      <c r="H187" s="299" t="s">
        <v>923</v>
      </c>
      <c r="I187" s="299" t="s">
        <v>924</v>
      </c>
      <c r="J187" s="355" t="s">
        <v>925</v>
      </c>
      <c r="K187" s="342"/>
    </row>
    <row r="188" ht="15" customHeight="1">
      <c r="B188" s="321"/>
      <c r="C188" s="305" t="s">
        <v>48</v>
      </c>
      <c r="D188" s="299"/>
      <c r="E188" s="299"/>
      <c r="F188" s="320" t="s">
        <v>837</v>
      </c>
      <c r="G188" s="299"/>
      <c r="H188" s="295" t="s">
        <v>926</v>
      </c>
      <c r="I188" s="299" t="s">
        <v>927</v>
      </c>
      <c r="J188" s="299"/>
      <c r="K188" s="342"/>
    </row>
    <row r="189" ht="15" customHeight="1">
      <c r="B189" s="321"/>
      <c r="C189" s="305" t="s">
        <v>928</v>
      </c>
      <c r="D189" s="299"/>
      <c r="E189" s="299"/>
      <c r="F189" s="320" t="s">
        <v>837</v>
      </c>
      <c r="G189" s="299"/>
      <c r="H189" s="299" t="s">
        <v>929</v>
      </c>
      <c r="I189" s="299" t="s">
        <v>871</v>
      </c>
      <c r="J189" s="299"/>
      <c r="K189" s="342"/>
    </row>
    <row r="190" ht="15" customHeight="1">
      <c r="B190" s="321"/>
      <c r="C190" s="305" t="s">
        <v>930</v>
      </c>
      <c r="D190" s="299"/>
      <c r="E190" s="299"/>
      <c r="F190" s="320" t="s">
        <v>837</v>
      </c>
      <c r="G190" s="299"/>
      <c r="H190" s="299" t="s">
        <v>931</v>
      </c>
      <c r="I190" s="299" t="s">
        <v>871</v>
      </c>
      <c r="J190" s="299"/>
      <c r="K190" s="342"/>
    </row>
    <row r="191" ht="15" customHeight="1">
      <c r="B191" s="321"/>
      <c r="C191" s="305" t="s">
        <v>932</v>
      </c>
      <c r="D191" s="299"/>
      <c r="E191" s="299"/>
      <c r="F191" s="320" t="s">
        <v>843</v>
      </c>
      <c r="G191" s="299"/>
      <c r="H191" s="299" t="s">
        <v>933</v>
      </c>
      <c r="I191" s="299" t="s">
        <v>871</v>
      </c>
      <c r="J191" s="299"/>
      <c r="K191" s="342"/>
    </row>
    <row r="192" ht="15" customHeight="1">
      <c r="B192" s="348"/>
      <c r="C192" s="356"/>
      <c r="D192" s="330"/>
      <c r="E192" s="330"/>
      <c r="F192" s="330"/>
      <c r="G192" s="330"/>
      <c r="H192" s="330"/>
      <c r="I192" s="330"/>
      <c r="J192" s="330"/>
      <c r="K192" s="349"/>
    </row>
    <row r="193" ht="18.75" customHeight="1">
      <c r="B193" s="295"/>
      <c r="C193" s="299"/>
      <c r="D193" s="299"/>
      <c r="E193" s="299"/>
      <c r="F193" s="320"/>
      <c r="G193" s="299"/>
      <c r="H193" s="299"/>
      <c r="I193" s="299"/>
      <c r="J193" s="299"/>
      <c r="K193" s="295"/>
    </row>
    <row r="194" ht="18.75" customHeight="1">
      <c r="B194" s="295"/>
      <c r="C194" s="299"/>
      <c r="D194" s="299"/>
      <c r="E194" s="299"/>
      <c r="F194" s="320"/>
      <c r="G194" s="299"/>
      <c r="H194" s="299"/>
      <c r="I194" s="299"/>
      <c r="J194" s="299"/>
      <c r="K194" s="295"/>
    </row>
    <row r="195" ht="18.75" customHeight="1">
      <c r="B195" s="306"/>
      <c r="C195" s="306"/>
      <c r="D195" s="306"/>
      <c r="E195" s="306"/>
      <c r="F195" s="306"/>
      <c r="G195" s="306"/>
      <c r="H195" s="306"/>
      <c r="I195" s="306"/>
      <c r="J195" s="306"/>
      <c r="K195" s="306"/>
    </row>
    <row r="196" ht="13.5">
      <c r="B196" s="285"/>
      <c r="C196" s="286"/>
      <c r="D196" s="286"/>
      <c r="E196" s="286"/>
      <c r="F196" s="286"/>
      <c r="G196" s="286"/>
      <c r="H196" s="286"/>
      <c r="I196" s="286"/>
      <c r="J196" s="286"/>
      <c r="K196" s="287"/>
    </row>
    <row r="197" ht="21">
      <c r="B197" s="288"/>
      <c r="C197" s="289" t="s">
        <v>934</v>
      </c>
      <c r="D197" s="289"/>
      <c r="E197" s="289"/>
      <c r="F197" s="289"/>
      <c r="G197" s="289"/>
      <c r="H197" s="289"/>
      <c r="I197" s="289"/>
      <c r="J197" s="289"/>
      <c r="K197" s="290"/>
    </row>
    <row r="198" ht="25.5" customHeight="1">
      <c r="B198" s="288"/>
      <c r="C198" s="357" t="s">
        <v>935</v>
      </c>
      <c r="D198" s="357"/>
      <c r="E198" s="357"/>
      <c r="F198" s="357" t="s">
        <v>936</v>
      </c>
      <c r="G198" s="358"/>
      <c r="H198" s="357" t="s">
        <v>937</v>
      </c>
      <c r="I198" s="357"/>
      <c r="J198" s="357"/>
      <c r="K198" s="290"/>
    </row>
    <row r="199" ht="5.25" customHeight="1">
      <c r="B199" s="321"/>
      <c r="C199" s="318"/>
      <c r="D199" s="318"/>
      <c r="E199" s="318"/>
      <c r="F199" s="318"/>
      <c r="G199" s="299"/>
      <c r="H199" s="318"/>
      <c r="I199" s="318"/>
      <c r="J199" s="318"/>
      <c r="K199" s="342"/>
    </row>
    <row r="200" ht="15" customHeight="1">
      <c r="B200" s="321"/>
      <c r="C200" s="299" t="s">
        <v>927</v>
      </c>
      <c r="D200" s="299"/>
      <c r="E200" s="299"/>
      <c r="F200" s="320" t="s">
        <v>49</v>
      </c>
      <c r="G200" s="299"/>
      <c r="H200" s="299" t="s">
        <v>938</v>
      </c>
      <c r="I200" s="299"/>
      <c r="J200" s="299"/>
      <c r="K200" s="342"/>
    </row>
    <row r="201" ht="15" customHeight="1">
      <c r="B201" s="321"/>
      <c r="C201" s="327"/>
      <c r="D201" s="299"/>
      <c r="E201" s="299"/>
      <c r="F201" s="320" t="s">
        <v>50</v>
      </c>
      <c r="G201" s="299"/>
      <c r="H201" s="299" t="s">
        <v>939</v>
      </c>
      <c r="I201" s="299"/>
      <c r="J201" s="299"/>
      <c r="K201" s="342"/>
    </row>
    <row r="202" ht="15" customHeight="1">
      <c r="B202" s="321"/>
      <c r="C202" s="327"/>
      <c r="D202" s="299"/>
      <c r="E202" s="299"/>
      <c r="F202" s="320" t="s">
        <v>53</v>
      </c>
      <c r="G202" s="299"/>
      <c r="H202" s="299" t="s">
        <v>940</v>
      </c>
      <c r="I202" s="299"/>
      <c r="J202" s="299"/>
      <c r="K202" s="342"/>
    </row>
    <row r="203" ht="15" customHeight="1">
      <c r="B203" s="321"/>
      <c r="C203" s="299"/>
      <c r="D203" s="299"/>
      <c r="E203" s="299"/>
      <c r="F203" s="320" t="s">
        <v>51</v>
      </c>
      <c r="G203" s="299"/>
      <c r="H203" s="299" t="s">
        <v>941</v>
      </c>
      <c r="I203" s="299"/>
      <c r="J203" s="299"/>
      <c r="K203" s="342"/>
    </row>
    <row r="204" ht="15" customHeight="1">
      <c r="B204" s="321"/>
      <c r="C204" s="299"/>
      <c r="D204" s="299"/>
      <c r="E204" s="299"/>
      <c r="F204" s="320" t="s">
        <v>52</v>
      </c>
      <c r="G204" s="299"/>
      <c r="H204" s="299" t="s">
        <v>942</v>
      </c>
      <c r="I204" s="299"/>
      <c r="J204" s="299"/>
      <c r="K204" s="342"/>
    </row>
    <row r="205" ht="15" customHeight="1">
      <c r="B205" s="321"/>
      <c r="C205" s="299"/>
      <c r="D205" s="299"/>
      <c r="E205" s="299"/>
      <c r="F205" s="320"/>
      <c r="G205" s="299"/>
      <c r="H205" s="299"/>
      <c r="I205" s="299"/>
      <c r="J205" s="299"/>
      <c r="K205" s="342"/>
    </row>
    <row r="206" ht="15" customHeight="1">
      <c r="B206" s="321"/>
      <c r="C206" s="299" t="s">
        <v>883</v>
      </c>
      <c r="D206" s="299"/>
      <c r="E206" s="299"/>
      <c r="F206" s="320" t="s">
        <v>85</v>
      </c>
      <c r="G206" s="299"/>
      <c r="H206" s="299" t="s">
        <v>943</v>
      </c>
      <c r="I206" s="299"/>
      <c r="J206" s="299"/>
      <c r="K206" s="342"/>
    </row>
    <row r="207" ht="15" customHeight="1">
      <c r="B207" s="321"/>
      <c r="C207" s="327"/>
      <c r="D207" s="299"/>
      <c r="E207" s="299"/>
      <c r="F207" s="320" t="s">
        <v>780</v>
      </c>
      <c r="G207" s="299"/>
      <c r="H207" s="299" t="s">
        <v>781</v>
      </c>
      <c r="I207" s="299"/>
      <c r="J207" s="299"/>
      <c r="K207" s="342"/>
    </row>
    <row r="208" ht="15" customHeight="1">
      <c r="B208" s="321"/>
      <c r="C208" s="299"/>
      <c r="D208" s="299"/>
      <c r="E208" s="299"/>
      <c r="F208" s="320" t="s">
        <v>778</v>
      </c>
      <c r="G208" s="299"/>
      <c r="H208" s="299" t="s">
        <v>944</v>
      </c>
      <c r="I208" s="299"/>
      <c r="J208" s="299"/>
      <c r="K208" s="342"/>
    </row>
    <row r="209" ht="15" customHeight="1">
      <c r="B209" s="359"/>
      <c r="C209" s="327"/>
      <c r="D209" s="327"/>
      <c r="E209" s="327"/>
      <c r="F209" s="320" t="s">
        <v>782</v>
      </c>
      <c r="G209" s="305"/>
      <c r="H209" s="346" t="s">
        <v>783</v>
      </c>
      <c r="I209" s="346"/>
      <c r="J209" s="346"/>
      <c r="K209" s="360"/>
    </row>
    <row r="210" ht="15" customHeight="1">
      <c r="B210" s="359"/>
      <c r="C210" s="327"/>
      <c r="D210" s="327"/>
      <c r="E210" s="327"/>
      <c r="F210" s="320" t="s">
        <v>784</v>
      </c>
      <c r="G210" s="305"/>
      <c r="H210" s="346" t="s">
        <v>186</v>
      </c>
      <c r="I210" s="346"/>
      <c r="J210" s="346"/>
      <c r="K210" s="360"/>
    </row>
    <row r="211" ht="15" customHeight="1">
      <c r="B211" s="359"/>
      <c r="C211" s="327"/>
      <c r="D211" s="327"/>
      <c r="E211" s="327"/>
      <c r="F211" s="361"/>
      <c r="G211" s="305"/>
      <c r="H211" s="362"/>
      <c r="I211" s="362"/>
      <c r="J211" s="362"/>
      <c r="K211" s="360"/>
    </row>
    <row r="212" ht="15" customHeight="1">
      <c r="B212" s="359"/>
      <c r="C212" s="299" t="s">
        <v>907</v>
      </c>
      <c r="D212" s="327"/>
      <c r="E212" s="327"/>
      <c r="F212" s="320">
        <v>1</v>
      </c>
      <c r="G212" s="305"/>
      <c r="H212" s="346" t="s">
        <v>945</v>
      </c>
      <c r="I212" s="346"/>
      <c r="J212" s="346"/>
      <c r="K212" s="360"/>
    </row>
    <row r="213" ht="15" customHeight="1">
      <c r="B213" s="359"/>
      <c r="C213" s="327"/>
      <c r="D213" s="327"/>
      <c r="E213" s="327"/>
      <c r="F213" s="320">
        <v>2</v>
      </c>
      <c r="G213" s="305"/>
      <c r="H213" s="346" t="s">
        <v>946</v>
      </c>
      <c r="I213" s="346"/>
      <c r="J213" s="346"/>
      <c r="K213" s="360"/>
    </row>
    <row r="214" ht="15" customHeight="1">
      <c r="B214" s="359"/>
      <c r="C214" s="327"/>
      <c r="D214" s="327"/>
      <c r="E214" s="327"/>
      <c r="F214" s="320">
        <v>3</v>
      </c>
      <c r="G214" s="305"/>
      <c r="H214" s="346" t="s">
        <v>947</v>
      </c>
      <c r="I214" s="346"/>
      <c r="J214" s="346"/>
      <c r="K214" s="360"/>
    </row>
    <row r="215" ht="15" customHeight="1">
      <c r="B215" s="359"/>
      <c r="C215" s="327"/>
      <c r="D215" s="327"/>
      <c r="E215" s="327"/>
      <c r="F215" s="320">
        <v>4</v>
      </c>
      <c r="G215" s="305"/>
      <c r="H215" s="346" t="s">
        <v>948</v>
      </c>
      <c r="I215" s="346"/>
      <c r="J215" s="346"/>
      <c r="K215" s="360"/>
    </row>
    <row r="216" ht="12.75" customHeight="1">
      <c r="B216" s="363"/>
      <c r="C216" s="364"/>
      <c r="D216" s="364"/>
      <c r="E216" s="364"/>
      <c r="F216" s="364"/>
      <c r="G216" s="364"/>
      <c r="H216" s="364"/>
      <c r="I216" s="364"/>
      <c r="J216" s="364"/>
      <c r="K216" s="365"/>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DESKTOP-5HHOM8P\Uzivatel</dc:creator>
  <cp:lastModifiedBy>DESKTOP-5HHOM8P\Uzivatel</cp:lastModifiedBy>
  <dcterms:created xsi:type="dcterms:W3CDTF">2018-02-07T10:04:08Z</dcterms:created>
  <dcterms:modified xsi:type="dcterms:W3CDTF">2018-02-07T10:04:35Z</dcterms:modified>
</cp:coreProperties>
</file>